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4000" windowHeight="9135"/>
  </bookViews>
  <sheets>
    <sheet name="Plan General" sheetId="1" r:id="rId1"/>
    <sheet name="Pendientes" sheetId="38" state="hidden" r:id="rId2"/>
    <sheet name="DTT" sheetId="45" state="hidden" r:id="rId3"/>
    <sheet name="SAF" sheetId="34" state="hidden" r:id="rId4"/>
    <sheet name="Infraestructura" sheetId="44" state="hidden" r:id="rId5"/>
    <sheet name="Planeación" sheetId="47" state="hidden" r:id="rId6"/>
    <sheet name="Jurídica" sheetId="46" state="hidden" r:id="rId7"/>
    <sheet name="Sec Gral" sheetId="40" state="hidden" r:id="rId8"/>
    <sheet name="STH" sheetId="33" state="hidden" r:id="rId9"/>
    <sheet name="OCI" sheetId="43" state="hidden" r:id="rId10"/>
    <sheet name="Informatica" sheetId="35" state="hidden" r:id="rId11"/>
  </sheets>
  <definedNames>
    <definedName name="_xlnm._FilterDatabase" localSheetId="2" hidden="1">DTT!$A$7:$WWE$323</definedName>
    <definedName name="_xlnm._FilterDatabase" localSheetId="10" hidden="1">Informatica!$A$9:$AB$10</definedName>
    <definedName name="_xlnm._FilterDatabase" localSheetId="4" hidden="1">Infraestructura!$A$10:$WWH$73</definedName>
    <definedName name="_xlnm._FilterDatabase" localSheetId="6" hidden="1">Jurídica!$A$10:$WWH$33</definedName>
    <definedName name="_xlnm._FilterDatabase" localSheetId="9" hidden="1">OCI!$A$9:$AB$13</definedName>
    <definedName name="_xlnm._FilterDatabase" localSheetId="1" hidden="1">Pendientes!$A$10:$Z$25</definedName>
    <definedName name="_xlnm._FilterDatabase" localSheetId="0" hidden="1">'Plan General'!$A$9:$WWE$451</definedName>
    <definedName name="_xlnm._FilterDatabase" localSheetId="3" hidden="1">SAF!$A$10:$WWH$60</definedName>
    <definedName name="_xlnm._FilterDatabase" localSheetId="7" hidden="1">'Sec Gral'!$A$10:$AB$13</definedName>
    <definedName name="_xlnm._FilterDatabase" localSheetId="8" hidden="1">STH!$A$10:$AB$11</definedName>
    <definedName name="_xlnm.Print_Area" localSheetId="0">'Plan General'!$A$1:$Y$464</definedName>
    <definedName name="_xlnm.Print_Titles" localSheetId="2">DTT!$6:$7</definedName>
    <definedName name="_xlnm.Print_Titles" localSheetId="0">'Plan General'!$8:$9</definedName>
  </definedNames>
  <calcPr calcId="145621"/>
</workbook>
</file>

<file path=xl/calcChain.xml><?xml version="1.0" encoding="utf-8"?>
<calcChain xmlns="http://schemas.openxmlformats.org/spreadsheetml/2006/main">
  <c r="U14" i="47" l="1"/>
  <c r="U13" i="47"/>
  <c r="U12" i="47"/>
  <c r="N14" i="47"/>
  <c r="O14" i="47" s="1"/>
  <c r="P14" i="47" s="1"/>
  <c r="N13" i="47"/>
  <c r="O13" i="47" s="1"/>
  <c r="P13" i="47" s="1"/>
  <c r="N12" i="47"/>
  <c r="O12" i="47" s="1"/>
  <c r="R14" i="47"/>
  <c r="Q14" i="47"/>
  <c r="L14" i="47"/>
  <c r="R13" i="47"/>
  <c r="Q13" i="47"/>
  <c r="L13" i="47"/>
  <c r="R12" i="47"/>
  <c r="Q12" i="47"/>
  <c r="L12" i="47"/>
  <c r="V12" i="47" l="1"/>
  <c r="P12" i="47"/>
  <c r="V13" i="47"/>
  <c r="V14" i="47"/>
  <c r="O358" i="1"/>
  <c r="T8" i="47" l="1"/>
  <c r="W13" i="47" l="1"/>
  <c r="X13" i="47" s="1"/>
  <c r="W14" i="47"/>
  <c r="X14" i="47" s="1"/>
  <c r="D8" i="47"/>
  <c r="W12" i="47"/>
  <c r="X12" i="47" s="1"/>
  <c r="O69" i="44"/>
  <c r="AA12" i="47" l="1"/>
  <c r="O69" i="1"/>
  <c r="U197" i="45" l="1"/>
  <c r="U47" i="45"/>
  <c r="U46" i="45"/>
  <c r="V28" i="38" l="1"/>
  <c r="V27" i="38"/>
  <c r="V58" i="34"/>
  <c r="O40" i="38" l="1"/>
  <c r="O38" i="38"/>
  <c r="O39" i="38"/>
  <c r="O37" i="38"/>
  <c r="S7" i="1" l="1"/>
  <c r="T8" i="46"/>
  <c r="S33" i="46" s="1"/>
  <c r="T8" i="35"/>
  <c r="T8" i="43"/>
  <c r="T9" i="33"/>
  <c r="T9" i="40"/>
  <c r="S13" i="40" s="1"/>
  <c r="T8" i="44"/>
  <c r="L184" i="45"/>
  <c r="L318" i="45"/>
  <c r="L307" i="45"/>
  <c r="L303" i="45"/>
  <c r="L309" i="45"/>
  <c r="L305" i="45"/>
  <c r="L301" i="45"/>
  <c r="L312" i="45"/>
  <c r="L308" i="45"/>
  <c r="L304" i="45"/>
  <c r="L300" i="45"/>
  <c r="L296" i="45"/>
  <c r="L278" i="45"/>
  <c r="L310" i="45"/>
  <c r="L306" i="45"/>
  <c r="L298" i="45"/>
  <c r="L294" i="45"/>
  <c r="L286" i="45"/>
  <c r="L287" i="45"/>
  <c r="L279" i="45"/>
  <c r="L283" i="45"/>
  <c r="L282" i="45"/>
  <c r="L288" i="45"/>
  <c r="L284" i="45"/>
  <c r="L280" i="45"/>
  <c r="L285" i="45"/>
  <c r="L281" i="45"/>
  <c r="L277" i="45"/>
  <c r="L268" i="45"/>
  <c r="L252" i="45"/>
  <c r="L236" i="45"/>
  <c r="L220" i="45"/>
  <c r="L204" i="45"/>
  <c r="L263" i="45"/>
  <c r="L247" i="45"/>
  <c r="L231" i="45"/>
  <c r="L215" i="45"/>
  <c r="L199" i="45"/>
  <c r="L260" i="45"/>
  <c r="L244" i="45"/>
  <c r="L228" i="45"/>
  <c r="L212" i="45"/>
  <c r="L196" i="45"/>
  <c r="L271" i="45"/>
  <c r="L255" i="45"/>
  <c r="L239" i="45"/>
  <c r="L223" i="45"/>
  <c r="L207" i="45"/>
  <c r="L191" i="45"/>
  <c r="L188" i="45"/>
  <c r="L272" i="45"/>
  <c r="L264" i="45"/>
  <c r="L256" i="45"/>
  <c r="L248" i="45"/>
  <c r="L240" i="45"/>
  <c r="L232" i="45"/>
  <c r="L224" i="45"/>
  <c r="L216" i="45"/>
  <c r="L208" i="45"/>
  <c r="L200" i="45"/>
  <c r="L192" i="45"/>
  <c r="L267" i="45"/>
  <c r="L259" i="45"/>
  <c r="L251" i="45"/>
  <c r="L243" i="45"/>
  <c r="L235" i="45"/>
  <c r="L227" i="45"/>
  <c r="L219" i="45"/>
  <c r="L211" i="45"/>
  <c r="L203" i="45"/>
  <c r="L195" i="45"/>
  <c r="L276" i="45"/>
  <c r="L274" i="45"/>
  <c r="L270" i="45"/>
  <c r="L266" i="45"/>
  <c r="L262" i="45"/>
  <c r="L258" i="45"/>
  <c r="L254" i="45"/>
  <c r="L250" i="45"/>
  <c r="L246" i="45"/>
  <c r="L242" i="45"/>
  <c r="L238" i="45"/>
  <c r="L234" i="45"/>
  <c r="L230" i="45"/>
  <c r="L226" i="45"/>
  <c r="L222" i="45"/>
  <c r="L214" i="45"/>
  <c r="L210" i="45"/>
  <c r="L206" i="45"/>
  <c r="L202" i="45"/>
  <c r="L198" i="45"/>
  <c r="L194" i="45"/>
  <c r="L190" i="45"/>
  <c r="L273" i="45"/>
  <c r="L269" i="45"/>
  <c r="L265" i="45"/>
  <c r="L261" i="45"/>
  <c r="L257" i="45"/>
  <c r="L253" i="45"/>
  <c r="L249" i="45"/>
  <c r="L245" i="45"/>
  <c r="L241" i="45"/>
  <c r="L237" i="45"/>
  <c r="L233" i="45"/>
  <c r="L229" i="45"/>
  <c r="L225" i="45"/>
  <c r="L221" i="45"/>
  <c r="L217" i="45"/>
  <c r="L213" i="45"/>
  <c r="L209" i="45"/>
  <c r="L205" i="45"/>
  <c r="L201" i="45"/>
  <c r="L197" i="45"/>
  <c r="L193" i="45"/>
  <c r="L189" i="45"/>
  <c r="L186" i="45"/>
  <c r="L185" i="45"/>
  <c r="L109" i="45"/>
  <c r="L113" i="45"/>
  <c r="L117" i="45"/>
  <c r="P117" i="45" s="1"/>
  <c r="L122" i="45"/>
  <c r="L126" i="45"/>
  <c r="L130" i="45"/>
  <c r="L134" i="45"/>
  <c r="L138" i="45"/>
  <c r="L142" i="45"/>
  <c r="L146" i="45"/>
  <c r="L150" i="45"/>
  <c r="L154" i="45"/>
  <c r="L158" i="45"/>
  <c r="L162" i="45"/>
  <c r="L166" i="45"/>
  <c r="L170" i="45"/>
  <c r="L174" i="45"/>
  <c r="L178" i="45"/>
  <c r="L182" i="45"/>
  <c r="L132" i="45"/>
  <c r="L116" i="45"/>
  <c r="L181" i="45"/>
  <c r="L110" i="45"/>
  <c r="L114" i="45"/>
  <c r="L118" i="45"/>
  <c r="L123" i="45"/>
  <c r="L127" i="45"/>
  <c r="L131" i="45"/>
  <c r="L135" i="45"/>
  <c r="L139" i="45"/>
  <c r="L143" i="45"/>
  <c r="L147" i="45"/>
  <c r="L151" i="45"/>
  <c r="L155" i="45"/>
  <c r="L159" i="45"/>
  <c r="L163" i="45"/>
  <c r="L167" i="45"/>
  <c r="L171" i="45"/>
  <c r="L175" i="45"/>
  <c r="P175" i="45" s="1"/>
  <c r="L179" i="45"/>
  <c r="L111" i="45"/>
  <c r="L115" i="45"/>
  <c r="L119" i="45"/>
  <c r="L124" i="45"/>
  <c r="L128" i="45"/>
  <c r="L136" i="45"/>
  <c r="L140" i="45"/>
  <c r="L144" i="45"/>
  <c r="L148" i="45"/>
  <c r="L152" i="45"/>
  <c r="L156" i="45"/>
  <c r="L160" i="45"/>
  <c r="L164" i="45"/>
  <c r="L168" i="45"/>
  <c r="L172" i="45"/>
  <c r="L176" i="45"/>
  <c r="L180" i="45"/>
  <c r="L112" i="45"/>
  <c r="L120" i="45"/>
  <c r="L121" i="45"/>
  <c r="L125" i="45"/>
  <c r="L129" i="45"/>
  <c r="L133" i="45"/>
  <c r="L137" i="45"/>
  <c r="L141" i="45"/>
  <c r="L145" i="45"/>
  <c r="L149" i="45"/>
  <c r="L153" i="45"/>
  <c r="L157" i="45"/>
  <c r="L161" i="45"/>
  <c r="L165" i="45"/>
  <c r="L169" i="45"/>
  <c r="L173" i="45"/>
  <c r="L177" i="45"/>
  <c r="L106" i="45"/>
  <c r="L102" i="45"/>
  <c r="L108" i="45"/>
  <c r="L105" i="45"/>
  <c r="L101" i="45"/>
  <c r="L104" i="45"/>
  <c r="L100" i="45"/>
  <c r="L103" i="45"/>
  <c r="L99" i="45"/>
  <c r="L93" i="45"/>
  <c r="L85" i="45"/>
  <c r="L95" i="45"/>
  <c r="O95" i="45"/>
  <c r="V95" i="45" s="1"/>
  <c r="L77" i="45"/>
  <c r="L79" i="45"/>
  <c r="O79" i="45"/>
  <c r="V79" i="45" s="1"/>
  <c r="L87" i="45"/>
  <c r="O87" i="45"/>
  <c r="V87" i="45" s="1"/>
  <c r="L89" i="45"/>
  <c r="L73" i="45"/>
  <c r="L71" i="45"/>
  <c r="O71" i="45"/>
  <c r="V71" i="45" s="1"/>
  <c r="L81" i="45"/>
  <c r="L98" i="45"/>
  <c r="O89" i="45"/>
  <c r="V89" i="45" s="1"/>
  <c r="O81" i="45"/>
  <c r="V81" i="45" s="1"/>
  <c r="O73" i="45"/>
  <c r="L94" i="45"/>
  <c r="L90" i="45"/>
  <c r="L86" i="45"/>
  <c r="L82" i="45"/>
  <c r="L78" i="45"/>
  <c r="L74" i="45"/>
  <c r="O93" i="45"/>
  <c r="P93" i="45" s="1"/>
  <c r="O85" i="45"/>
  <c r="V85" i="45" s="1"/>
  <c r="O77" i="45"/>
  <c r="V77" i="45" s="1"/>
  <c r="L96" i="45"/>
  <c r="L92" i="45"/>
  <c r="L88" i="45"/>
  <c r="L84" i="45"/>
  <c r="L80" i="45"/>
  <c r="L76" i="45"/>
  <c r="L72" i="45"/>
  <c r="L91" i="45"/>
  <c r="O91" i="45"/>
  <c r="L83" i="45"/>
  <c r="O83" i="45"/>
  <c r="L75" i="45"/>
  <c r="O75" i="45"/>
  <c r="V75" i="45" s="1"/>
  <c r="O94" i="45"/>
  <c r="V94" i="45" s="1"/>
  <c r="O90" i="45"/>
  <c r="O86" i="45"/>
  <c r="V86" i="45" s="1"/>
  <c r="O82" i="45"/>
  <c r="O78" i="45"/>
  <c r="V78" i="45" s="1"/>
  <c r="O74" i="45"/>
  <c r="O96" i="45"/>
  <c r="V96" i="45" s="1"/>
  <c r="O92" i="45"/>
  <c r="V92" i="45" s="1"/>
  <c r="O88" i="45"/>
  <c r="V88" i="45" s="1"/>
  <c r="O84" i="45"/>
  <c r="O80" i="45"/>
  <c r="V80" i="45" s="1"/>
  <c r="O76" i="45"/>
  <c r="V76" i="45" s="1"/>
  <c r="O72" i="45"/>
  <c r="V72" i="45" s="1"/>
  <c r="L67" i="45"/>
  <c r="L70" i="45"/>
  <c r="O70" i="45"/>
  <c r="L65" i="45"/>
  <c r="O65" i="45"/>
  <c r="L63" i="45"/>
  <c r="L68" i="45"/>
  <c r="O67" i="45"/>
  <c r="P67" i="45" s="1"/>
  <c r="O63" i="45"/>
  <c r="L62" i="45"/>
  <c r="O62" i="45"/>
  <c r="V62" i="45" s="1"/>
  <c r="L60" i="45"/>
  <c r="L59" i="45"/>
  <c r="L52" i="45"/>
  <c r="L53" i="45"/>
  <c r="L56" i="45"/>
  <c r="L54" i="45"/>
  <c r="L58" i="45"/>
  <c r="L55" i="45"/>
  <c r="L51" i="45"/>
  <c r="L48" i="45"/>
  <c r="L45" i="45"/>
  <c r="L41" i="45"/>
  <c r="L37" i="45"/>
  <c r="L33" i="45"/>
  <c r="L29" i="45"/>
  <c r="L28" i="45"/>
  <c r="L47" i="45"/>
  <c r="L44" i="45"/>
  <c r="L40" i="45"/>
  <c r="L36" i="45"/>
  <c r="L32" i="45"/>
  <c r="L43" i="45"/>
  <c r="L39" i="45"/>
  <c r="L35" i="45"/>
  <c r="L31" i="45"/>
  <c r="L49" i="45"/>
  <c r="L46" i="45"/>
  <c r="L42" i="45"/>
  <c r="L38" i="45"/>
  <c r="L34" i="45"/>
  <c r="L30" i="45"/>
  <c r="L14" i="45"/>
  <c r="L18" i="45"/>
  <c r="L26" i="45"/>
  <c r="L10" i="45"/>
  <c r="L22" i="45"/>
  <c r="L25" i="45"/>
  <c r="L13" i="45"/>
  <c r="L9" i="45"/>
  <c r="L24" i="45"/>
  <c r="L20" i="45"/>
  <c r="L16" i="45"/>
  <c r="L12" i="45"/>
  <c r="L21" i="45"/>
  <c r="L17" i="45"/>
  <c r="L23" i="45"/>
  <c r="L15" i="45"/>
  <c r="L11" i="45"/>
  <c r="P57" i="34"/>
  <c r="W57" i="34" s="1"/>
  <c r="M57" i="34"/>
  <c r="P56" i="34"/>
  <c r="W56" i="34" s="1"/>
  <c r="M56" i="34"/>
  <c r="Q56" i="34" s="1"/>
  <c r="P55" i="34"/>
  <c r="W55" i="34" s="1"/>
  <c r="M55" i="34"/>
  <c r="Q57" i="34"/>
  <c r="V33" i="46"/>
  <c r="V31" i="46"/>
  <c r="V29" i="46"/>
  <c r="V28" i="46"/>
  <c r="V22" i="46"/>
  <c r="V23" i="46"/>
  <c r="V21" i="46"/>
  <c r="WWB53" i="46"/>
  <c r="WWE53" i="46"/>
  <c r="WWD52" i="46"/>
  <c r="WWB52" i="46"/>
  <c r="WWE52" i="46"/>
  <c r="WWD50" i="46"/>
  <c r="WWC50" i="46"/>
  <c r="WWB50" i="46"/>
  <c r="WWE50" i="46"/>
  <c r="WWE46" i="46"/>
  <c r="WWD46" i="46"/>
  <c r="WWC46" i="46"/>
  <c r="WWB46" i="46"/>
  <c r="WWC37" i="46"/>
  <c r="WWH36" i="46"/>
  <c r="WWD36" i="46"/>
  <c r="WWD53" i="46"/>
  <c r="WWC36" i="46"/>
  <c r="WWC53" i="46"/>
  <c r="WWB36" i="46"/>
  <c r="WWE36" i="46"/>
  <c r="WWH35" i="46"/>
  <c r="WWE35" i="46"/>
  <c r="WWD35" i="46"/>
  <c r="WWC35" i="46"/>
  <c r="WWC52" i="46"/>
  <c r="WWB35" i="46"/>
  <c r="WWH34" i="46"/>
  <c r="WWH37" i="46"/>
  <c r="WWD34" i="46"/>
  <c r="WWD51" i="46"/>
  <c r="WWC34" i="46"/>
  <c r="WWC51" i="46"/>
  <c r="WWB34" i="46"/>
  <c r="WWB37" i="46"/>
  <c r="P33" i="46"/>
  <c r="W33" i="46"/>
  <c r="M33" i="46"/>
  <c r="Q33" i="46"/>
  <c r="Q31" i="46"/>
  <c r="P31" i="46"/>
  <c r="W31" i="46"/>
  <c r="M31" i="46"/>
  <c r="O29" i="46"/>
  <c r="P29" i="46" s="1"/>
  <c r="M29" i="46"/>
  <c r="O28" i="46"/>
  <c r="P28" i="46" s="1"/>
  <c r="M28" i="46"/>
  <c r="V27" i="46"/>
  <c r="O27" i="46"/>
  <c r="P27" i="46" s="1"/>
  <c r="M27" i="46"/>
  <c r="V26" i="46"/>
  <c r="O26" i="46"/>
  <c r="P26" i="46" s="1"/>
  <c r="M26" i="46"/>
  <c r="V25" i="46"/>
  <c r="O25" i="46"/>
  <c r="P25" i="46" s="1"/>
  <c r="M25" i="46"/>
  <c r="V24" i="46"/>
  <c r="O24" i="46"/>
  <c r="P24" i="46" s="1"/>
  <c r="M24" i="46"/>
  <c r="O23" i="46"/>
  <c r="P23" i="46" s="1"/>
  <c r="M23" i="46"/>
  <c r="O22" i="46"/>
  <c r="P22" i="46" s="1"/>
  <c r="M22" i="46"/>
  <c r="O21" i="46"/>
  <c r="P21" i="46" s="1"/>
  <c r="Q21" i="46" s="1"/>
  <c r="M21" i="46"/>
  <c r="V20" i="46"/>
  <c r="O20" i="46"/>
  <c r="P20" i="46" s="1"/>
  <c r="M20" i="46"/>
  <c r="V18" i="46"/>
  <c r="O18" i="46"/>
  <c r="P18" i="46" s="1"/>
  <c r="M18" i="46"/>
  <c r="V17" i="46"/>
  <c r="O17" i="46"/>
  <c r="P17" i="46" s="1"/>
  <c r="Q17" i="46" s="1"/>
  <c r="M17" i="46"/>
  <c r="V16" i="46"/>
  <c r="O16" i="46"/>
  <c r="P16" i="46" s="1"/>
  <c r="Q16" i="46" s="1"/>
  <c r="M16" i="46"/>
  <c r="V15" i="46"/>
  <c r="O15" i="46"/>
  <c r="P15" i="46" s="1"/>
  <c r="M15" i="46"/>
  <c r="V14" i="46"/>
  <c r="O14" i="46"/>
  <c r="P14" i="46" s="1"/>
  <c r="M14" i="46"/>
  <c r="V13" i="46"/>
  <c r="O13" i="46"/>
  <c r="P13" i="46" s="1"/>
  <c r="M13" i="46"/>
  <c r="V12" i="46"/>
  <c r="O12" i="46"/>
  <c r="P12" i="46" s="1"/>
  <c r="M12" i="46"/>
  <c r="WWD54" i="46"/>
  <c r="WWC54" i="46"/>
  <c r="WWB51" i="46"/>
  <c r="WWE51" i="46"/>
  <c r="WWE54" i="46"/>
  <c r="WWD37" i="46"/>
  <c r="WWE34" i="46"/>
  <c r="WWE37" i="46"/>
  <c r="WWB54" i="46"/>
  <c r="O12" i="35"/>
  <c r="P12" i="35"/>
  <c r="W12" i="35" s="1"/>
  <c r="V12" i="35"/>
  <c r="M12" i="35"/>
  <c r="Q12" i="35"/>
  <c r="N321" i="45"/>
  <c r="O321" i="45" s="1"/>
  <c r="V321" i="45" s="1"/>
  <c r="N322" i="45"/>
  <c r="O322" i="45" s="1"/>
  <c r="V322" i="45" s="1"/>
  <c r="N323" i="45"/>
  <c r="N320" i="45"/>
  <c r="O320" i="45" s="1"/>
  <c r="V320" i="45" s="1"/>
  <c r="N319" i="45"/>
  <c r="O319" i="45" s="1"/>
  <c r="N318" i="45"/>
  <c r="O318" i="45" s="1"/>
  <c r="N317" i="45"/>
  <c r="N315" i="45"/>
  <c r="N316" i="45"/>
  <c r="O316" i="45" s="1"/>
  <c r="N314" i="45"/>
  <c r="O314" i="45" s="1"/>
  <c r="N116" i="45"/>
  <c r="N117" i="45"/>
  <c r="O117" i="45" s="1"/>
  <c r="V117" i="45" s="1"/>
  <c r="N118" i="45"/>
  <c r="O118" i="45" s="1"/>
  <c r="N119" i="45"/>
  <c r="O119" i="45" s="1"/>
  <c r="V119" i="45" s="1"/>
  <c r="N120" i="45"/>
  <c r="N121" i="45"/>
  <c r="N122" i="45"/>
  <c r="O122" i="45" s="1"/>
  <c r="V122" i="45" s="1"/>
  <c r="N123" i="45"/>
  <c r="O123" i="45" s="1"/>
  <c r="V123" i="45" s="1"/>
  <c r="N124" i="45"/>
  <c r="O124" i="45" s="1"/>
  <c r="N125" i="45"/>
  <c r="N126" i="45"/>
  <c r="O126" i="45" s="1"/>
  <c r="V126" i="45" s="1"/>
  <c r="N127" i="45"/>
  <c r="O127" i="45" s="1"/>
  <c r="N128" i="45"/>
  <c r="O128" i="45" s="1"/>
  <c r="V128" i="45" s="1"/>
  <c r="N129" i="45"/>
  <c r="N130" i="45"/>
  <c r="O130" i="45" s="1"/>
  <c r="V130" i="45" s="1"/>
  <c r="N131" i="45"/>
  <c r="O131" i="45" s="1"/>
  <c r="N132" i="45"/>
  <c r="O132" i="45" s="1"/>
  <c r="V132" i="45" s="1"/>
  <c r="N133" i="45"/>
  <c r="N134" i="45"/>
  <c r="O134" i="45" s="1"/>
  <c r="V134" i="45" s="1"/>
  <c r="N135" i="45"/>
  <c r="O135" i="45" s="1"/>
  <c r="V135" i="45" s="1"/>
  <c r="N136" i="45"/>
  <c r="O136" i="45" s="1"/>
  <c r="V136" i="45" s="1"/>
  <c r="N137" i="45"/>
  <c r="N138" i="45"/>
  <c r="O138" i="45" s="1"/>
  <c r="N139" i="45"/>
  <c r="O139" i="45" s="1"/>
  <c r="V139" i="45" s="1"/>
  <c r="N140" i="45"/>
  <c r="O140" i="45" s="1"/>
  <c r="V140" i="45" s="1"/>
  <c r="N141" i="45"/>
  <c r="N142" i="45"/>
  <c r="O142" i="45" s="1"/>
  <c r="V142" i="45" s="1"/>
  <c r="N143" i="45"/>
  <c r="O143" i="45" s="1"/>
  <c r="V143" i="45" s="1"/>
  <c r="N144" i="45"/>
  <c r="O144" i="45" s="1"/>
  <c r="V144" i="45" s="1"/>
  <c r="N145" i="45"/>
  <c r="N146" i="45"/>
  <c r="O146" i="45" s="1"/>
  <c r="V146" i="45" s="1"/>
  <c r="N147" i="45"/>
  <c r="O147" i="45" s="1"/>
  <c r="N148" i="45"/>
  <c r="O148" i="45" s="1"/>
  <c r="V148" i="45" s="1"/>
  <c r="N149" i="45"/>
  <c r="O149" i="45" s="1"/>
  <c r="N150" i="45"/>
  <c r="O150" i="45" s="1"/>
  <c r="V150" i="45" s="1"/>
  <c r="N151" i="45"/>
  <c r="N152" i="45"/>
  <c r="O152" i="45" s="1"/>
  <c r="N153" i="45"/>
  <c r="N154" i="45"/>
  <c r="O154" i="45" s="1"/>
  <c r="V154" i="45" s="1"/>
  <c r="N155" i="45"/>
  <c r="N156" i="45"/>
  <c r="O156" i="45" s="1"/>
  <c r="N157" i="45"/>
  <c r="N158" i="45"/>
  <c r="O158" i="45" s="1"/>
  <c r="N159" i="45"/>
  <c r="O159" i="45" s="1"/>
  <c r="N160" i="45"/>
  <c r="O160" i="45" s="1"/>
  <c r="N161" i="45"/>
  <c r="N162" i="45"/>
  <c r="N163" i="45"/>
  <c r="O163" i="45" s="1"/>
  <c r="V163" i="45" s="1"/>
  <c r="N164" i="45"/>
  <c r="O164" i="45" s="1"/>
  <c r="V164" i="45" s="1"/>
  <c r="N165" i="45"/>
  <c r="N166" i="45"/>
  <c r="O166" i="45" s="1"/>
  <c r="V166" i="45" s="1"/>
  <c r="N167" i="45"/>
  <c r="N168" i="45"/>
  <c r="O168" i="45" s="1"/>
  <c r="N169" i="45"/>
  <c r="N170" i="45"/>
  <c r="O170" i="45" s="1"/>
  <c r="N171" i="45"/>
  <c r="N172" i="45"/>
  <c r="O172" i="45" s="1"/>
  <c r="V172" i="45" s="1"/>
  <c r="N173" i="45"/>
  <c r="N174" i="45"/>
  <c r="N175" i="45"/>
  <c r="N176" i="45"/>
  <c r="O176" i="45" s="1"/>
  <c r="N177" i="45"/>
  <c r="N178" i="45"/>
  <c r="O178" i="45" s="1"/>
  <c r="V178" i="45" s="1"/>
  <c r="N179" i="45"/>
  <c r="N180" i="45"/>
  <c r="O180" i="45" s="1"/>
  <c r="V180" i="45" s="1"/>
  <c r="N181" i="45"/>
  <c r="N182" i="45"/>
  <c r="O182" i="45" s="1"/>
  <c r="V182" i="45" s="1"/>
  <c r="N115" i="45"/>
  <c r="O115" i="45" s="1"/>
  <c r="V115" i="45" s="1"/>
  <c r="N114" i="45"/>
  <c r="O114" i="45" s="1"/>
  <c r="V114" i="45" s="1"/>
  <c r="N113" i="45"/>
  <c r="N112" i="45"/>
  <c r="O112" i="45" s="1"/>
  <c r="N111" i="45"/>
  <c r="O111" i="45" s="1"/>
  <c r="V111" i="45" s="1"/>
  <c r="N110" i="45"/>
  <c r="O110" i="45" s="1"/>
  <c r="N109" i="45"/>
  <c r="N108" i="45"/>
  <c r="N60" i="45"/>
  <c r="O60" i="45" s="1"/>
  <c r="V60" i="45" s="1"/>
  <c r="N59" i="45"/>
  <c r="O59" i="45" s="1"/>
  <c r="N58" i="45"/>
  <c r="U175" i="45"/>
  <c r="U176" i="45"/>
  <c r="U177" i="45"/>
  <c r="U178" i="45"/>
  <c r="U179" i="45"/>
  <c r="U180" i="45"/>
  <c r="U181" i="45"/>
  <c r="U182" i="45"/>
  <c r="U171" i="45"/>
  <c r="U172" i="45"/>
  <c r="U173" i="45"/>
  <c r="U174" i="45"/>
  <c r="U167" i="45"/>
  <c r="U168" i="45"/>
  <c r="U169" i="45"/>
  <c r="U170" i="45"/>
  <c r="U162" i="45"/>
  <c r="U163" i="45"/>
  <c r="U164" i="45"/>
  <c r="U165" i="45"/>
  <c r="U166" i="45"/>
  <c r="U159" i="45"/>
  <c r="U160" i="45"/>
  <c r="U161" i="45"/>
  <c r="U147" i="45"/>
  <c r="U148" i="45"/>
  <c r="U149" i="45"/>
  <c r="U150" i="45"/>
  <c r="U151" i="45"/>
  <c r="U152" i="45"/>
  <c r="U153" i="45"/>
  <c r="U154" i="45"/>
  <c r="U155" i="45"/>
  <c r="U156" i="45"/>
  <c r="U157" i="45"/>
  <c r="U158" i="45"/>
  <c r="U146" i="45"/>
  <c r="U145" i="45"/>
  <c r="U141" i="45"/>
  <c r="U142" i="45"/>
  <c r="U143" i="45"/>
  <c r="U144" i="45"/>
  <c r="U129" i="45"/>
  <c r="U130" i="45"/>
  <c r="U131" i="45"/>
  <c r="U132" i="45"/>
  <c r="U133" i="45"/>
  <c r="U134" i="45"/>
  <c r="U135" i="45"/>
  <c r="U136" i="45"/>
  <c r="U137" i="45"/>
  <c r="U138" i="45"/>
  <c r="U139" i="45"/>
  <c r="U140" i="45"/>
  <c r="U111" i="45"/>
  <c r="U112" i="45"/>
  <c r="U113" i="45"/>
  <c r="U114" i="45"/>
  <c r="U115" i="45"/>
  <c r="U116" i="45"/>
  <c r="U117" i="45"/>
  <c r="U118" i="45"/>
  <c r="U119" i="45"/>
  <c r="U120" i="45"/>
  <c r="U121" i="45"/>
  <c r="U122" i="45"/>
  <c r="U123" i="45"/>
  <c r="U124" i="45"/>
  <c r="U125" i="45"/>
  <c r="U126" i="45"/>
  <c r="U127" i="45"/>
  <c r="U128" i="45"/>
  <c r="U109" i="45"/>
  <c r="U110" i="45"/>
  <c r="U108" i="45"/>
  <c r="U79" i="45"/>
  <c r="U80" i="45"/>
  <c r="U81" i="45"/>
  <c r="U82" i="45"/>
  <c r="U83" i="45"/>
  <c r="U84" i="45"/>
  <c r="U85" i="45"/>
  <c r="U86" i="45"/>
  <c r="U87" i="45"/>
  <c r="U88" i="45"/>
  <c r="U89" i="45"/>
  <c r="U90" i="45"/>
  <c r="U91" i="45"/>
  <c r="U92" i="45"/>
  <c r="U93" i="45"/>
  <c r="U94" i="45"/>
  <c r="U95" i="45"/>
  <c r="U96" i="45"/>
  <c r="U78" i="45"/>
  <c r="U77" i="45"/>
  <c r="U76" i="45"/>
  <c r="U75" i="45"/>
  <c r="U74" i="45"/>
  <c r="U73" i="45"/>
  <c r="U72" i="45"/>
  <c r="U71" i="45"/>
  <c r="U70" i="45"/>
  <c r="U68" i="45"/>
  <c r="U67" i="45"/>
  <c r="U63" i="45"/>
  <c r="U60" i="45"/>
  <c r="U59" i="45"/>
  <c r="U58" i="45"/>
  <c r="U39" i="45"/>
  <c r="U31" i="45"/>
  <c r="U323" i="45"/>
  <c r="O323" i="45"/>
  <c r="L323" i="45"/>
  <c r="U322" i="45"/>
  <c r="L322" i="45"/>
  <c r="U321" i="45"/>
  <c r="L321" i="45"/>
  <c r="U320" i="45"/>
  <c r="L320" i="45"/>
  <c r="U319" i="45"/>
  <c r="L319" i="45"/>
  <c r="U318" i="45"/>
  <c r="U317" i="45"/>
  <c r="O317" i="45"/>
  <c r="L317" i="45"/>
  <c r="U316" i="45"/>
  <c r="L316" i="45"/>
  <c r="U315" i="45"/>
  <c r="O315" i="45"/>
  <c r="V315" i="45" s="1"/>
  <c r="L315" i="45"/>
  <c r="U314" i="45"/>
  <c r="L314" i="45"/>
  <c r="U312" i="45"/>
  <c r="N312" i="45"/>
  <c r="O312" i="45" s="1"/>
  <c r="U311" i="45"/>
  <c r="N311" i="45"/>
  <c r="O311" i="45" s="1"/>
  <c r="L311" i="45"/>
  <c r="U310" i="45"/>
  <c r="N310" i="45"/>
  <c r="O310" i="45" s="1"/>
  <c r="V310" i="45" s="1"/>
  <c r="U309" i="45"/>
  <c r="N309" i="45"/>
  <c r="O309" i="45" s="1"/>
  <c r="V309" i="45" s="1"/>
  <c r="U308" i="45"/>
  <c r="N308" i="45"/>
  <c r="O308" i="45" s="1"/>
  <c r="V308" i="45" s="1"/>
  <c r="U307" i="45"/>
  <c r="N307" i="45"/>
  <c r="O307" i="45" s="1"/>
  <c r="U306" i="45"/>
  <c r="N306" i="45"/>
  <c r="O306" i="45" s="1"/>
  <c r="U305" i="45"/>
  <c r="N305" i="45"/>
  <c r="O305" i="45" s="1"/>
  <c r="U304" i="45"/>
  <c r="N304" i="45"/>
  <c r="O304" i="45" s="1"/>
  <c r="V304" i="45" s="1"/>
  <c r="U303" i="45"/>
  <c r="N303" i="45"/>
  <c r="O303" i="45" s="1"/>
  <c r="U302" i="45"/>
  <c r="N302" i="45"/>
  <c r="O302" i="45" s="1"/>
  <c r="V302" i="45" s="1"/>
  <c r="L302" i="45"/>
  <c r="U301" i="45"/>
  <c r="N301" i="45"/>
  <c r="O301" i="45" s="1"/>
  <c r="V301" i="45" s="1"/>
  <c r="U300" i="45"/>
  <c r="N300" i="45"/>
  <c r="O300" i="45" s="1"/>
  <c r="V300" i="45" s="1"/>
  <c r="U299" i="45"/>
  <c r="N299" i="45"/>
  <c r="O299" i="45" s="1"/>
  <c r="V299" i="45" s="1"/>
  <c r="L299" i="45"/>
  <c r="U298" i="45"/>
  <c r="N298" i="45"/>
  <c r="O298" i="45" s="1"/>
  <c r="V298" i="45" s="1"/>
  <c r="U297" i="45"/>
  <c r="N297" i="45"/>
  <c r="O297" i="45" s="1"/>
  <c r="V297" i="45" s="1"/>
  <c r="L297" i="45"/>
  <c r="U296" i="45"/>
  <c r="N296" i="45"/>
  <c r="O296" i="45" s="1"/>
  <c r="U295" i="45"/>
  <c r="N295" i="45"/>
  <c r="O295" i="45" s="1"/>
  <c r="L295" i="45"/>
  <c r="U294" i="45"/>
  <c r="N294" i="45"/>
  <c r="O294" i="45" s="1"/>
  <c r="V294" i="45" s="1"/>
  <c r="U292" i="45"/>
  <c r="N292" i="45"/>
  <c r="O292" i="45" s="1"/>
  <c r="V292" i="45" s="1"/>
  <c r="L292" i="45"/>
  <c r="U291" i="45"/>
  <c r="N291" i="45"/>
  <c r="O291" i="45" s="1"/>
  <c r="V291" i="45" s="1"/>
  <c r="L291" i="45"/>
  <c r="U290" i="45"/>
  <c r="N290" i="45"/>
  <c r="O290" i="45" s="1"/>
  <c r="V290" i="45" s="1"/>
  <c r="L290" i="45"/>
  <c r="U288" i="45"/>
  <c r="N288" i="45"/>
  <c r="O288" i="45" s="1"/>
  <c r="V288" i="45" s="1"/>
  <c r="U287" i="45"/>
  <c r="N287" i="45"/>
  <c r="O287" i="45" s="1"/>
  <c r="U286" i="45"/>
  <c r="N286" i="45"/>
  <c r="O286" i="45" s="1"/>
  <c r="V286" i="45" s="1"/>
  <c r="U285" i="45"/>
  <c r="N285" i="45"/>
  <c r="O285" i="45" s="1"/>
  <c r="V285" i="45" s="1"/>
  <c r="U284" i="45"/>
  <c r="N284" i="45"/>
  <c r="O284" i="45" s="1"/>
  <c r="U283" i="45"/>
  <c r="N283" i="45"/>
  <c r="O283" i="45" s="1"/>
  <c r="V283" i="45" s="1"/>
  <c r="U282" i="45"/>
  <c r="N282" i="45"/>
  <c r="O282" i="45" s="1"/>
  <c r="U281" i="45"/>
  <c r="N281" i="45"/>
  <c r="O281" i="45" s="1"/>
  <c r="V281" i="45" s="1"/>
  <c r="U280" i="45"/>
  <c r="N280" i="45"/>
  <c r="O280" i="45" s="1"/>
  <c r="V280" i="45" s="1"/>
  <c r="U279" i="45"/>
  <c r="N279" i="45"/>
  <c r="O279" i="45" s="1"/>
  <c r="V279" i="45" s="1"/>
  <c r="U278" i="45"/>
  <c r="N278" i="45"/>
  <c r="O278" i="45" s="1"/>
  <c r="V278" i="45" s="1"/>
  <c r="U277" i="45"/>
  <c r="N277" i="45"/>
  <c r="O277" i="45" s="1"/>
  <c r="V277" i="45" s="1"/>
  <c r="U276" i="45"/>
  <c r="N276" i="45"/>
  <c r="O276" i="45" s="1"/>
  <c r="V276" i="45" s="1"/>
  <c r="U274" i="45"/>
  <c r="N274" i="45"/>
  <c r="O274" i="45" s="1"/>
  <c r="V274" i="45" s="1"/>
  <c r="U273" i="45"/>
  <c r="N273" i="45"/>
  <c r="O273" i="45" s="1"/>
  <c r="U272" i="45"/>
  <c r="N272" i="45"/>
  <c r="O272" i="45" s="1"/>
  <c r="V272" i="45" s="1"/>
  <c r="U271" i="45"/>
  <c r="N271" i="45"/>
  <c r="O271" i="45" s="1"/>
  <c r="U270" i="45"/>
  <c r="N270" i="45"/>
  <c r="O270" i="45" s="1"/>
  <c r="V270" i="45" s="1"/>
  <c r="U269" i="45"/>
  <c r="N269" i="45"/>
  <c r="O269" i="45" s="1"/>
  <c r="V269" i="45" s="1"/>
  <c r="U268" i="45"/>
  <c r="N268" i="45"/>
  <c r="O268" i="45" s="1"/>
  <c r="V268" i="45" s="1"/>
  <c r="U267" i="45"/>
  <c r="N267" i="45"/>
  <c r="O267" i="45" s="1"/>
  <c r="V267" i="45" s="1"/>
  <c r="U266" i="45"/>
  <c r="N266" i="45"/>
  <c r="O266" i="45" s="1"/>
  <c r="U265" i="45"/>
  <c r="N265" i="45"/>
  <c r="O265" i="45" s="1"/>
  <c r="V265" i="45" s="1"/>
  <c r="U264" i="45"/>
  <c r="N264" i="45"/>
  <c r="O264" i="45" s="1"/>
  <c r="V264" i="45" s="1"/>
  <c r="U263" i="45"/>
  <c r="N263" i="45"/>
  <c r="O263" i="45" s="1"/>
  <c r="U262" i="45"/>
  <c r="N262" i="45"/>
  <c r="O262" i="45" s="1"/>
  <c r="V262" i="45" s="1"/>
  <c r="U261" i="45"/>
  <c r="N261" i="45"/>
  <c r="O261" i="45"/>
  <c r="V261" i="45" s="1"/>
  <c r="U260" i="45"/>
  <c r="N260" i="45"/>
  <c r="O260" i="45" s="1"/>
  <c r="U259" i="45"/>
  <c r="N259" i="45"/>
  <c r="O259" i="45" s="1"/>
  <c r="U258" i="45"/>
  <c r="N258" i="45"/>
  <c r="O258" i="45" s="1"/>
  <c r="V258" i="45" s="1"/>
  <c r="U257" i="45"/>
  <c r="N257" i="45"/>
  <c r="O257" i="45" s="1"/>
  <c r="U256" i="45"/>
  <c r="N256" i="45"/>
  <c r="O256" i="45" s="1"/>
  <c r="V256" i="45" s="1"/>
  <c r="U255" i="45"/>
  <c r="N255" i="45"/>
  <c r="O255" i="45" s="1"/>
  <c r="V255" i="45" s="1"/>
  <c r="U254" i="45"/>
  <c r="N254" i="45"/>
  <c r="O254" i="45" s="1"/>
  <c r="V254" i="45" s="1"/>
  <c r="U253" i="45"/>
  <c r="N253" i="45"/>
  <c r="O253" i="45" s="1"/>
  <c r="U252" i="45"/>
  <c r="N252" i="45"/>
  <c r="O252" i="45" s="1"/>
  <c r="V252" i="45" s="1"/>
  <c r="U251" i="45"/>
  <c r="N251" i="45"/>
  <c r="O251" i="45" s="1"/>
  <c r="U250" i="45"/>
  <c r="N250" i="45"/>
  <c r="O250" i="45" s="1"/>
  <c r="V250" i="45" s="1"/>
  <c r="U249" i="45"/>
  <c r="N249" i="45"/>
  <c r="O249" i="45" s="1"/>
  <c r="V249" i="45" s="1"/>
  <c r="U248" i="45"/>
  <c r="N248" i="45"/>
  <c r="O248" i="45" s="1"/>
  <c r="V248" i="45" s="1"/>
  <c r="U247" i="45"/>
  <c r="N247" i="45"/>
  <c r="O247" i="45" s="1"/>
  <c r="V247" i="45" s="1"/>
  <c r="U246" i="45"/>
  <c r="N246" i="45"/>
  <c r="O246" i="45" s="1"/>
  <c r="V246" i="45" s="1"/>
  <c r="U245" i="45"/>
  <c r="N245" i="45"/>
  <c r="O245" i="45" s="1"/>
  <c r="V245" i="45" s="1"/>
  <c r="U244" i="45"/>
  <c r="N244" i="45"/>
  <c r="O244" i="45" s="1"/>
  <c r="U243" i="45"/>
  <c r="N243" i="45"/>
  <c r="O243" i="45" s="1"/>
  <c r="V243" i="45" s="1"/>
  <c r="U242" i="45"/>
  <c r="N242" i="45"/>
  <c r="O242" i="45" s="1"/>
  <c r="U241" i="45"/>
  <c r="N241" i="45"/>
  <c r="O241" i="45" s="1"/>
  <c r="U240" i="45"/>
  <c r="N240" i="45"/>
  <c r="O240" i="45"/>
  <c r="U239" i="45"/>
  <c r="N239" i="45"/>
  <c r="O239" i="45" s="1"/>
  <c r="V239" i="45" s="1"/>
  <c r="U238" i="45"/>
  <c r="N238" i="45"/>
  <c r="O238" i="45" s="1"/>
  <c r="V238" i="45" s="1"/>
  <c r="U237" i="45"/>
  <c r="N237" i="45"/>
  <c r="O237" i="45" s="1"/>
  <c r="U236" i="45"/>
  <c r="N236" i="45"/>
  <c r="O236" i="45" s="1"/>
  <c r="U235" i="45"/>
  <c r="N235" i="45"/>
  <c r="O235" i="45" s="1"/>
  <c r="U234" i="45"/>
  <c r="N234" i="45"/>
  <c r="O234" i="45" s="1"/>
  <c r="V234" i="45" s="1"/>
  <c r="U233" i="45"/>
  <c r="N233" i="45"/>
  <c r="O233" i="45" s="1"/>
  <c r="V233" i="45" s="1"/>
  <c r="U232" i="45"/>
  <c r="N232" i="45"/>
  <c r="O232" i="45" s="1"/>
  <c r="V232" i="45" s="1"/>
  <c r="U231" i="45"/>
  <c r="N231" i="45"/>
  <c r="O231" i="45" s="1"/>
  <c r="V231" i="45" s="1"/>
  <c r="U230" i="45"/>
  <c r="N230" i="45"/>
  <c r="O230" i="45" s="1"/>
  <c r="V230" i="45" s="1"/>
  <c r="U229" i="45"/>
  <c r="N229" i="45"/>
  <c r="O229" i="45" s="1"/>
  <c r="V229" i="45" s="1"/>
  <c r="U228" i="45"/>
  <c r="N228" i="45"/>
  <c r="O228" i="45" s="1"/>
  <c r="V228" i="45" s="1"/>
  <c r="N227" i="45"/>
  <c r="O227" i="45" s="1"/>
  <c r="U226" i="45"/>
  <c r="N226" i="45"/>
  <c r="O226" i="45" s="1"/>
  <c r="V226" i="45" s="1"/>
  <c r="U225" i="45"/>
  <c r="N225" i="45"/>
  <c r="O225" i="45" s="1"/>
  <c r="U224" i="45"/>
  <c r="N224" i="45"/>
  <c r="O224" i="45" s="1"/>
  <c r="V224" i="45" s="1"/>
  <c r="U223" i="45"/>
  <c r="N223" i="45"/>
  <c r="O223" i="45" s="1"/>
  <c r="U222" i="45"/>
  <c r="N222" i="45"/>
  <c r="O222" i="45" s="1"/>
  <c r="V222" i="45" s="1"/>
  <c r="U221" i="45"/>
  <c r="N221" i="45"/>
  <c r="O221" i="45" s="1"/>
  <c r="U220" i="45"/>
  <c r="N220" i="45"/>
  <c r="O220" i="45" s="1"/>
  <c r="V220" i="45" s="1"/>
  <c r="U219" i="45"/>
  <c r="N219" i="45"/>
  <c r="O219" i="45" s="1"/>
  <c r="V219" i="45" s="1"/>
  <c r="U218" i="45"/>
  <c r="N218" i="45"/>
  <c r="O218" i="45" s="1"/>
  <c r="L218" i="45"/>
  <c r="U217" i="45"/>
  <c r="N217" i="45"/>
  <c r="O217" i="45" s="1"/>
  <c r="V217" i="45" s="1"/>
  <c r="U216" i="45"/>
  <c r="N216" i="45"/>
  <c r="O216" i="45" s="1"/>
  <c r="U215" i="45"/>
  <c r="N215" i="45"/>
  <c r="O215" i="45" s="1"/>
  <c r="V215" i="45" s="1"/>
  <c r="U214" i="45"/>
  <c r="N214" i="45"/>
  <c r="O214" i="45" s="1"/>
  <c r="U213" i="45"/>
  <c r="N213" i="45"/>
  <c r="O213" i="45" s="1"/>
  <c r="V213" i="45" s="1"/>
  <c r="U212" i="45"/>
  <c r="N212" i="45"/>
  <c r="O212" i="45" s="1"/>
  <c r="V212" i="45" s="1"/>
  <c r="U211" i="45"/>
  <c r="N211" i="45"/>
  <c r="O211" i="45" s="1"/>
  <c r="V211" i="45" s="1"/>
  <c r="U210" i="45"/>
  <c r="N210" i="45"/>
  <c r="O210" i="45" s="1"/>
  <c r="V210" i="45" s="1"/>
  <c r="U209" i="45"/>
  <c r="N209" i="45"/>
  <c r="O209" i="45" s="1"/>
  <c r="U208" i="45"/>
  <c r="N208" i="45"/>
  <c r="O208" i="45" s="1"/>
  <c r="V208" i="45" s="1"/>
  <c r="U207" i="45"/>
  <c r="N207" i="45"/>
  <c r="O207" i="45" s="1"/>
  <c r="V207" i="45" s="1"/>
  <c r="U206" i="45"/>
  <c r="N206" i="45"/>
  <c r="O206" i="45" s="1"/>
  <c r="V206" i="45" s="1"/>
  <c r="U205" i="45"/>
  <c r="N205" i="45"/>
  <c r="O205" i="45" s="1"/>
  <c r="U204" i="45"/>
  <c r="N204" i="45"/>
  <c r="O204" i="45" s="1"/>
  <c r="V204" i="45" s="1"/>
  <c r="U203" i="45"/>
  <c r="N203" i="45"/>
  <c r="O203" i="45" s="1"/>
  <c r="U202" i="45"/>
  <c r="N202" i="45"/>
  <c r="O202" i="45" s="1"/>
  <c r="V202" i="45" s="1"/>
  <c r="U201" i="45"/>
  <c r="N201" i="45"/>
  <c r="O201" i="45" s="1"/>
  <c r="U200" i="45"/>
  <c r="N200" i="45"/>
  <c r="O200" i="45" s="1"/>
  <c r="V200" i="45" s="1"/>
  <c r="U199" i="45"/>
  <c r="N199" i="45"/>
  <c r="O199" i="45" s="1"/>
  <c r="V199" i="45" s="1"/>
  <c r="U198" i="45"/>
  <c r="N198" i="45"/>
  <c r="O198" i="45" s="1"/>
  <c r="V198" i="45" s="1"/>
  <c r="N197" i="45"/>
  <c r="O197" i="45" s="1"/>
  <c r="V197" i="45" s="1"/>
  <c r="U196" i="45"/>
  <c r="N196" i="45"/>
  <c r="O196" i="45" s="1"/>
  <c r="V196" i="45" s="1"/>
  <c r="U195" i="45"/>
  <c r="N195" i="45"/>
  <c r="O195" i="45" s="1"/>
  <c r="U194" i="45"/>
  <c r="N194" i="45"/>
  <c r="O194" i="45" s="1"/>
  <c r="V194" i="45" s="1"/>
  <c r="U193" i="45"/>
  <c r="N193" i="45"/>
  <c r="O193" i="45" s="1"/>
  <c r="U192" i="45"/>
  <c r="N192" i="45"/>
  <c r="O192" i="45" s="1"/>
  <c r="V192" i="45" s="1"/>
  <c r="U191" i="45"/>
  <c r="N191" i="45"/>
  <c r="O191" i="45" s="1"/>
  <c r="V191" i="45" s="1"/>
  <c r="U190" i="45"/>
  <c r="N190" i="45"/>
  <c r="O190" i="45" s="1"/>
  <c r="V190" i="45" s="1"/>
  <c r="U189" i="45"/>
  <c r="N189" i="45"/>
  <c r="O189" i="45" s="1"/>
  <c r="U188" i="45"/>
  <c r="N188" i="45"/>
  <c r="O188" i="45" s="1"/>
  <c r="U186" i="45"/>
  <c r="N186" i="45"/>
  <c r="O186" i="45" s="1"/>
  <c r="V186" i="45" s="1"/>
  <c r="WWA185" i="45"/>
  <c r="WVZ185" i="45"/>
  <c r="WVY185" i="45"/>
  <c r="WWB185" i="45" s="1"/>
  <c r="U185" i="45"/>
  <c r="N185" i="45"/>
  <c r="O185" i="45" s="1"/>
  <c r="U184" i="45"/>
  <c r="N184" i="45"/>
  <c r="O184" i="45" s="1"/>
  <c r="V184" i="45" s="1"/>
  <c r="O181" i="45"/>
  <c r="V181" i="45" s="1"/>
  <c r="O179" i="45"/>
  <c r="V179" i="45" s="1"/>
  <c r="O177" i="45"/>
  <c r="V177" i="45" s="1"/>
  <c r="O175" i="45"/>
  <c r="V175" i="45" s="1"/>
  <c r="O174" i="45"/>
  <c r="V174" i="45" s="1"/>
  <c r="O173" i="45"/>
  <c r="V173" i="45" s="1"/>
  <c r="O171" i="45"/>
  <c r="V171" i="45" s="1"/>
  <c r="O169" i="45"/>
  <c r="V169" i="45" s="1"/>
  <c r="O167" i="45"/>
  <c r="V167" i="45" s="1"/>
  <c r="O165" i="45"/>
  <c r="V165" i="45" s="1"/>
  <c r="O162" i="45"/>
  <c r="V162" i="45" s="1"/>
  <c r="O161" i="45"/>
  <c r="V161" i="45" s="1"/>
  <c r="O157" i="45"/>
  <c r="V157" i="45" s="1"/>
  <c r="O155" i="45"/>
  <c r="V155" i="45" s="1"/>
  <c r="O153" i="45"/>
  <c r="V153" i="45" s="1"/>
  <c r="O151" i="45"/>
  <c r="V151" i="45" s="1"/>
  <c r="O145" i="45"/>
  <c r="O141" i="45"/>
  <c r="V141" i="45" s="1"/>
  <c r="O137" i="45"/>
  <c r="V137" i="45" s="1"/>
  <c r="O133" i="45"/>
  <c r="O129" i="45"/>
  <c r="O125" i="45"/>
  <c r="V125" i="45" s="1"/>
  <c r="O121" i="45"/>
  <c r="V121" i="45" s="1"/>
  <c r="O120" i="45"/>
  <c r="V120" i="45" s="1"/>
  <c r="O116" i="45"/>
  <c r="O113" i="45"/>
  <c r="V113" i="45" s="1"/>
  <c r="O109" i="45"/>
  <c r="V109" i="45" s="1"/>
  <c r="O108" i="45"/>
  <c r="V108" i="45" s="1"/>
  <c r="U106" i="45"/>
  <c r="N106" i="45"/>
  <c r="O106" i="45" s="1"/>
  <c r="U105" i="45"/>
  <c r="N105" i="45"/>
  <c r="O105" i="45" s="1"/>
  <c r="U104" i="45"/>
  <c r="N104" i="45"/>
  <c r="O104" i="45" s="1"/>
  <c r="U103" i="45"/>
  <c r="N103" i="45"/>
  <c r="O103" i="45" s="1"/>
  <c r="U102" i="45"/>
  <c r="N102" i="45"/>
  <c r="O102" i="45" s="1"/>
  <c r="U101" i="45"/>
  <c r="N101" i="45"/>
  <c r="O101" i="45" s="1"/>
  <c r="V101" i="45" s="1"/>
  <c r="U100" i="45"/>
  <c r="N100" i="45"/>
  <c r="O100" i="45" s="1"/>
  <c r="V100" i="45" s="1"/>
  <c r="U99" i="45"/>
  <c r="N99" i="45"/>
  <c r="O99" i="45" s="1"/>
  <c r="U98" i="45"/>
  <c r="N98" i="45"/>
  <c r="O98" i="45" s="1"/>
  <c r="V98" i="45" s="1"/>
  <c r="V84" i="45"/>
  <c r="V83" i="45"/>
  <c r="V74" i="45"/>
  <c r="V73" i="45"/>
  <c r="N68" i="45"/>
  <c r="O68" i="45" s="1"/>
  <c r="V65" i="45"/>
  <c r="V63" i="45"/>
  <c r="O58" i="45"/>
  <c r="V58" i="45" s="1"/>
  <c r="U56" i="45"/>
  <c r="N56" i="45"/>
  <c r="O56" i="45" s="1"/>
  <c r="U55" i="45"/>
  <c r="N55" i="45"/>
  <c r="O55" i="45" s="1"/>
  <c r="V55" i="45" s="1"/>
  <c r="U54" i="45"/>
  <c r="N54" i="45"/>
  <c r="O54" i="45" s="1"/>
  <c r="V54" i="45" s="1"/>
  <c r="U53" i="45"/>
  <c r="N53" i="45"/>
  <c r="O53" i="45" s="1"/>
  <c r="U52" i="45"/>
  <c r="N52" i="45"/>
  <c r="O52" i="45" s="1"/>
  <c r="V52" i="45" s="1"/>
  <c r="U51" i="45"/>
  <c r="N51" i="45"/>
  <c r="O51" i="45" s="1"/>
  <c r="U49" i="45"/>
  <c r="N49" i="45"/>
  <c r="O49" i="45" s="1"/>
  <c r="U48" i="45"/>
  <c r="N48" i="45"/>
  <c r="O48" i="45" s="1"/>
  <c r="V48" i="45" s="1"/>
  <c r="N47" i="45"/>
  <c r="O47" i="45" s="1"/>
  <c r="N46" i="45"/>
  <c r="O46" i="45" s="1"/>
  <c r="U45" i="45"/>
  <c r="N45" i="45"/>
  <c r="O45" i="45" s="1"/>
  <c r="U44" i="45"/>
  <c r="N44" i="45"/>
  <c r="O44" i="45" s="1"/>
  <c r="V44" i="45" s="1"/>
  <c r="U43" i="45"/>
  <c r="N43" i="45"/>
  <c r="O43" i="45" s="1"/>
  <c r="V43" i="45" s="1"/>
  <c r="U42" i="45"/>
  <c r="N42" i="45"/>
  <c r="O42" i="45" s="1"/>
  <c r="U41" i="45"/>
  <c r="N41" i="45"/>
  <c r="O41" i="45" s="1"/>
  <c r="U40" i="45"/>
  <c r="N40" i="45"/>
  <c r="O40" i="45" s="1"/>
  <c r="N39" i="45"/>
  <c r="O39" i="45" s="1"/>
  <c r="V39" i="45" s="1"/>
  <c r="U38" i="45"/>
  <c r="N38" i="45"/>
  <c r="O38" i="45" s="1"/>
  <c r="U37" i="45"/>
  <c r="N37" i="45"/>
  <c r="O37" i="45" s="1"/>
  <c r="U36" i="45"/>
  <c r="N36" i="45"/>
  <c r="O36" i="45" s="1"/>
  <c r="U35" i="45"/>
  <c r="N35" i="45"/>
  <c r="O35" i="45" s="1"/>
  <c r="U34" i="45"/>
  <c r="N34" i="45"/>
  <c r="O34" i="45" s="1"/>
  <c r="P34" i="45" s="1"/>
  <c r="U33" i="45"/>
  <c r="N33" i="45"/>
  <c r="O33" i="45" s="1"/>
  <c r="U32" i="45"/>
  <c r="N32" i="45"/>
  <c r="O32" i="45" s="1"/>
  <c r="V32" i="45" s="1"/>
  <c r="N31" i="45"/>
  <c r="O31" i="45" s="1"/>
  <c r="V31" i="45" s="1"/>
  <c r="U30" i="45"/>
  <c r="N30" i="45"/>
  <c r="O30" i="45" s="1"/>
  <c r="U29" i="45"/>
  <c r="N29" i="45"/>
  <c r="O29" i="45" s="1"/>
  <c r="V29" i="45" s="1"/>
  <c r="U28" i="45"/>
  <c r="N28" i="45"/>
  <c r="O28" i="45" s="1"/>
  <c r="U26" i="45"/>
  <c r="N26" i="45"/>
  <c r="O26" i="45" s="1"/>
  <c r="U25" i="45"/>
  <c r="N25" i="45"/>
  <c r="O25" i="45" s="1"/>
  <c r="U24" i="45"/>
  <c r="N24" i="45"/>
  <c r="O24" i="45" s="1"/>
  <c r="V24" i="45" s="1"/>
  <c r="U23" i="45"/>
  <c r="N23" i="45"/>
  <c r="O23" i="45" s="1"/>
  <c r="U22" i="45"/>
  <c r="N22" i="45"/>
  <c r="O22" i="45" s="1"/>
  <c r="U21" i="45"/>
  <c r="N21" i="45"/>
  <c r="O21" i="45" s="1"/>
  <c r="U20" i="45"/>
  <c r="N20" i="45"/>
  <c r="O20" i="45" s="1"/>
  <c r="U19" i="45"/>
  <c r="N19" i="45"/>
  <c r="O19" i="45" s="1"/>
  <c r="V19" i="45" s="1"/>
  <c r="L19" i="45"/>
  <c r="U18" i="45"/>
  <c r="N18" i="45"/>
  <c r="O18" i="45" s="1"/>
  <c r="U17" i="45"/>
  <c r="N17" i="45"/>
  <c r="O17" i="45" s="1"/>
  <c r="V17" i="45" s="1"/>
  <c r="U16" i="45"/>
  <c r="N16" i="45"/>
  <c r="O16" i="45" s="1"/>
  <c r="P16" i="45" s="1"/>
  <c r="U15" i="45"/>
  <c r="N15" i="45"/>
  <c r="O15" i="45" s="1"/>
  <c r="V15" i="45" s="1"/>
  <c r="U14" i="45"/>
  <c r="N14" i="45"/>
  <c r="O14" i="45" s="1"/>
  <c r="V14" i="45" s="1"/>
  <c r="U13" i="45"/>
  <c r="N13" i="45"/>
  <c r="O13" i="45" s="1"/>
  <c r="V13" i="45" s="1"/>
  <c r="U12" i="45"/>
  <c r="N12" i="45"/>
  <c r="O12" i="45" s="1"/>
  <c r="U11" i="45"/>
  <c r="N11" i="45"/>
  <c r="O11" i="45" s="1"/>
  <c r="U10" i="45"/>
  <c r="N10" i="45"/>
  <c r="O10" i="45" s="1"/>
  <c r="V10" i="45" s="1"/>
  <c r="U9" i="45"/>
  <c r="N9" i="45"/>
  <c r="O9" i="45"/>
  <c r="P320" i="45"/>
  <c r="V90" i="45"/>
  <c r="P199" i="45"/>
  <c r="V242" i="45"/>
  <c r="P285" i="45"/>
  <c r="O73" i="44"/>
  <c r="P73" i="44" s="1"/>
  <c r="Q73" i="44" s="1"/>
  <c r="O72" i="44"/>
  <c r="P72" i="44" s="1"/>
  <c r="W72" i="44" s="1"/>
  <c r="O50" i="44"/>
  <c r="P50" i="44" s="1"/>
  <c r="O49" i="44"/>
  <c r="P49" i="44" s="1"/>
  <c r="V50" i="44"/>
  <c r="V49" i="44"/>
  <c r="V47" i="44"/>
  <c r="V46" i="44"/>
  <c r="V73" i="44"/>
  <c r="M73" i="44"/>
  <c r="V72" i="44"/>
  <c r="M72" i="44"/>
  <c r="V70" i="44"/>
  <c r="O70" i="44"/>
  <c r="P70" i="44"/>
  <c r="M70" i="44"/>
  <c r="V69" i="44"/>
  <c r="P69" i="44"/>
  <c r="W69" i="44" s="1"/>
  <c r="M69" i="44"/>
  <c r="WWB67" i="44"/>
  <c r="WWE67" i="44"/>
  <c r="V67" i="44"/>
  <c r="O67" i="44"/>
  <c r="P67" i="44" s="1"/>
  <c r="W67" i="44" s="1"/>
  <c r="M67" i="44"/>
  <c r="V66" i="44"/>
  <c r="O66" i="44"/>
  <c r="P66" i="44"/>
  <c r="W66" i="44" s="1"/>
  <c r="M66" i="44"/>
  <c r="V65" i="44"/>
  <c r="O65" i="44"/>
  <c r="P65" i="44" s="1"/>
  <c r="Q65" i="44" s="1"/>
  <c r="M65" i="44"/>
  <c r="V64" i="44"/>
  <c r="O64" i="44"/>
  <c r="P64" i="44" s="1"/>
  <c r="M64" i="44"/>
  <c r="V63" i="44"/>
  <c r="O63" i="44"/>
  <c r="P63" i="44"/>
  <c r="M63" i="44"/>
  <c r="V62" i="44"/>
  <c r="O62" i="44"/>
  <c r="P62" i="44" s="1"/>
  <c r="M62" i="44"/>
  <c r="V61" i="44"/>
  <c r="O61" i="44"/>
  <c r="P61" i="44" s="1"/>
  <c r="W61" i="44" s="1"/>
  <c r="M61" i="44"/>
  <c r="V60" i="44"/>
  <c r="O60" i="44"/>
  <c r="P60" i="44" s="1"/>
  <c r="W60" i="44" s="1"/>
  <c r="M60" i="44"/>
  <c r="V59" i="44"/>
  <c r="O59" i="44"/>
  <c r="P59" i="44" s="1"/>
  <c r="M59" i="44"/>
  <c r="V58" i="44"/>
  <c r="O58" i="44"/>
  <c r="P58" i="44" s="1"/>
  <c r="M58" i="44"/>
  <c r="V57" i="44"/>
  <c r="O57" i="44"/>
  <c r="P57" i="44" s="1"/>
  <c r="Q57" i="44" s="1"/>
  <c r="W57" i="44"/>
  <c r="M57" i="44"/>
  <c r="V56" i="44"/>
  <c r="O56" i="44"/>
  <c r="P56" i="44"/>
  <c r="W56" i="44" s="1"/>
  <c r="M56" i="44"/>
  <c r="V55" i="44"/>
  <c r="O55" i="44"/>
  <c r="P55" i="44"/>
  <c r="W55" i="44" s="1"/>
  <c r="M55" i="44"/>
  <c r="WWC54" i="44"/>
  <c r="V54" i="44"/>
  <c r="O54" i="44"/>
  <c r="P54" i="44" s="1"/>
  <c r="M54" i="44"/>
  <c r="WWH53" i="44"/>
  <c r="WWE53" i="44"/>
  <c r="WWD53" i="44"/>
  <c r="WWD67" i="44"/>
  <c r="WWC53" i="44"/>
  <c r="WWB53" i="44"/>
  <c r="V53" i="44"/>
  <c r="O53" i="44"/>
  <c r="P53" i="44" s="1"/>
  <c r="M53" i="44"/>
  <c r="WWH52" i="44"/>
  <c r="WWE52" i="44"/>
  <c r="WWE54" i="44"/>
  <c r="WWD52" i="44"/>
  <c r="WWD66" i="44"/>
  <c r="WWC52" i="44"/>
  <c r="WWB52" i="44"/>
  <c r="WWB66" i="44"/>
  <c r="WWE66" i="44"/>
  <c r="WWE68" i="44"/>
  <c r="V52" i="44"/>
  <c r="O52" i="44"/>
  <c r="P52" i="44" s="1"/>
  <c r="W52" i="44" s="1"/>
  <c r="M52" i="44"/>
  <c r="WWH51" i="44"/>
  <c r="WWH54" i="44"/>
  <c r="M50" i="44"/>
  <c r="M49" i="44"/>
  <c r="O47" i="44"/>
  <c r="P47" i="44"/>
  <c r="W47" i="44" s="1"/>
  <c r="M47" i="44"/>
  <c r="O46" i="44"/>
  <c r="P46" i="44" s="1"/>
  <c r="M46" i="44"/>
  <c r="V44" i="44"/>
  <c r="O44" i="44"/>
  <c r="P44" i="44" s="1"/>
  <c r="M44" i="44"/>
  <c r="V43" i="44"/>
  <c r="O43" i="44"/>
  <c r="P43" i="44" s="1"/>
  <c r="M43" i="44"/>
  <c r="V42" i="44"/>
  <c r="O42" i="44"/>
  <c r="P42" i="44" s="1"/>
  <c r="M42" i="44"/>
  <c r="V41" i="44"/>
  <c r="O41" i="44"/>
  <c r="P41" i="44" s="1"/>
  <c r="Q41" i="44" s="1"/>
  <c r="W41" i="44"/>
  <c r="M41" i="44"/>
  <c r="V40" i="44"/>
  <c r="O40" i="44"/>
  <c r="P40" i="44" s="1"/>
  <c r="M40" i="44"/>
  <c r="V39" i="44"/>
  <c r="O39" i="44"/>
  <c r="P39" i="44"/>
  <c r="M39" i="44"/>
  <c r="V38" i="44"/>
  <c r="O38" i="44"/>
  <c r="P38" i="44" s="1"/>
  <c r="W38" i="44" s="1"/>
  <c r="M38" i="44"/>
  <c r="V37" i="44"/>
  <c r="O37" i="44"/>
  <c r="P37" i="44" s="1"/>
  <c r="M37" i="44"/>
  <c r="V36" i="44"/>
  <c r="O36" i="44"/>
  <c r="P36" i="44" s="1"/>
  <c r="M36" i="44"/>
  <c r="V35" i="44"/>
  <c r="O35" i="44"/>
  <c r="P35" i="44" s="1"/>
  <c r="M35" i="44"/>
  <c r="V34" i="44"/>
  <c r="O34" i="44"/>
  <c r="P34" i="44" s="1"/>
  <c r="W34" i="44" s="1"/>
  <c r="M34" i="44"/>
  <c r="V33" i="44"/>
  <c r="O33" i="44"/>
  <c r="P33" i="44" s="1"/>
  <c r="M33" i="44"/>
  <c r="V32" i="44"/>
  <c r="O32" i="44"/>
  <c r="P32" i="44" s="1"/>
  <c r="M32" i="44"/>
  <c r="V31" i="44"/>
  <c r="O31" i="44"/>
  <c r="P31" i="44" s="1"/>
  <c r="M31" i="44"/>
  <c r="V30" i="44"/>
  <c r="O30" i="44"/>
  <c r="P30" i="44" s="1"/>
  <c r="M30" i="44"/>
  <c r="V29" i="44"/>
  <c r="O29" i="44"/>
  <c r="P29" i="44" s="1"/>
  <c r="M29" i="44"/>
  <c r="V28" i="44"/>
  <c r="O28" i="44"/>
  <c r="P28" i="44" s="1"/>
  <c r="W28" i="44" s="1"/>
  <c r="M28" i="44"/>
  <c r="V27" i="44"/>
  <c r="O27" i="44"/>
  <c r="P27" i="44" s="1"/>
  <c r="M27" i="44"/>
  <c r="V26" i="44"/>
  <c r="O26" i="44"/>
  <c r="P26" i="44" s="1"/>
  <c r="M26" i="44"/>
  <c r="V25" i="44"/>
  <c r="O25" i="44"/>
  <c r="P25" i="44" s="1"/>
  <c r="Q25" i="44" s="1"/>
  <c r="M25" i="44"/>
  <c r="V24" i="44"/>
  <c r="O24" i="44"/>
  <c r="P24" i="44" s="1"/>
  <c r="Q24" i="44" s="1"/>
  <c r="M24" i="44"/>
  <c r="V23" i="44"/>
  <c r="O23" i="44"/>
  <c r="P23" i="44" s="1"/>
  <c r="M23" i="44"/>
  <c r="V22" i="44"/>
  <c r="O22" i="44"/>
  <c r="P22" i="44" s="1"/>
  <c r="Q22" i="44" s="1"/>
  <c r="M22" i="44"/>
  <c r="V21" i="44"/>
  <c r="O21" i="44"/>
  <c r="P21" i="44" s="1"/>
  <c r="M21" i="44"/>
  <c r="V20" i="44"/>
  <c r="O20" i="44"/>
  <c r="P20" i="44" s="1"/>
  <c r="M20" i="44"/>
  <c r="V19" i="44"/>
  <c r="O19" i="44"/>
  <c r="P19" i="44" s="1"/>
  <c r="W19" i="44" s="1"/>
  <c r="M19" i="44"/>
  <c r="V18" i="44"/>
  <c r="O18" i="44"/>
  <c r="P18" i="44" s="1"/>
  <c r="W18" i="44" s="1"/>
  <c r="M18" i="44"/>
  <c r="V17" i="44"/>
  <c r="O17" i="44"/>
  <c r="P17" i="44" s="1"/>
  <c r="W17" i="44" s="1"/>
  <c r="M17" i="44"/>
  <c r="V16" i="44"/>
  <c r="O16" i="44"/>
  <c r="P16" i="44" s="1"/>
  <c r="M16" i="44"/>
  <c r="V15" i="44"/>
  <c r="O15" i="44"/>
  <c r="P15" i="44" s="1"/>
  <c r="M15" i="44"/>
  <c r="V14" i="44"/>
  <c r="O14" i="44"/>
  <c r="P14" i="44" s="1"/>
  <c r="M14" i="44"/>
  <c r="V13" i="44"/>
  <c r="O13" i="44"/>
  <c r="P13" i="44" s="1"/>
  <c r="M13" i="44"/>
  <c r="V12" i="44"/>
  <c r="O12" i="44"/>
  <c r="P12" i="44"/>
  <c r="Q12" i="44" s="1"/>
  <c r="M12" i="44"/>
  <c r="X37" i="44"/>
  <c r="W62" i="44"/>
  <c r="Q62" i="44"/>
  <c r="Q67" i="44"/>
  <c r="Q66" i="44"/>
  <c r="Q69" i="44"/>
  <c r="WWD54" i="44"/>
  <c r="WWD68" i="44"/>
  <c r="WWB54" i="44"/>
  <c r="WWB68" i="44"/>
  <c r="H40" i="43"/>
  <c r="P15" i="43"/>
  <c r="W15" i="43"/>
  <c r="M15" i="43"/>
  <c r="Q15" i="43"/>
  <c r="V13" i="43"/>
  <c r="O13" i="43"/>
  <c r="P13" i="43" s="1"/>
  <c r="M13" i="43"/>
  <c r="V12" i="43"/>
  <c r="O12" i="43"/>
  <c r="P12" i="43" s="1"/>
  <c r="M12" i="43"/>
  <c r="X15" i="43"/>
  <c r="Y15" i="43" s="1"/>
  <c r="AB15" i="43" s="1"/>
  <c r="V22" i="34"/>
  <c r="V60" i="34"/>
  <c r="V59" i="34"/>
  <c r="V53" i="34"/>
  <c r="V52" i="34"/>
  <c r="V51" i="34"/>
  <c r="V50" i="34"/>
  <c r="V33" i="34"/>
  <c r="V34" i="34"/>
  <c r="V32" i="34"/>
  <c r="P60" i="34"/>
  <c r="W60" i="34" s="1"/>
  <c r="M60" i="34"/>
  <c r="P59" i="34"/>
  <c r="W59" i="34" s="1"/>
  <c r="M59" i="34"/>
  <c r="P58" i="34"/>
  <c r="W58" i="34" s="1"/>
  <c r="M58" i="34"/>
  <c r="V38" i="38"/>
  <c r="V39" i="38"/>
  <c r="V40" i="38"/>
  <c r="V37" i="38"/>
  <c r="S40" i="38"/>
  <c r="R40" i="38"/>
  <c r="P40" i="38"/>
  <c r="W40" i="38" s="1"/>
  <c r="M40" i="38"/>
  <c r="S39" i="38"/>
  <c r="R39" i="38"/>
  <c r="P39" i="38"/>
  <c r="W39" i="38" s="1"/>
  <c r="M39" i="38"/>
  <c r="S38" i="38"/>
  <c r="R38" i="38"/>
  <c r="P38" i="38"/>
  <c r="W38" i="38" s="1"/>
  <c r="M38" i="38"/>
  <c r="S37" i="38"/>
  <c r="R37" i="38"/>
  <c r="P37" i="38"/>
  <c r="W37" i="38" s="1"/>
  <c r="M37" i="38"/>
  <c r="O445" i="1"/>
  <c r="V445" i="1"/>
  <c r="O446" i="1"/>
  <c r="O447" i="1"/>
  <c r="V447" i="1" s="1"/>
  <c r="O448" i="1"/>
  <c r="V448" i="1" s="1"/>
  <c r="O449" i="1"/>
  <c r="P449" i="1" s="1"/>
  <c r="O450" i="1"/>
  <c r="V450" i="1" s="1"/>
  <c r="O451" i="1"/>
  <c r="V451" i="1" s="1"/>
  <c r="O443" i="1"/>
  <c r="V443" i="1"/>
  <c r="O444" i="1"/>
  <c r="V444" i="1" s="1"/>
  <c r="O441" i="1"/>
  <c r="O442" i="1"/>
  <c r="V442" i="1" s="1"/>
  <c r="O440" i="1"/>
  <c r="L441" i="1"/>
  <c r="P441" i="1" s="1"/>
  <c r="L442" i="1"/>
  <c r="L443" i="1"/>
  <c r="P443" i="1" s="1"/>
  <c r="L444" i="1"/>
  <c r="L445" i="1"/>
  <c r="P445" i="1" s="1"/>
  <c r="L446" i="1"/>
  <c r="L447" i="1"/>
  <c r="P447" i="1" s="1"/>
  <c r="L448" i="1"/>
  <c r="L449" i="1"/>
  <c r="L450" i="1"/>
  <c r="P450" i="1"/>
  <c r="L451" i="1"/>
  <c r="L440" i="1"/>
  <c r="P444" i="1"/>
  <c r="V449" i="1"/>
  <c r="V441" i="1"/>
  <c r="O28" i="38"/>
  <c r="P28" i="38" s="1"/>
  <c r="W28" i="38" s="1"/>
  <c r="O27" i="38"/>
  <c r="P27" i="38" s="1"/>
  <c r="W27" i="38" s="1"/>
  <c r="O422" i="1"/>
  <c r="V422" i="1" s="1"/>
  <c r="O423" i="1"/>
  <c r="V423" i="1"/>
  <c r="O424" i="1"/>
  <c r="V424" i="1" s="1"/>
  <c r="O425" i="1"/>
  <c r="V425" i="1" s="1"/>
  <c r="O426" i="1"/>
  <c r="V426" i="1" s="1"/>
  <c r="O427" i="1"/>
  <c r="V427" i="1"/>
  <c r="O428" i="1"/>
  <c r="V428" i="1" s="1"/>
  <c r="O429" i="1"/>
  <c r="P429" i="1" s="1"/>
  <c r="O430" i="1"/>
  <c r="V430" i="1" s="1"/>
  <c r="O431" i="1"/>
  <c r="V431" i="1" s="1"/>
  <c r="O432" i="1"/>
  <c r="V432" i="1" s="1"/>
  <c r="O433" i="1"/>
  <c r="V433" i="1"/>
  <c r="O434" i="1"/>
  <c r="V434" i="1" s="1"/>
  <c r="O435" i="1"/>
  <c r="V435" i="1" s="1"/>
  <c r="O436" i="1"/>
  <c r="V436" i="1" s="1"/>
  <c r="O437" i="1"/>
  <c r="V437" i="1"/>
  <c r="O438" i="1"/>
  <c r="V438" i="1" s="1"/>
  <c r="O421" i="1"/>
  <c r="V421" i="1" s="1"/>
  <c r="O420" i="1"/>
  <c r="V420" i="1" s="1"/>
  <c r="L421" i="1"/>
  <c r="L422" i="1"/>
  <c r="P422" i="1" s="1"/>
  <c r="L423" i="1"/>
  <c r="P423" i="1" s="1"/>
  <c r="L424" i="1"/>
  <c r="P424" i="1" s="1"/>
  <c r="L425" i="1"/>
  <c r="L426" i="1"/>
  <c r="L427" i="1"/>
  <c r="P427" i="1" s="1"/>
  <c r="L428" i="1"/>
  <c r="P428" i="1" s="1"/>
  <c r="L429" i="1"/>
  <c r="L430" i="1"/>
  <c r="L431" i="1"/>
  <c r="P431" i="1" s="1"/>
  <c r="L432" i="1"/>
  <c r="L433" i="1"/>
  <c r="L434" i="1"/>
  <c r="P434" i="1" s="1"/>
  <c r="L435" i="1"/>
  <c r="L436" i="1"/>
  <c r="P436" i="1" s="1"/>
  <c r="L437" i="1"/>
  <c r="L438" i="1"/>
  <c r="P438" i="1" s="1"/>
  <c r="L420" i="1"/>
  <c r="P437" i="1"/>
  <c r="P433" i="1"/>
  <c r="P425" i="1"/>
  <c r="P430" i="1"/>
  <c r="P420" i="1"/>
  <c r="O418" i="1"/>
  <c r="V418" i="1"/>
  <c r="L418" i="1"/>
  <c r="P418" i="1" s="1"/>
  <c r="O417" i="1"/>
  <c r="V417" i="1" s="1"/>
  <c r="O416" i="1"/>
  <c r="V416" i="1" s="1"/>
  <c r="L417" i="1"/>
  <c r="L416" i="1"/>
  <c r="V13" i="33"/>
  <c r="O13" i="33"/>
  <c r="P13" i="33" s="1"/>
  <c r="V12" i="34"/>
  <c r="V13" i="34"/>
  <c r="V14" i="34"/>
  <c r="V15" i="34"/>
  <c r="V16" i="34"/>
  <c r="V17" i="34"/>
  <c r="V18" i="34"/>
  <c r="V19" i="34"/>
  <c r="V20" i="34"/>
  <c r="V21" i="34"/>
  <c r="V23" i="34"/>
  <c r="V24" i="34"/>
  <c r="V25" i="34"/>
  <c r="V26" i="34"/>
  <c r="V27" i="34"/>
  <c r="V28" i="34"/>
  <c r="V29" i="34"/>
  <c r="V30" i="34"/>
  <c r="O12" i="34"/>
  <c r="P12" i="34" s="1"/>
  <c r="O13" i="34"/>
  <c r="P13" i="34" s="1"/>
  <c r="O14" i="34"/>
  <c r="P14" i="34" s="1"/>
  <c r="O15" i="34"/>
  <c r="P15" i="34" s="1"/>
  <c r="W15" i="34" s="1"/>
  <c r="O16" i="34"/>
  <c r="P16" i="34"/>
  <c r="W16" i="34" s="1"/>
  <c r="O17" i="34"/>
  <c r="P17" i="34" s="1"/>
  <c r="O18" i="34"/>
  <c r="P18" i="34" s="1"/>
  <c r="O19" i="34"/>
  <c r="P19" i="34"/>
  <c r="O20" i="34"/>
  <c r="P20" i="34" s="1"/>
  <c r="O21" i="34"/>
  <c r="P21" i="34" s="1"/>
  <c r="O22" i="34"/>
  <c r="P22" i="34"/>
  <c r="O23" i="34"/>
  <c r="P23" i="34"/>
  <c r="W23" i="34" s="1"/>
  <c r="O24" i="34"/>
  <c r="P24" i="34" s="1"/>
  <c r="O25" i="34"/>
  <c r="P25" i="34" s="1"/>
  <c r="O26" i="34"/>
  <c r="P26" i="34"/>
  <c r="W26" i="34" s="1"/>
  <c r="O27" i="34"/>
  <c r="P27" i="34" s="1"/>
  <c r="W27" i="34" s="1"/>
  <c r="O28" i="34"/>
  <c r="P28" i="34" s="1"/>
  <c r="O29" i="34"/>
  <c r="P29" i="34"/>
  <c r="W29" i="34" s="1"/>
  <c r="O30" i="34"/>
  <c r="P30" i="34" s="1"/>
  <c r="V13" i="38"/>
  <c r="V14" i="38"/>
  <c r="V15" i="38"/>
  <c r="V16" i="38"/>
  <c r="V17" i="38"/>
  <c r="O13" i="38"/>
  <c r="P13" i="38" s="1"/>
  <c r="O14" i="38"/>
  <c r="P14" i="38" s="1"/>
  <c r="W14" i="38" s="1"/>
  <c r="O15" i="38"/>
  <c r="P15" i="38" s="1"/>
  <c r="O16" i="38"/>
  <c r="P16" i="38" s="1"/>
  <c r="W16" i="38" s="1"/>
  <c r="O17" i="38"/>
  <c r="P17" i="38" s="1"/>
  <c r="M30" i="34"/>
  <c r="M29" i="34"/>
  <c r="M28" i="34"/>
  <c r="M27" i="34"/>
  <c r="M26" i="34"/>
  <c r="M25" i="34"/>
  <c r="M24" i="34"/>
  <c r="M23" i="34"/>
  <c r="Q23" i="34" s="1"/>
  <c r="M22" i="34"/>
  <c r="M21" i="34"/>
  <c r="M20" i="34"/>
  <c r="M19" i="34"/>
  <c r="M18" i="34"/>
  <c r="M17" i="34"/>
  <c r="M16" i="34"/>
  <c r="M15" i="34"/>
  <c r="Q15" i="34" s="1"/>
  <c r="M14" i="34"/>
  <c r="M13" i="34"/>
  <c r="M12" i="34"/>
  <c r="S17" i="38"/>
  <c r="R17" i="38"/>
  <c r="M17" i="38"/>
  <c r="S16" i="38"/>
  <c r="R16" i="38"/>
  <c r="M16" i="38"/>
  <c r="S15" i="38"/>
  <c r="R15" i="38"/>
  <c r="M15" i="38"/>
  <c r="S14" i="38"/>
  <c r="R14" i="38"/>
  <c r="M14" i="38"/>
  <c r="S13" i="38"/>
  <c r="R13" i="38"/>
  <c r="M13" i="38"/>
  <c r="Q16" i="34"/>
  <c r="O14" i="1"/>
  <c r="P14" i="1" s="1"/>
  <c r="O15" i="1"/>
  <c r="O16" i="1"/>
  <c r="V16" i="1"/>
  <c r="O17" i="1"/>
  <c r="V17" i="1" s="1"/>
  <c r="O18" i="1"/>
  <c r="O19" i="1"/>
  <c r="P19" i="1" s="1"/>
  <c r="O20" i="1"/>
  <c r="O21" i="1"/>
  <c r="O22" i="1"/>
  <c r="O23" i="1"/>
  <c r="O24" i="1"/>
  <c r="V24" i="1" s="1"/>
  <c r="O25" i="1"/>
  <c r="O26" i="1"/>
  <c r="O27" i="1"/>
  <c r="V27" i="1" s="1"/>
  <c r="O28" i="1"/>
  <c r="O29" i="1"/>
  <c r="O30" i="1"/>
  <c r="O31" i="1"/>
  <c r="P31" i="1" s="1"/>
  <c r="O32" i="1"/>
  <c r="V32" i="1"/>
  <c r="O33" i="1"/>
  <c r="V33" i="1" s="1"/>
  <c r="O34" i="1"/>
  <c r="O35" i="1"/>
  <c r="V35" i="1" s="1"/>
  <c r="O36" i="1"/>
  <c r="V36" i="1" s="1"/>
  <c r="O37" i="1"/>
  <c r="V37" i="1" s="1"/>
  <c r="O38" i="1"/>
  <c r="O39" i="1"/>
  <c r="V39" i="1" s="1"/>
  <c r="O40" i="1"/>
  <c r="V40" i="1"/>
  <c r="O41" i="1"/>
  <c r="V41" i="1" s="1"/>
  <c r="O42" i="1"/>
  <c r="O43" i="1"/>
  <c r="V43" i="1" s="1"/>
  <c r="O44" i="1"/>
  <c r="P44" i="1" s="1"/>
  <c r="O45" i="1"/>
  <c r="V45" i="1" s="1"/>
  <c r="O46" i="1"/>
  <c r="O47" i="1"/>
  <c r="O48" i="1"/>
  <c r="V48" i="1" s="1"/>
  <c r="O49" i="1"/>
  <c r="V49" i="1" s="1"/>
  <c r="O50" i="1"/>
  <c r="V50" i="1" s="1"/>
  <c r="O51" i="1"/>
  <c r="P51" i="1" s="1"/>
  <c r="O52" i="1"/>
  <c r="O53" i="1"/>
  <c r="O54" i="1"/>
  <c r="V54" i="1" s="1"/>
  <c r="O55" i="1"/>
  <c r="V55" i="1" s="1"/>
  <c r="O56" i="1"/>
  <c r="V56" i="1" s="1"/>
  <c r="O57" i="1"/>
  <c r="O58" i="1"/>
  <c r="O59" i="1"/>
  <c r="V59" i="1" s="1"/>
  <c r="O60" i="1"/>
  <c r="V60" i="1" s="1"/>
  <c r="O61" i="1"/>
  <c r="V61" i="1"/>
  <c r="O62" i="1"/>
  <c r="V62" i="1" s="1"/>
  <c r="O63" i="1"/>
  <c r="O64" i="1"/>
  <c r="V64" i="1" s="1"/>
  <c r="O65" i="1"/>
  <c r="V65" i="1" s="1"/>
  <c r="O66" i="1"/>
  <c r="V66" i="1" s="1"/>
  <c r="O67" i="1"/>
  <c r="P67" i="1" s="1"/>
  <c r="O68" i="1"/>
  <c r="V68" i="1" s="1"/>
  <c r="O70" i="1"/>
  <c r="O71" i="1"/>
  <c r="V71" i="1" s="1"/>
  <c r="O72" i="1"/>
  <c r="O73" i="1"/>
  <c r="V73" i="1" s="1"/>
  <c r="O74" i="1"/>
  <c r="O75" i="1"/>
  <c r="P75" i="1" s="1"/>
  <c r="O76" i="1"/>
  <c r="O77" i="1"/>
  <c r="V77" i="1" s="1"/>
  <c r="O78" i="1"/>
  <c r="O79" i="1"/>
  <c r="P79" i="1" s="1"/>
  <c r="O80" i="1"/>
  <c r="V80" i="1" s="1"/>
  <c r="O81" i="1"/>
  <c r="P81" i="1" s="1"/>
  <c r="O82" i="1"/>
  <c r="V82" i="1" s="1"/>
  <c r="O83" i="1"/>
  <c r="P83" i="1" s="1"/>
  <c r="O84" i="1"/>
  <c r="V84" i="1"/>
  <c r="O85" i="1"/>
  <c r="V85" i="1" s="1"/>
  <c r="O86" i="1"/>
  <c r="O87" i="1"/>
  <c r="O13" i="1"/>
  <c r="V13" i="1"/>
  <c r="O12" i="1"/>
  <c r="L87" i="1"/>
  <c r="L86" i="1"/>
  <c r="L85" i="1"/>
  <c r="P85" i="1" s="1"/>
  <c r="L84" i="1"/>
  <c r="L83" i="1"/>
  <c r="L82" i="1"/>
  <c r="L81" i="1"/>
  <c r="L80" i="1"/>
  <c r="L79" i="1"/>
  <c r="L78" i="1"/>
  <c r="L77" i="1"/>
  <c r="L76" i="1"/>
  <c r="L75" i="1"/>
  <c r="L74" i="1"/>
  <c r="L73" i="1"/>
  <c r="P73" i="1" s="1"/>
  <c r="L72" i="1"/>
  <c r="L71" i="1"/>
  <c r="L70" i="1"/>
  <c r="L69" i="1"/>
  <c r="P69" i="1" s="1"/>
  <c r="L68" i="1"/>
  <c r="L67" i="1"/>
  <c r="L66" i="1"/>
  <c r="L65" i="1"/>
  <c r="P65" i="1" s="1"/>
  <c r="L64" i="1"/>
  <c r="P64" i="1" s="1"/>
  <c r="L63" i="1"/>
  <c r="L62" i="1"/>
  <c r="L61" i="1"/>
  <c r="L60" i="1"/>
  <c r="L59" i="1"/>
  <c r="L58" i="1"/>
  <c r="L57" i="1"/>
  <c r="P57" i="1" s="1"/>
  <c r="L56" i="1"/>
  <c r="L55" i="1"/>
  <c r="L54" i="1"/>
  <c r="L53" i="1"/>
  <c r="P53" i="1" s="1"/>
  <c r="L52" i="1"/>
  <c r="L51" i="1"/>
  <c r="L50" i="1"/>
  <c r="L49" i="1"/>
  <c r="P49" i="1" s="1"/>
  <c r="L48" i="1"/>
  <c r="L47" i="1"/>
  <c r="L46" i="1"/>
  <c r="P46" i="1" s="1"/>
  <c r="L45" i="1"/>
  <c r="P45" i="1" s="1"/>
  <c r="L44" i="1"/>
  <c r="L43" i="1"/>
  <c r="L42" i="1"/>
  <c r="L41" i="1"/>
  <c r="P41" i="1" s="1"/>
  <c r="L40" i="1"/>
  <c r="P40" i="1" s="1"/>
  <c r="L39" i="1"/>
  <c r="L38" i="1"/>
  <c r="L37" i="1"/>
  <c r="L36" i="1"/>
  <c r="P36" i="1" s="1"/>
  <c r="L35" i="1"/>
  <c r="L34" i="1"/>
  <c r="L33" i="1"/>
  <c r="P33" i="1" s="1"/>
  <c r="L32" i="1"/>
  <c r="L31" i="1"/>
  <c r="L30" i="1"/>
  <c r="L29" i="1"/>
  <c r="P29" i="1" s="1"/>
  <c r="L28" i="1"/>
  <c r="L27" i="1"/>
  <c r="L26" i="1"/>
  <c r="L25" i="1"/>
  <c r="P25" i="1" s="1"/>
  <c r="L24" i="1"/>
  <c r="L23" i="1"/>
  <c r="L22" i="1"/>
  <c r="L21" i="1"/>
  <c r="P21" i="1" s="1"/>
  <c r="L20" i="1"/>
  <c r="L19" i="1"/>
  <c r="L18" i="1"/>
  <c r="P18" i="1" s="1"/>
  <c r="L17" i="1"/>
  <c r="P17" i="1" s="1"/>
  <c r="L16" i="1"/>
  <c r="L15" i="1"/>
  <c r="L14" i="1"/>
  <c r="L13" i="1"/>
  <c r="P13" i="1" s="1"/>
  <c r="L12" i="1"/>
  <c r="O11" i="1"/>
  <c r="V11" i="1" s="1"/>
  <c r="L11" i="1"/>
  <c r="V29" i="1"/>
  <c r="P28" i="1"/>
  <c r="P60" i="1"/>
  <c r="P15" i="1"/>
  <c r="P38" i="1"/>
  <c r="V28" i="1"/>
  <c r="P87" i="1"/>
  <c r="P59" i="1"/>
  <c r="P43" i="1"/>
  <c r="P27" i="1"/>
  <c r="V69" i="1"/>
  <c r="V57" i="1"/>
  <c r="V53" i="1"/>
  <c r="V25" i="1"/>
  <c r="V21" i="1"/>
  <c r="V44" i="1"/>
  <c r="P80" i="1"/>
  <c r="P70" i="1"/>
  <c r="P48" i="1"/>
  <c r="P42" i="1"/>
  <c r="P32" i="1"/>
  <c r="P24" i="1"/>
  <c r="V87" i="1"/>
  <c r="V83" i="1"/>
  <c r="V79" i="1"/>
  <c r="V75" i="1"/>
  <c r="V51" i="1"/>
  <c r="V31" i="1"/>
  <c r="V19" i="1"/>
  <c r="V15" i="1"/>
  <c r="V76" i="1"/>
  <c r="P84" i="1"/>
  <c r="P71" i="1"/>
  <c r="P39" i="1"/>
  <c r="P22" i="1"/>
  <c r="P16" i="1"/>
  <c r="V86" i="1"/>
  <c r="V78" i="1"/>
  <c r="V70" i="1"/>
  <c r="V46" i="1"/>
  <c r="V42" i="1"/>
  <c r="V38" i="1"/>
  <c r="V34" i="1"/>
  <c r="V30" i="1"/>
  <c r="V22" i="1"/>
  <c r="V18" i="1"/>
  <c r="V14" i="1"/>
  <c r="P11" i="1"/>
  <c r="S28" i="38"/>
  <c r="R28" i="38"/>
  <c r="M28" i="38"/>
  <c r="S27" i="38"/>
  <c r="R27" i="38"/>
  <c r="M27" i="38"/>
  <c r="O207" i="1"/>
  <c r="V207" i="1" s="1"/>
  <c r="L207" i="1"/>
  <c r="P207" i="1" s="1"/>
  <c r="O205" i="1"/>
  <c r="V205" i="1"/>
  <c r="L205" i="1"/>
  <c r="M13" i="33"/>
  <c r="O161" i="1"/>
  <c r="V161" i="1" s="1"/>
  <c r="O160" i="1"/>
  <c r="V160" i="1" s="1"/>
  <c r="O159" i="1"/>
  <c r="V159" i="1" s="1"/>
  <c r="L161" i="1"/>
  <c r="L160" i="1"/>
  <c r="P160" i="1" s="1"/>
  <c r="L159" i="1"/>
  <c r="O357" i="1"/>
  <c r="O53" i="34"/>
  <c r="P53" i="34" s="1"/>
  <c r="O52" i="34"/>
  <c r="P52" i="34" s="1"/>
  <c r="W52" i="34" s="1"/>
  <c r="O51" i="34"/>
  <c r="O50" i="34"/>
  <c r="P50" i="34" s="1"/>
  <c r="O33" i="34"/>
  <c r="P33" i="34" s="1"/>
  <c r="O34" i="34"/>
  <c r="P34" i="34" s="1"/>
  <c r="O32" i="34"/>
  <c r="O22" i="38"/>
  <c r="P22" i="38" s="1"/>
  <c r="W22" i="38" s="1"/>
  <c r="O20" i="38"/>
  <c r="P20" i="38" s="1"/>
  <c r="W20" i="38" s="1"/>
  <c r="O21" i="38"/>
  <c r="P21" i="38" s="1"/>
  <c r="W21" i="38" s="1"/>
  <c r="O19" i="38"/>
  <c r="P19" i="38" s="1"/>
  <c r="W19" i="38" s="1"/>
  <c r="M53" i="34"/>
  <c r="M52" i="34"/>
  <c r="P51" i="34"/>
  <c r="W51" i="34" s="1"/>
  <c r="M51" i="34"/>
  <c r="W50" i="34"/>
  <c r="M50" i="34"/>
  <c r="S34" i="34"/>
  <c r="R34" i="34"/>
  <c r="M34" i="34"/>
  <c r="S33" i="34"/>
  <c r="R33" i="34"/>
  <c r="M33" i="34"/>
  <c r="S32" i="34"/>
  <c r="R32" i="34"/>
  <c r="P32" i="34"/>
  <c r="W32" i="34" s="1"/>
  <c r="M32" i="34"/>
  <c r="O403" i="1"/>
  <c r="V403" i="1" s="1"/>
  <c r="O404" i="1"/>
  <c r="V404" i="1" s="1"/>
  <c r="O405" i="1"/>
  <c r="V405" i="1" s="1"/>
  <c r="O406" i="1"/>
  <c r="V406" i="1"/>
  <c r="O407" i="1"/>
  <c r="V407" i="1" s="1"/>
  <c r="O408" i="1"/>
  <c r="V408" i="1" s="1"/>
  <c r="O409" i="1"/>
  <c r="V409" i="1" s="1"/>
  <c r="O410" i="1"/>
  <c r="V410" i="1"/>
  <c r="O411" i="1"/>
  <c r="V411" i="1" s="1"/>
  <c r="O412" i="1"/>
  <c r="O413" i="1"/>
  <c r="V413" i="1" s="1"/>
  <c r="O414" i="1"/>
  <c r="V414" i="1"/>
  <c r="O402" i="1"/>
  <c r="V402" i="1" s="1"/>
  <c r="L403" i="1"/>
  <c r="P403" i="1" s="1"/>
  <c r="L404" i="1"/>
  <c r="L405" i="1"/>
  <c r="L406" i="1"/>
  <c r="L407" i="1"/>
  <c r="L408" i="1"/>
  <c r="L409" i="1"/>
  <c r="P409" i="1" s="1"/>
  <c r="L410" i="1"/>
  <c r="L411" i="1"/>
  <c r="P411" i="1" s="1"/>
  <c r="L412" i="1"/>
  <c r="L413" i="1"/>
  <c r="P413" i="1" s="1"/>
  <c r="L414" i="1"/>
  <c r="L402" i="1"/>
  <c r="P402" i="1" s="1"/>
  <c r="P405" i="1"/>
  <c r="P407" i="1"/>
  <c r="P410" i="1"/>
  <c r="P406" i="1"/>
  <c r="O400" i="1"/>
  <c r="V400" i="1" s="1"/>
  <c r="L400" i="1"/>
  <c r="L399" i="1"/>
  <c r="P399" i="1" s="1"/>
  <c r="O399" i="1"/>
  <c r="V399" i="1" s="1"/>
  <c r="P400" i="1"/>
  <c r="O34" i="38"/>
  <c r="P34" i="38" s="1"/>
  <c r="O35" i="38"/>
  <c r="P35" i="38" s="1"/>
  <c r="V34" i="38"/>
  <c r="V35" i="38"/>
  <c r="S35" i="38"/>
  <c r="R35" i="38"/>
  <c r="M35" i="38"/>
  <c r="S34" i="38"/>
  <c r="R34" i="38"/>
  <c r="M34" i="38"/>
  <c r="O312" i="1"/>
  <c r="V312" i="1"/>
  <c r="O313" i="1"/>
  <c r="V313" i="1" s="1"/>
  <c r="O314" i="1"/>
  <c r="V314" i="1" s="1"/>
  <c r="O315" i="1"/>
  <c r="V315" i="1" s="1"/>
  <c r="O316" i="1"/>
  <c r="V316" i="1"/>
  <c r="O317" i="1"/>
  <c r="V317" i="1" s="1"/>
  <c r="O318" i="1"/>
  <c r="V318" i="1" s="1"/>
  <c r="O319" i="1"/>
  <c r="V319" i="1" s="1"/>
  <c r="O320" i="1"/>
  <c r="V320" i="1" s="1"/>
  <c r="O321" i="1"/>
  <c r="V321" i="1" s="1"/>
  <c r="O322" i="1"/>
  <c r="V322" i="1"/>
  <c r="O323" i="1"/>
  <c r="V323" i="1" s="1"/>
  <c r="O324" i="1"/>
  <c r="V324" i="1" s="1"/>
  <c r="O325" i="1"/>
  <c r="V325" i="1" s="1"/>
  <c r="O326" i="1"/>
  <c r="V326" i="1"/>
  <c r="O327" i="1"/>
  <c r="V327" i="1" s="1"/>
  <c r="O328" i="1"/>
  <c r="V328" i="1" s="1"/>
  <c r="O329" i="1"/>
  <c r="V329" i="1" s="1"/>
  <c r="O330" i="1"/>
  <c r="V330" i="1"/>
  <c r="O331" i="1"/>
  <c r="V331" i="1" s="1"/>
  <c r="O332" i="1"/>
  <c r="V332" i="1" s="1"/>
  <c r="O333" i="1"/>
  <c r="V333" i="1" s="1"/>
  <c r="O334" i="1"/>
  <c r="V334" i="1"/>
  <c r="O335" i="1"/>
  <c r="V335" i="1" s="1"/>
  <c r="O336" i="1"/>
  <c r="V336" i="1" s="1"/>
  <c r="O337" i="1"/>
  <c r="V337" i="1" s="1"/>
  <c r="O338" i="1"/>
  <c r="V338" i="1"/>
  <c r="O339" i="1"/>
  <c r="V339" i="1" s="1"/>
  <c r="O340" i="1"/>
  <c r="V340" i="1" s="1"/>
  <c r="O341" i="1"/>
  <c r="V341" i="1" s="1"/>
  <c r="O342" i="1"/>
  <c r="V342" i="1"/>
  <c r="O343" i="1"/>
  <c r="V343" i="1" s="1"/>
  <c r="O344" i="1"/>
  <c r="V344" i="1" s="1"/>
  <c r="O345" i="1"/>
  <c r="V345" i="1" s="1"/>
  <c r="O346" i="1"/>
  <c r="V346" i="1" s="1"/>
  <c r="O347" i="1"/>
  <c r="V347" i="1" s="1"/>
  <c r="O348" i="1"/>
  <c r="V348" i="1" s="1"/>
  <c r="O349" i="1"/>
  <c r="V349" i="1" s="1"/>
  <c r="O350" i="1"/>
  <c r="V350" i="1"/>
  <c r="O351" i="1"/>
  <c r="V351" i="1" s="1"/>
  <c r="O352" i="1"/>
  <c r="V352" i="1" s="1"/>
  <c r="O353" i="1"/>
  <c r="V353" i="1" s="1"/>
  <c r="O354" i="1"/>
  <c r="V354" i="1" s="1"/>
  <c r="O355" i="1"/>
  <c r="V355" i="1" s="1"/>
  <c r="O356" i="1"/>
  <c r="V356" i="1" s="1"/>
  <c r="V357" i="1"/>
  <c r="V358" i="1"/>
  <c r="O359" i="1"/>
  <c r="V359" i="1" s="1"/>
  <c r="O360" i="1"/>
  <c r="V360" i="1" s="1"/>
  <c r="O361" i="1"/>
  <c r="V361" i="1" s="1"/>
  <c r="O362" i="1"/>
  <c r="V362" i="1" s="1"/>
  <c r="O363" i="1"/>
  <c r="V363" i="1" s="1"/>
  <c r="O364" i="1"/>
  <c r="V364" i="1"/>
  <c r="O365" i="1"/>
  <c r="V365" i="1" s="1"/>
  <c r="O366" i="1"/>
  <c r="V366" i="1"/>
  <c r="O367" i="1"/>
  <c r="V367" i="1" s="1"/>
  <c r="O368" i="1"/>
  <c r="V368" i="1" s="1"/>
  <c r="O369" i="1"/>
  <c r="V369" i="1" s="1"/>
  <c r="O370" i="1"/>
  <c r="V370" i="1"/>
  <c r="O371" i="1"/>
  <c r="V371" i="1" s="1"/>
  <c r="O372" i="1"/>
  <c r="V372" i="1" s="1"/>
  <c r="O373" i="1"/>
  <c r="V373" i="1" s="1"/>
  <c r="O374" i="1"/>
  <c r="V374" i="1"/>
  <c r="O375" i="1"/>
  <c r="V375" i="1" s="1"/>
  <c r="O376" i="1"/>
  <c r="V376" i="1" s="1"/>
  <c r="O377" i="1"/>
  <c r="V377" i="1" s="1"/>
  <c r="O378" i="1"/>
  <c r="V378" i="1" s="1"/>
  <c r="O379" i="1"/>
  <c r="V379" i="1" s="1"/>
  <c r="O380" i="1"/>
  <c r="V380" i="1" s="1"/>
  <c r="O381" i="1"/>
  <c r="V381" i="1" s="1"/>
  <c r="O382" i="1"/>
  <c r="V382" i="1"/>
  <c r="O383" i="1"/>
  <c r="V383" i="1" s="1"/>
  <c r="O384" i="1"/>
  <c r="V384" i="1" s="1"/>
  <c r="O385" i="1"/>
  <c r="V385" i="1" s="1"/>
  <c r="O386" i="1"/>
  <c r="V386" i="1" s="1"/>
  <c r="O387" i="1"/>
  <c r="V387" i="1" s="1"/>
  <c r="O388" i="1"/>
  <c r="V388" i="1" s="1"/>
  <c r="O389" i="1"/>
  <c r="O390" i="1"/>
  <c r="V390" i="1"/>
  <c r="O391" i="1"/>
  <c r="V391" i="1" s="1"/>
  <c r="O392" i="1"/>
  <c r="V392" i="1" s="1"/>
  <c r="O393" i="1"/>
  <c r="V393" i="1" s="1"/>
  <c r="O394" i="1"/>
  <c r="V394" i="1" s="1"/>
  <c r="O395" i="1"/>
  <c r="V395" i="1"/>
  <c r="O396" i="1"/>
  <c r="V396" i="1" s="1"/>
  <c r="O397" i="1"/>
  <c r="V397" i="1" s="1"/>
  <c r="O311" i="1"/>
  <c r="V311" i="1" s="1"/>
  <c r="L397" i="1"/>
  <c r="P397" i="1" s="1"/>
  <c r="L312" i="1"/>
  <c r="P312" i="1" s="1"/>
  <c r="L313" i="1"/>
  <c r="L314" i="1"/>
  <c r="P314" i="1"/>
  <c r="L315" i="1"/>
  <c r="P315" i="1" s="1"/>
  <c r="L316" i="1"/>
  <c r="L317" i="1"/>
  <c r="P317" i="1" s="1"/>
  <c r="L318" i="1"/>
  <c r="P318" i="1" s="1"/>
  <c r="L319" i="1"/>
  <c r="L320" i="1"/>
  <c r="L321" i="1"/>
  <c r="P321" i="1" s="1"/>
  <c r="L322" i="1"/>
  <c r="P322" i="1" s="1"/>
  <c r="L323" i="1"/>
  <c r="P323" i="1" s="1"/>
  <c r="L324" i="1"/>
  <c r="P324" i="1"/>
  <c r="L325" i="1"/>
  <c r="L326" i="1"/>
  <c r="P326" i="1" s="1"/>
  <c r="L327" i="1"/>
  <c r="P327" i="1" s="1"/>
  <c r="L328" i="1"/>
  <c r="P328" i="1"/>
  <c r="L329" i="1"/>
  <c r="L330" i="1"/>
  <c r="P330" i="1" s="1"/>
  <c r="L331" i="1"/>
  <c r="P331" i="1" s="1"/>
  <c r="L332" i="1"/>
  <c r="P332" i="1" s="1"/>
  <c r="L333" i="1"/>
  <c r="L334" i="1"/>
  <c r="P334" i="1" s="1"/>
  <c r="L335" i="1"/>
  <c r="P335" i="1" s="1"/>
  <c r="L336" i="1"/>
  <c r="P336" i="1"/>
  <c r="L337" i="1"/>
  <c r="P337" i="1" s="1"/>
  <c r="L338" i="1"/>
  <c r="P338" i="1" s="1"/>
  <c r="L339" i="1"/>
  <c r="P339" i="1" s="1"/>
  <c r="L340" i="1"/>
  <c r="P340" i="1" s="1"/>
  <c r="L341" i="1"/>
  <c r="L342" i="1"/>
  <c r="P342" i="1" s="1"/>
  <c r="L343" i="1"/>
  <c r="P343" i="1" s="1"/>
  <c r="L344" i="1"/>
  <c r="L345" i="1"/>
  <c r="P345" i="1" s="1"/>
  <c r="L346" i="1"/>
  <c r="P346" i="1" s="1"/>
  <c r="L347" i="1"/>
  <c r="P347" i="1" s="1"/>
  <c r="L348" i="1"/>
  <c r="P348" i="1" s="1"/>
  <c r="L349" i="1"/>
  <c r="P349" i="1" s="1"/>
  <c r="L350" i="1"/>
  <c r="P350" i="1" s="1"/>
  <c r="L351" i="1"/>
  <c r="P351" i="1" s="1"/>
  <c r="L352" i="1"/>
  <c r="P352" i="1"/>
  <c r="L353" i="1"/>
  <c r="L354" i="1"/>
  <c r="P354" i="1" s="1"/>
  <c r="L355" i="1"/>
  <c r="P355" i="1" s="1"/>
  <c r="L356" i="1"/>
  <c r="L357" i="1"/>
  <c r="P357" i="1" s="1"/>
  <c r="L358" i="1"/>
  <c r="P358" i="1" s="1"/>
  <c r="L359" i="1"/>
  <c r="L360" i="1"/>
  <c r="L361" i="1"/>
  <c r="L362" i="1"/>
  <c r="L363" i="1"/>
  <c r="P363" i="1"/>
  <c r="L364" i="1"/>
  <c r="P364" i="1" s="1"/>
  <c r="L365" i="1"/>
  <c r="L366" i="1"/>
  <c r="P366" i="1" s="1"/>
  <c r="L367" i="1"/>
  <c r="P367" i="1" s="1"/>
  <c r="L368" i="1"/>
  <c r="L369" i="1"/>
  <c r="L370" i="1"/>
  <c r="P370" i="1" s="1"/>
  <c r="L371" i="1"/>
  <c r="P371" i="1" s="1"/>
  <c r="L372" i="1"/>
  <c r="P372" i="1" s="1"/>
  <c r="L373" i="1"/>
  <c r="P373" i="1"/>
  <c r="L374" i="1"/>
  <c r="P374" i="1" s="1"/>
  <c r="L375" i="1"/>
  <c r="P375" i="1" s="1"/>
  <c r="L376" i="1"/>
  <c r="P376" i="1" s="1"/>
  <c r="L377" i="1"/>
  <c r="L378" i="1"/>
  <c r="L379" i="1"/>
  <c r="P379" i="1" s="1"/>
  <c r="L380" i="1"/>
  <c r="L381" i="1"/>
  <c r="P381" i="1" s="1"/>
  <c r="L382" i="1"/>
  <c r="P382" i="1" s="1"/>
  <c r="L383" i="1"/>
  <c r="P383" i="1"/>
  <c r="L384" i="1"/>
  <c r="P384" i="1" s="1"/>
  <c r="L385" i="1"/>
  <c r="L386" i="1"/>
  <c r="P386" i="1" s="1"/>
  <c r="L387" i="1"/>
  <c r="P387" i="1" s="1"/>
  <c r="L388" i="1"/>
  <c r="L389" i="1"/>
  <c r="P389" i="1"/>
  <c r="L390" i="1"/>
  <c r="P390" i="1" s="1"/>
  <c r="L391" i="1"/>
  <c r="L392" i="1"/>
  <c r="P392" i="1" s="1"/>
  <c r="L393" i="1"/>
  <c r="P393" i="1" s="1"/>
  <c r="L394" i="1"/>
  <c r="P394" i="1" s="1"/>
  <c r="L395" i="1"/>
  <c r="L396" i="1"/>
  <c r="P396" i="1" s="1"/>
  <c r="L311" i="1"/>
  <c r="P311" i="1" s="1"/>
  <c r="P316" i="1"/>
  <c r="P391" i="1"/>
  <c r="V389" i="1"/>
  <c r="P395" i="1"/>
  <c r="O287" i="1"/>
  <c r="V287" i="1" s="1"/>
  <c r="O286" i="1"/>
  <c r="V286" i="1" s="1"/>
  <c r="O285" i="1"/>
  <c r="V285" i="1" s="1"/>
  <c r="O284" i="1"/>
  <c r="V284" i="1" s="1"/>
  <c r="O283" i="1"/>
  <c r="O280" i="1"/>
  <c r="V280" i="1" s="1"/>
  <c r="O278" i="1"/>
  <c r="V278" i="1"/>
  <c r="O272" i="1"/>
  <c r="O271" i="1"/>
  <c r="O270" i="1"/>
  <c r="O269" i="1"/>
  <c r="V269" i="1" s="1"/>
  <c r="O266" i="1"/>
  <c r="V266" i="1" s="1"/>
  <c r="O264" i="1"/>
  <c r="O263" i="1"/>
  <c r="O262" i="1"/>
  <c r="L261" i="1"/>
  <c r="L260" i="1"/>
  <c r="O261" i="1"/>
  <c r="V283" i="1"/>
  <c r="V272" i="1"/>
  <c r="V271" i="1"/>
  <c r="V270" i="1"/>
  <c r="V264" i="1"/>
  <c r="V262" i="1"/>
  <c r="V261" i="1"/>
  <c r="X12" i="35"/>
  <c r="Y12" i="35" s="1"/>
  <c r="AB12" i="35" s="1"/>
  <c r="X29" i="34"/>
  <c r="O294" i="1"/>
  <c r="V294" i="1" s="1"/>
  <c r="O292" i="1"/>
  <c r="O89" i="1"/>
  <c r="O308" i="1"/>
  <c r="O309" i="1"/>
  <c r="V309" i="1" s="1"/>
  <c r="O307" i="1"/>
  <c r="V307" i="1" s="1"/>
  <c r="O306" i="1"/>
  <c r="V306" i="1" s="1"/>
  <c r="O305" i="1"/>
  <c r="V305" i="1" s="1"/>
  <c r="O304" i="1"/>
  <c r="V304" i="1"/>
  <c r="O303" i="1"/>
  <c r="V303" i="1" s="1"/>
  <c r="O302" i="1"/>
  <c r="V302" i="1"/>
  <c r="O301" i="1"/>
  <c r="O299" i="1"/>
  <c r="V299" i="1" s="1"/>
  <c r="O300" i="1"/>
  <c r="V300" i="1" s="1"/>
  <c r="O298" i="1"/>
  <c r="V298" i="1"/>
  <c r="O297" i="1"/>
  <c r="V297" i="1" s="1"/>
  <c r="O296" i="1"/>
  <c r="V296" i="1"/>
  <c r="O295" i="1"/>
  <c r="V295" i="1" s="1"/>
  <c r="L309" i="1"/>
  <c r="L308" i="1"/>
  <c r="L307" i="1"/>
  <c r="P307" i="1" s="1"/>
  <c r="L306" i="1"/>
  <c r="P306" i="1" s="1"/>
  <c r="L305" i="1"/>
  <c r="L304" i="1"/>
  <c r="P304" i="1" s="1"/>
  <c r="L303" i="1"/>
  <c r="L302" i="1"/>
  <c r="L301" i="1"/>
  <c r="L300" i="1"/>
  <c r="P300" i="1" s="1"/>
  <c r="L299" i="1"/>
  <c r="L298" i="1"/>
  <c r="P298" i="1" s="1"/>
  <c r="L297" i="1"/>
  <c r="L296" i="1"/>
  <c r="P296" i="1" s="1"/>
  <c r="L295" i="1"/>
  <c r="L294" i="1"/>
  <c r="P294" i="1" s="1"/>
  <c r="P309" i="1"/>
  <c r="P305" i="1"/>
  <c r="P302" i="1"/>
  <c r="O172" i="1"/>
  <c r="T8" i="34"/>
  <c r="V292" i="1"/>
  <c r="O291" i="1"/>
  <c r="V291" i="1" s="1"/>
  <c r="L292" i="1"/>
  <c r="L291" i="1"/>
  <c r="P291" i="1" s="1"/>
  <c r="L290" i="1"/>
  <c r="L288" i="1"/>
  <c r="L287" i="1"/>
  <c r="L286" i="1"/>
  <c r="P286" i="1" s="1"/>
  <c r="L285" i="1"/>
  <c r="P285" i="1" s="1"/>
  <c r="L284" i="1"/>
  <c r="P284" i="1" s="1"/>
  <c r="L283" i="1"/>
  <c r="L282" i="1"/>
  <c r="L281" i="1"/>
  <c r="P281" i="1" s="1"/>
  <c r="L280" i="1"/>
  <c r="L279" i="1"/>
  <c r="L278" i="1"/>
  <c r="P278" i="1" s="1"/>
  <c r="L277" i="1"/>
  <c r="P277" i="1" s="1"/>
  <c r="L276" i="1"/>
  <c r="L275" i="1"/>
  <c r="L274" i="1"/>
  <c r="L273" i="1"/>
  <c r="P273" i="1" s="1"/>
  <c r="L272" i="1"/>
  <c r="L271" i="1"/>
  <c r="L270" i="1"/>
  <c r="P270" i="1" s="1"/>
  <c r="L269" i="1"/>
  <c r="P269" i="1" s="1"/>
  <c r="L268" i="1"/>
  <c r="L267" i="1"/>
  <c r="L266" i="1"/>
  <c r="L265" i="1"/>
  <c r="L264" i="1"/>
  <c r="P264" i="1" s="1"/>
  <c r="L263" i="1"/>
  <c r="L262" i="1"/>
  <c r="P262" i="1" s="1"/>
  <c r="L259" i="1"/>
  <c r="L258" i="1"/>
  <c r="P266" i="1"/>
  <c r="P287" i="1"/>
  <c r="P272" i="1"/>
  <c r="P280" i="1"/>
  <c r="P290" i="1"/>
  <c r="P292" i="1"/>
  <c r="V290" i="1"/>
  <c r="WWD21" i="40"/>
  <c r="WWC21" i="40"/>
  <c r="WWB21" i="40"/>
  <c r="WWE21" i="40"/>
  <c r="WWD19" i="40"/>
  <c r="WWC19" i="40"/>
  <c r="WWB19" i="40"/>
  <c r="WWE19" i="40"/>
  <c r="WWD17" i="40"/>
  <c r="WWC17" i="40"/>
  <c r="WWB17" i="40"/>
  <c r="WWE17" i="40"/>
  <c r="WWD16" i="40"/>
  <c r="WWC16" i="40"/>
  <c r="WWB16" i="40"/>
  <c r="WWE16" i="40"/>
  <c r="WWD15" i="40"/>
  <c r="WWC15" i="40"/>
  <c r="WWB15" i="40"/>
  <c r="WWE15" i="40"/>
  <c r="V13" i="40"/>
  <c r="O13" i="40"/>
  <c r="P13" i="40" s="1"/>
  <c r="M13" i="40"/>
  <c r="V49" i="34"/>
  <c r="O49" i="34"/>
  <c r="P49" i="34" s="1"/>
  <c r="M49" i="34"/>
  <c r="V48" i="34"/>
  <c r="O48" i="34"/>
  <c r="P48" i="34"/>
  <c r="M48" i="34"/>
  <c r="V47" i="34"/>
  <c r="O47" i="34"/>
  <c r="P47" i="34" s="1"/>
  <c r="W47" i="34" s="1"/>
  <c r="M47" i="34"/>
  <c r="Q47" i="34" s="1"/>
  <c r="V46" i="34"/>
  <c r="O46" i="34"/>
  <c r="P46" i="34" s="1"/>
  <c r="M46" i="34"/>
  <c r="V45" i="34"/>
  <c r="O45" i="34"/>
  <c r="P45" i="34" s="1"/>
  <c r="M45" i="34"/>
  <c r="V44" i="34"/>
  <c r="O44" i="34"/>
  <c r="P44" i="34" s="1"/>
  <c r="M44" i="34"/>
  <c r="V43" i="34"/>
  <c r="O43" i="34"/>
  <c r="P43" i="34" s="1"/>
  <c r="W43" i="34" s="1"/>
  <c r="M43" i="34"/>
  <c r="Q43" i="34" s="1"/>
  <c r="V42" i="34"/>
  <c r="O42" i="34"/>
  <c r="P42" i="34" s="1"/>
  <c r="M42" i="34"/>
  <c r="V41" i="34"/>
  <c r="O41" i="34"/>
  <c r="P41" i="34" s="1"/>
  <c r="M41" i="34"/>
  <c r="V40" i="34"/>
  <c r="O40" i="34"/>
  <c r="P40" i="34" s="1"/>
  <c r="M40" i="34"/>
  <c r="V39" i="34"/>
  <c r="O39" i="34"/>
  <c r="P39" i="34" s="1"/>
  <c r="W39" i="34" s="1"/>
  <c r="M39" i="34"/>
  <c r="Q39" i="34" s="1"/>
  <c r="V38" i="34"/>
  <c r="O38" i="34"/>
  <c r="P38" i="34" s="1"/>
  <c r="W38" i="34" s="1"/>
  <c r="M38" i="34"/>
  <c r="V37" i="34"/>
  <c r="O37" i="34"/>
  <c r="P37" i="34" s="1"/>
  <c r="M37" i="34"/>
  <c r="V36" i="34"/>
  <c r="O36" i="34"/>
  <c r="P36" i="34" s="1"/>
  <c r="M36" i="34"/>
  <c r="V35" i="34"/>
  <c r="O35" i="34"/>
  <c r="P35" i="34" s="1"/>
  <c r="M35" i="34"/>
  <c r="V22" i="38"/>
  <c r="V21" i="38"/>
  <c r="V20" i="38"/>
  <c r="V19" i="38"/>
  <c r="S22" i="38"/>
  <c r="R22" i="38"/>
  <c r="M22" i="38"/>
  <c r="S21" i="38"/>
  <c r="R21" i="38"/>
  <c r="M21" i="38"/>
  <c r="S20" i="38"/>
  <c r="R20" i="38"/>
  <c r="M20" i="38"/>
  <c r="S19" i="38"/>
  <c r="R19" i="38"/>
  <c r="M19" i="38"/>
  <c r="L192" i="1"/>
  <c r="P192" i="1" s="1"/>
  <c r="O192" i="1"/>
  <c r="V192" i="1" s="1"/>
  <c r="WWC18" i="40"/>
  <c r="WWD18" i="40"/>
  <c r="WWH21" i="40"/>
  <c r="WWC22" i="40"/>
  <c r="WWD20" i="40"/>
  <c r="WWC20" i="40"/>
  <c r="WWB20" i="40"/>
  <c r="WWD14" i="40"/>
  <c r="WWD23" i="40"/>
  <c r="WWH20" i="40"/>
  <c r="WWH19" i="40"/>
  <c r="WWB14" i="40"/>
  <c r="O140" i="1"/>
  <c r="O139" i="1"/>
  <c r="O138" i="1"/>
  <c r="V138" i="1" s="1"/>
  <c r="O137" i="1"/>
  <c r="V137" i="1" s="1"/>
  <c r="O136" i="1"/>
  <c r="V136" i="1"/>
  <c r="O135" i="1"/>
  <c r="O134" i="1"/>
  <c r="O133" i="1"/>
  <c r="O132" i="1"/>
  <c r="V132" i="1" s="1"/>
  <c r="O131" i="1"/>
  <c r="V131" i="1" s="1"/>
  <c r="O130" i="1"/>
  <c r="V130" i="1" s="1"/>
  <c r="O129" i="1"/>
  <c r="O128" i="1"/>
  <c r="V128" i="1" s="1"/>
  <c r="O127" i="1"/>
  <c r="O126" i="1"/>
  <c r="O125" i="1"/>
  <c r="O124" i="1"/>
  <c r="V124" i="1" s="1"/>
  <c r="O123" i="1"/>
  <c r="V123" i="1" s="1"/>
  <c r="O122" i="1"/>
  <c r="V122" i="1" s="1"/>
  <c r="O121" i="1"/>
  <c r="V121" i="1"/>
  <c r="O120" i="1"/>
  <c r="O119" i="1"/>
  <c r="V119" i="1" s="1"/>
  <c r="O118" i="1"/>
  <c r="P118" i="1" s="1"/>
  <c r="O117" i="1"/>
  <c r="V117" i="1" s="1"/>
  <c r="O116" i="1"/>
  <c r="V116" i="1" s="1"/>
  <c r="O115" i="1"/>
  <c r="O114" i="1"/>
  <c r="V114" i="1" s="1"/>
  <c r="O113" i="1"/>
  <c r="O112" i="1"/>
  <c r="O111" i="1"/>
  <c r="V111" i="1" s="1"/>
  <c r="O110" i="1"/>
  <c r="O109" i="1"/>
  <c r="V109" i="1" s="1"/>
  <c r="O108" i="1"/>
  <c r="O107" i="1"/>
  <c r="O106" i="1"/>
  <c r="V106" i="1" s="1"/>
  <c r="O105" i="1"/>
  <c r="O104" i="1"/>
  <c r="V104" i="1" s="1"/>
  <c r="O103" i="1"/>
  <c r="V103" i="1" s="1"/>
  <c r="O102" i="1"/>
  <c r="V102" i="1"/>
  <c r="O101" i="1"/>
  <c r="P101" i="1" s="1"/>
  <c r="O100" i="1"/>
  <c r="V100" i="1" s="1"/>
  <c r="O99" i="1"/>
  <c r="V99" i="1"/>
  <c r="O98" i="1"/>
  <c r="V98" i="1" s="1"/>
  <c r="O97" i="1"/>
  <c r="O96" i="1"/>
  <c r="V96" i="1"/>
  <c r="O95" i="1"/>
  <c r="O94" i="1"/>
  <c r="V94" i="1" s="1"/>
  <c r="O93" i="1"/>
  <c r="V93" i="1" s="1"/>
  <c r="O92" i="1"/>
  <c r="V92" i="1" s="1"/>
  <c r="O91" i="1"/>
  <c r="V91" i="1" s="1"/>
  <c r="O90" i="1"/>
  <c r="V90" i="1" s="1"/>
  <c r="L140" i="1"/>
  <c r="P140" i="1" s="1"/>
  <c r="L139" i="1"/>
  <c r="L138" i="1"/>
  <c r="L137" i="1"/>
  <c r="P137" i="1" s="1"/>
  <c r="L136" i="1"/>
  <c r="P136" i="1" s="1"/>
  <c r="L135" i="1"/>
  <c r="L134" i="1"/>
  <c r="L133" i="1"/>
  <c r="P133" i="1" s="1"/>
  <c r="L132" i="1"/>
  <c r="L131" i="1"/>
  <c r="L130" i="1"/>
  <c r="L129" i="1"/>
  <c r="P129" i="1" s="1"/>
  <c r="L128" i="1"/>
  <c r="L127" i="1"/>
  <c r="L126" i="1"/>
  <c r="L125" i="1"/>
  <c r="P125" i="1" s="1"/>
  <c r="L124" i="1"/>
  <c r="L123" i="1"/>
  <c r="L122" i="1"/>
  <c r="L121" i="1"/>
  <c r="L120" i="1"/>
  <c r="L119" i="1"/>
  <c r="L118" i="1"/>
  <c r="L117" i="1"/>
  <c r="L116" i="1"/>
  <c r="P116" i="1" s="1"/>
  <c r="L115" i="1"/>
  <c r="L114" i="1"/>
  <c r="L113" i="1"/>
  <c r="P113" i="1" s="1"/>
  <c r="L112" i="1"/>
  <c r="L111" i="1"/>
  <c r="L110" i="1"/>
  <c r="L109" i="1"/>
  <c r="L108" i="1"/>
  <c r="P108" i="1" s="1"/>
  <c r="L107" i="1"/>
  <c r="L106" i="1"/>
  <c r="L105" i="1"/>
  <c r="P105" i="1" s="1"/>
  <c r="L104" i="1"/>
  <c r="L103" i="1"/>
  <c r="P103" i="1" s="1"/>
  <c r="L102" i="1"/>
  <c r="P102" i="1" s="1"/>
  <c r="L101" i="1"/>
  <c r="L100" i="1"/>
  <c r="L99" i="1"/>
  <c r="L98" i="1"/>
  <c r="L97" i="1"/>
  <c r="P97" i="1" s="1"/>
  <c r="L96" i="1"/>
  <c r="P96" i="1" s="1"/>
  <c r="L95" i="1"/>
  <c r="L94" i="1"/>
  <c r="L93" i="1"/>
  <c r="L92" i="1"/>
  <c r="L91" i="1"/>
  <c r="L90" i="1"/>
  <c r="L89" i="1"/>
  <c r="P100" i="1"/>
  <c r="P106" i="1"/>
  <c r="P91" i="1"/>
  <c r="P99" i="1"/>
  <c r="P111" i="1"/>
  <c r="WWC14" i="40"/>
  <c r="WWC23" i="40"/>
  <c r="WWB22" i="40"/>
  <c r="WWE20" i="40"/>
  <c r="WWB18" i="40"/>
  <c r="WWE18" i="40"/>
  <c r="WWB23" i="40"/>
  <c r="WWH22" i="40"/>
  <c r="WWD22" i="40"/>
  <c r="P122" i="1"/>
  <c r="P112" i="1"/>
  <c r="P114" i="1"/>
  <c r="P120" i="1"/>
  <c r="P115" i="1"/>
  <c r="P119" i="1"/>
  <c r="P134" i="1"/>
  <c r="P107" i="1"/>
  <c r="P109" i="1"/>
  <c r="V89" i="1"/>
  <c r="V105" i="1"/>
  <c r="V107" i="1"/>
  <c r="V97" i="1"/>
  <c r="V101" i="1"/>
  <c r="V108" i="1"/>
  <c r="V112" i="1"/>
  <c r="V113" i="1"/>
  <c r="V120" i="1"/>
  <c r="P123" i="1"/>
  <c r="V126" i="1"/>
  <c r="V134" i="1"/>
  <c r="V115" i="1"/>
  <c r="V125" i="1"/>
  <c r="V129" i="1"/>
  <c r="V133" i="1"/>
  <c r="V140" i="1"/>
  <c r="WWE22" i="40"/>
  <c r="WWE14" i="40"/>
  <c r="WWE23" i="40"/>
  <c r="V32" i="38"/>
  <c r="O32" i="38"/>
  <c r="P32" i="38" s="1"/>
  <c r="M32" i="38"/>
  <c r="S32" i="38" s="1"/>
  <c r="V31" i="38"/>
  <c r="O31" i="38"/>
  <c r="P31" i="38" s="1"/>
  <c r="W31" i="38" s="1"/>
  <c r="M31" i="38"/>
  <c r="S31" i="38" s="1"/>
  <c r="V30" i="38"/>
  <c r="S30" i="38"/>
  <c r="O30" i="38"/>
  <c r="P30" i="38" s="1"/>
  <c r="M30" i="38"/>
  <c r="V25" i="38"/>
  <c r="S25" i="38"/>
  <c r="R25" i="38"/>
  <c r="O25" i="38"/>
  <c r="P25" i="38" s="1"/>
  <c r="M25" i="38"/>
  <c r="V24" i="38"/>
  <c r="S24" i="38"/>
  <c r="R24" i="38"/>
  <c r="O24" i="38"/>
  <c r="P24" i="38" s="1"/>
  <c r="W24" i="38" s="1"/>
  <c r="M24" i="38"/>
  <c r="O254" i="1"/>
  <c r="V254" i="1" s="1"/>
  <c r="O255" i="1"/>
  <c r="V255" i="1" s="1"/>
  <c r="O288" i="1"/>
  <c r="O282" i="1"/>
  <c r="P282" i="1" s="1"/>
  <c r="O281" i="1"/>
  <c r="O279" i="1"/>
  <c r="P279" i="1" s="1"/>
  <c r="O277" i="1"/>
  <c r="O276" i="1"/>
  <c r="P276" i="1" s="1"/>
  <c r="O275" i="1"/>
  <c r="V275" i="1" s="1"/>
  <c r="O274" i="1"/>
  <c r="O273" i="1"/>
  <c r="O268" i="1"/>
  <c r="P268" i="1" s="1"/>
  <c r="O267" i="1"/>
  <c r="P267" i="1" s="1"/>
  <c r="O265" i="1"/>
  <c r="O260" i="1"/>
  <c r="V260" i="1" s="1"/>
  <c r="O259" i="1"/>
  <c r="O258" i="1"/>
  <c r="V258" i="1" s="1"/>
  <c r="P258" i="1"/>
  <c r="O257" i="1"/>
  <c r="V257" i="1" s="1"/>
  <c r="O256" i="1"/>
  <c r="O253" i="1"/>
  <c r="V253" i="1" s="1"/>
  <c r="O252" i="1"/>
  <c r="V252" i="1" s="1"/>
  <c r="O251" i="1"/>
  <c r="O250" i="1"/>
  <c r="O249" i="1"/>
  <c r="O248" i="1"/>
  <c r="V248" i="1" s="1"/>
  <c r="O247" i="1"/>
  <c r="O246" i="1"/>
  <c r="V246" i="1"/>
  <c r="O245" i="1"/>
  <c r="O244" i="1"/>
  <c r="V244" i="1" s="1"/>
  <c r="O243" i="1"/>
  <c r="O242" i="1"/>
  <c r="V242" i="1" s="1"/>
  <c r="O241" i="1"/>
  <c r="V241" i="1" s="1"/>
  <c r="O240" i="1"/>
  <c r="V240" i="1" s="1"/>
  <c r="O239" i="1"/>
  <c r="O238" i="1"/>
  <c r="V238" i="1" s="1"/>
  <c r="O237" i="1"/>
  <c r="O236" i="1"/>
  <c r="V236" i="1"/>
  <c r="O235" i="1"/>
  <c r="O234" i="1"/>
  <c r="O233" i="1"/>
  <c r="V233" i="1" s="1"/>
  <c r="O232" i="1"/>
  <c r="V232" i="1" s="1"/>
  <c r="O231" i="1"/>
  <c r="V231" i="1" s="1"/>
  <c r="O230" i="1"/>
  <c r="V230" i="1" s="1"/>
  <c r="O229" i="1"/>
  <c r="V229" i="1" s="1"/>
  <c r="O228" i="1"/>
  <c r="O227" i="1"/>
  <c r="O226" i="1"/>
  <c r="V226" i="1" s="1"/>
  <c r="O225" i="1"/>
  <c r="O224" i="1"/>
  <c r="V224" i="1" s="1"/>
  <c r="O223" i="1"/>
  <c r="O222" i="1"/>
  <c r="V222" i="1" s="1"/>
  <c r="O221" i="1"/>
  <c r="V221" i="1" s="1"/>
  <c r="O220" i="1"/>
  <c r="V220" i="1" s="1"/>
  <c r="O219" i="1"/>
  <c r="O218" i="1"/>
  <c r="V218" i="1" s="1"/>
  <c r="O217" i="1"/>
  <c r="V217" i="1" s="1"/>
  <c r="O216" i="1"/>
  <c r="O215" i="1"/>
  <c r="V215" i="1" s="1"/>
  <c r="O214" i="1"/>
  <c r="V214" i="1" s="1"/>
  <c r="O213" i="1"/>
  <c r="V213" i="1" s="1"/>
  <c r="O212" i="1"/>
  <c r="V212" i="1" s="1"/>
  <c r="O211" i="1"/>
  <c r="V211" i="1" s="1"/>
  <c r="L257" i="1"/>
  <c r="L256" i="1"/>
  <c r="L255" i="1"/>
  <c r="L254" i="1"/>
  <c r="P254" i="1" s="1"/>
  <c r="L253" i="1"/>
  <c r="L252" i="1"/>
  <c r="L251" i="1"/>
  <c r="L250" i="1"/>
  <c r="L249" i="1"/>
  <c r="L248" i="1"/>
  <c r="L247" i="1"/>
  <c r="L246" i="1"/>
  <c r="L245" i="1"/>
  <c r="L244" i="1"/>
  <c r="L243" i="1"/>
  <c r="L242" i="1"/>
  <c r="P242" i="1" s="1"/>
  <c r="L241" i="1"/>
  <c r="L240" i="1"/>
  <c r="P240" i="1" s="1"/>
  <c r="L239" i="1"/>
  <c r="L238" i="1"/>
  <c r="L237" i="1"/>
  <c r="P237" i="1" s="1"/>
  <c r="L236" i="1"/>
  <c r="L235" i="1"/>
  <c r="L234" i="1"/>
  <c r="P234" i="1" s="1"/>
  <c r="L233" i="1"/>
  <c r="L232" i="1"/>
  <c r="L231" i="1"/>
  <c r="L230" i="1"/>
  <c r="L229" i="1"/>
  <c r="L228" i="1"/>
  <c r="L227" i="1"/>
  <c r="L226" i="1"/>
  <c r="L225" i="1"/>
  <c r="L224" i="1"/>
  <c r="L223" i="1"/>
  <c r="P223" i="1" s="1"/>
  <c r="L222" i="1"/>
  <c r="L221" i="1"/>
  <c r="L220" i="1"/>
  <c r="L219" i="1"/>
  <c r="L218" i="1"/>
  <c r="P218" i="1" s="1"/>
  <c r="L217" i="1"/>
  <c r="L216" i="1"/>
  <c r="L215" i="1"/>
  <c r="L214" i="1"/>
  <c r="P214" i="1" s="1"/>
  <c r="L213" i="1"/>
  <c r="P213" i="1" s="1"/>
  <c r="L212" i="1"/>
  <c r="L211" i="1"/>
  <c r="P288" i="1"/>
  <c r="P250" i="1"/>
  <c r="P233" i="1"/>
  <c r="P219" i="1"/>
  <c r="P231" i="1"/>
  <c r="P257" i="1"/>
  <c r="V273" i="1"/>
  <c r="V277" i="1"/>
  <c r="V281" i="1"/>
  <c r="P243" i="1"/>
  <c r="V235" i="1"/>
  <c r="V249" i="1"/>
  <c r="V274" i="1"/>
  <c r="P215" i="1"/>
  <c r="P217" i="1"/>
  <c r="P220" i="1"/>
  <c r="P226" i="1"/>
  <c r="P228" i="1"/>
  <c r="P256" i="1"/>
  <c r="V250" i="1"/>
  <c r="V259" i="1"/>
  <c r="V267" i="1"/>
  <c r="V279" i="1"/>
  <c r="P236" i="1"/>
  <c r="P244" i="1"/>
  <c r="P246" i="1"/>
  <c r="V219" i="1"/>
  <c r="V223" i="1"/>
  <c r="V234" i="1"/>
  <c r="V237" i="1"/>
  <c r="V256" i="1"/>
  <c r="V288" i="1"/>
  <c r="V243" i="1"/>
  <c r="V228" i="1"/>
  <c r="V227" i="1"/>
  <c r="WWD68" i="34"/>
  <c r="WWC13" i="35"/>
  <c r="V216" i="1"/>
  <c r="P255" i="1"/>
  <c r="WWC68" i="34"/>
  <c r="WWB68" i="34"/>
  <c r="WWE68" i="34" s="1"/>
  <c r="WWB13" i="35"/>
  <c r="WWB27" i="35"/>
  <c r="WWD13" i="35"/>
  <c r="WWD27" i="35"/>
  <c r="WWD67" i="34"/>
  <c r="WWC67" i="34"/>
  <c r="WWB67" i="34"/>
  <c r="WWD66" i="34"/>
  <c r="WWC66" i="34"/>
  <c r="WWB66" i="34"/>
  <c r="WWH13" i="33"/>
  <c r="WWE67" i="34"/>
  <c r="WWE66" i="34"/>
  <c r="WWE69" i="34" s="1"/>
  <c r="WWB69" i="34"/>
  <c r="WWD69" i="34"/>
  <c r="WWD12" i="35"/>
  <c r="WWD14" i="35"/>
  <c r="WWH11" i="35"/>
  <c r="WWH12" i="35"/>
  <c r="WWH13" i="35"/>
  <c r="WWB12" i="35"/>
  <c r="WWE13" i="35"/>
  <c r="WWC12" i="35"/>
  <c r="WWC14" i="35"/>
  <c r="O209" i="1"/>
  <c r="O208" i="1"/>
  <c r="V208" i="1" s="1"/>
  <c r="O206" i="1"/>
  <c r="V206" i="1" s="1"/>
  <c r="O204" i="1"/>
  <c r="O203" i="1"/>
  <c r="O202" i="1"/>
  <c r="V202" i="1" s="1"/>
  <c r="O201" i="1"/>
  <c r="V201" i="1" s="1"/>
  <c r="L209" i="1"/>
  <c r="L208" i="1"/>
  <c r="L206" i="1"/>
  <c r="L204" i="1"/>
  <c r="L203" i="1"/>
  <c r="L202" i="1"/>
  <c r="L201" i="1"/>
  <c r="WWD26" i="35"/>
  <c r="WWD28" i="35"/>
  <c r="WWE27" i="35"/>
  <c r="WWB26" i="35"/>
  <c r="WWH14" i="35"/>
  <c r="WWB14" i="35"/>
  <c r="WWB28" i="35"/>
  <c r="WWE12" i="35"/>
  <c r="WWE14" i="35"/>
  <c r="P203" i="1"/>
  <c r="P204" i="1"/>
  <c r="P209" i="1"/>
  <c r="P202" i="1"/>
  <c r="V203" i="1"/>
  <c r="V204" i="1"/>
  <c r="P206" i="1"/>
  <c r="V209" i="1"/>
  <c r="WWE26" i="35"/>
  <c r="WWE28" i="35"/>
  <c r="O150" i="1"/>
  <c r="V150" i="1" s="1"/>
  <c r="O149" i="1"/>
  <c r="V149" i="1" s="1"/>
  <c r="O148" i="1"/>
  <c r="V148" i="1" s="1"/>
  <c r="O147" i="1"/>
  <c r="V147" i="1"/>
  <c r="O146" i="1"/>
  <c r="V146" i="1" s="1"/>
  <c r="O145" i="1"/>
  <c r="V145" i="1"/>
  <c r="O144" i="1"/>
  <c r="V144" i="1" s="1"/>
  <c r="O143" i="1"/>
  <c r="V143" i="1" s="1"/>
  <c r="O142" i="1"/>
  <c r="V142" i="1" s="1"/>
  <c r="L150" i="1"/>
  <c r="P150" i="1" s="1"/>
  <c r="L149" i="1"/>
  <c r="L148" i="1"/>
  <c r="P148" i="1" s="1"/>
  <c r="L147" i="1"/>
  <c r="L146" i="1"/>
  <c r="L145" i="1"/>
  <c r="P145" i="1" s="1"/>
  <c r="L144" i="1"/>
  <c r="L143" i="1"/>
  <c r="P143" i="1" s="1"/>
  <c r="L142" i="1"/>
  <c r="P142" i="1" s="1"/>
  <c r="O179" i="1"/>
  <c r="V179" i="1" s="1"/>
  <c r="P146" i="1"/>
  <c r="O199" i="1"/>
  <c r="O198" i="1"/>
  <c r="P198" i="1" s="1"/>
  <c r="O197" i="1"/>
  <c r="V197" i="1" s="1"/>
  <c r="O196" i="1"/>
  <c r="V196" i="1" s="1"/>
  <c r="O195" i="1"/>
  <c r="V195" i="1" s="1"/>
  <c r="O194" i="1"/>
  <c r="P194" i="1" s="1"/>
  <c r="O193" i="1"/>
  <c r="V193" i="1"/>
  <c r="O191" i="1"/>
  <c r="V191" i="1" s="1"/>
  <c r="O190" i="1"/>
  <c r="V190" i="1" s="1"/>
  <c r="O189" i="1"/>
  <c r="O188" i="1"/>
  <c r="V188" i="1" s="1"/>
  <c r="O187" i="1"/>
  <c r="V187" i="1" s="1"/>
  <c r="O186" i="1"/>
  <c r="V186" i="1" s="1"/>
  <c r="O185" i="1"/>
  <c r="P185" i="1" s="1"/>
  <c r="O184" i="1"/>
  <c r="V184" i="1" s="1"/>
  <c r="O183" i="1"/>
  <c r="O182" i="1"/>
  <c r="V182" i="1" s="1"/>
  <c r="O181" i="1"/>
  <c r="V181" i="1" s="1"/>
  <c r="O180" i="1"/>
  <c r="O178" i="1"/>
  <c r="O177" i="1"/>
  <c r="V177" i="1" s="1"/>
  <c r="O176" i="1"/>
  <c r="P176" i="1" s="1"/>
  <c r="O175" i="1"/>
  <c r="V175" i="1" s="1"/>
  <c r="O174" i="1"/>
  <c r="V174" i="1" s="1"/>
  <c r="O173" i="1"/>
  <c r="V173" i="1" s="1"/>
  <c r="L199" i="1"/>
  <c r="P199" i="1" s="1"/>
  <c r="L198" i="1"/>
  <c r="L197" i="1"/>
  <c r="L196" i="1"/>
  <c r="P196" i="1" s="1"/>
  <c r="L195" i="1"/>
  <c r="L194" i="1"/>
  <c r="L193" i="1"/>
  <c r="L191" i="1"/>
  <c r="P191" i="1" s="1"/>
  <c r="L190" i="1"/>
  <c r="L189" i="1"/>
  <c r="L188" i="1"/>
  <c r="L187" i="1"/>
  <c r="P187" i="1" s="1"/>
  <c r="L186" i="1"/>
  <c r="P186" i="1" s="1"/>
  <c r="L185" i="1"/>
  <c r="L184" i="1"/>
  <c r="L183" i="1"/>
  <c r="P183" i="1" s="1"/>
  <c r="L182" i="1"/>
  <c r="P182" i="1" s="1"/>
  <c r="L181" i="1"/>
  <c r="L180" i="1"/>
  <c r="P180" i="1" s="1"/>
  <c r="L179" i="1"/>
  <c r="P179" i="1" s="1"/>
  <c r="L178" i="1"/>
  <c r="P178" i="1" s="1"/>
  <c r="L177" i="1"/>
  <c r="L176" i="1"/>
  <c r="L175" i="1"/>
  <c r="P175" i="1" s="1"/>
  <c r="L174" i="1"/>
  <c r="P174" i="1" s="1"/>
  <c r="L173" i="1"/>
  <c r="L172" i="1"/>
  <c r="P173" i="1"/>
  <c r="P188" i="1"/>
  <c r="P189" i="1"/>
  <c r="P172" i="1"/>
  <c r="P177" i="1"/>
  <c r="P190" i="1"/>
  <c r="P197" i="1"/>
  <c r="V178" i="1"/>
  <c r="V180" i="1"/>
  <c r="V183" i="1"/>
  <c r="V189" i="1"/>
  <c r="V194" i="1"/>
  <c r="V199" i="1"/>
  <c r="V172" i="1"/>
  <c r="O162" i="1"/>
  <c r="V162" i="1" s="1"/>
  <c r="O158" i="1"/>
  <c r="V158" i="1" s="1"/>
  <c r="O157" i="1"/>
  <c r="P157" i="1" s="1"/>
  <c r="V157" i="1"/>
  <c r="O156" i="1"/>
  <c r="V156" i="1" s="1"/>
  <c r="O155" i="1"/>
  <c r="V155" i="1"/>
  <c r="O154" i="1"/>
  <c r="V154" i="1" s="1"/>
  <c r="O153" i="1"/>
  <c r="V153" i="1" s="1"/>
  <c r="O152" i="1"/>
  <c r="L162" i="1"/>
  <c r="L158" i="1"/>
  <c r="P158" i="1" s="1"/>
  <c r="L157" i="1"/>
  <c r="L156" i="1"/>
  <c r="L155" i="1"/>
  <c r="L154" i="1"/>
  <c r="L153" i="1"/>
  <c r="L152" i="1"/>
  <c r="V152" i="1"/>
  <c r="P156" i="1"/>
  <c r="P152" i="1"/>
  <c r="P154" i="1"/>
  <c r="O170" i="1"/>
  <c r="V170" i="1" s="1"/>
  <c r="L170" i="1"/>
  <c r="O169" i="1"/>
  <c r="V169" i="1"/>
  <c r="L169" i="1"/>
  <c r="P169" i="1" s="1"/>
  <c r="L167" i="1"/>
  <c r="L164" i="1"/>
  <c r="L165" i="1"/>
  <c r="P165" i="1" s="1"/>
  <c r="O167" i="1"/>
  <c r="V167" i="1" s="1"/>
  <c r="O165" i="1"/>
  <c r="V165" i="1" s="1"/>
  <c r="O164" i="1"/>
  <c r="V164" i="1" s="1"/>
  <c r="P37" i="1" l="1"/>
  <c r="Q32" i="34"/>
  <c r="Q58" i="34"/>
  <c r="P296" i="45"/>
  <c r="Q296" i="45" s="1"/>
  <c r="P112" i="45"/>
  <c r="V81" i="1"/>
  <c r="W13" i="33"/>
  <c r="Q13" i="33"/>
  <c r="P315" i="45"/>
  <c r="W435" i="1"/>
  <c r="X435" i="1" s="1"/>
  <c r="W12" i="1"/>
  <c r="P177" i="45"/>
  <c r="P269" i="45"/>
  <c r="P208" i="45"/>
  <c r="Q208" i="45" s="1"/>
  <c r="P297" i="45"/>
  <c r="Q297" i="45" s="1"/>
  <c r="P174" i="45"/>
  <c r="Q174" i="45" s="1"/>
  <c r="P101" i="45"/>
  <c r="P165" i="45"/>
  <c r="Q165" i="45" s="1"/>
  <c r="P120" i="45"/>
  <c r="Q120" i="45" s="1"/>
  <c r="P247" i="45"/>
  <c r="P122" i="45"/>
  <c r="V16" i="45"/>
  <c r="P202" i="45"/>
  <c r="Q202" i="45" s="1"/>
  <c r="P248" i="45"/>
  <c r="P212" i="45"/>
  <c r="P304" i="45"/>
  <c r="Q304" i="45" s="1"/>
  <c r="P179" i="45"/>
  <c r="Q179" i="45" s="1"/>
  <c r="P292" i="45"/>
  <c r="P416" i="1"/>
  <c r="W27" i="45"/>
  <c r="W31" i="45"/>
  <c r="X31" i="45" s="1"/>
  <c r="Y31" i="45" s="1"/>
  <c r="W35" i="45"/>
  <c r="W39" i="45"/>
  <c r="X39" i="45" s="1"/>
  <c r="Y39" i="45" s="1"/>
  <c r="W43" i="45"/>
  <c r="X43" i="45" s="1"/>
  <c r="W47" i="45"/>
  <c r="W51" i="45"/>
  <c r="W55" i="45"/>
  <c r="X55" i="45" s="1"/>
  <c r="W59" i="45"/>
  <c r="W63" i="45"/>
  <c r="X63" i="45" s="1"/>
  <c r="Y63" i="45" s="1"/>
  <c r="W67" i="45"/>
  <c r="W71" i="45"/>
  <c r="X71" i="45" s="1"/>
  <c r="Y71" i="45" s="1"/>
  <c r="W75" i="45"/>
  <c r="X75" i="45" s="1"/>
  <c r="Y75" i="45" s="1"/>
  <c r="W79" i="45"/>
  <c r="X79" i="45" s="1"/>
  <c r="Y79" i="45" s="1"/>
  <c r="W83" i="45"/>
  <c r="X83" i="45" s="1"/>
  <c r="Y83" i="45" s="1"/>
  <c r="W87" i="45"/>
  <c r="X87" i="45" s="1"/>
  <c r="Y87" i="45" s="1"/>
  <c r="W91" i="45"/>
  <c r="W95" i="45"/>
  <c r="X95" i="45" s="1"/>
  <c r="W99" i="45"/>
  <c r="W103" i="45"/>
  <c r="W107" i="45"/>
  <c r="W111" i="45"/>
  <c r="X111" i="45" s="1"/>
  <c r="W115" i="45"/>
  <c r="X115" i="45" s="1"/>
  <c r="Y115" i="45" s="1"/>
  <c r="W119" i="45"/>
  <c r="X119" i="45" s="1"/>
  <c r="W124" i="45"/>
  <c r="W128" i="45"/>
  <c r="X128" i="45" s="1"/>
  <c r="W132" i="45"/>
  <c r="X132" i="45" s="1"/>
  <c r="W136" i="45"/>
  <c r="X136" i="45" s="1"/>
  <c r="W140" i="45"/>
  <c r="X140" i="45" s="1"/>
  <c r="W144" i="45"/>
  <c r="X144" i="45" s="1"/>
  <c r="W148" i="45"/>
  <c r="X148" i="45" s="1"/>
  <c r="Y148" i="45" s="1"/>
  <c r="W152" i="45"/>
  <c r="W156" i="45"/>
  <c r="W160" i="45"/>
  <c r="W164" i="45"/>
  <c r="X164" i="45" s="1"/>
  <c r="W168" i="45"/>
  <c r="W172" i="45"/>
  <c r="X172" i="45" s="1"/>
  <c r="Y172" i="45" s="1"/>
  <c r="W176" i="45"/>
  <c r="W180" i="45"/>
  <c r="X180" i="45" s="1"/>
  <c r="W184" i="45"/>
  <c r="X184" i="45" s="1"/>
  <c r="Y184" i="45" s="1"/>
  <c r="W188" i="45"/>
  <c r="W192" i="45"/>
  <c r="X192" i="45" s="1"/>
  <c r="W196" i="45"/>
  <c r="X196" i="45" s="1"/>
  <c r="W200" i="45"/>
  <c r="X200" i="45" s="1"/>
  <c r="W204" i="45"/>
  <c r="X204" i="45" s="1"/>
  <c r="W208" i="45"/>
  <c r="X208" i="45" s="1"/>
  <c r="W212" i="45"/>
  <c r="X212" i="45" s="1"/>
  <c r="W216" i="45"/>
  <c r="W220" i="45"/>
  <c r="X220" i="45" s="1"/>
  <c r="Y220" i="45" s="1"/>
  <c r="W224" i="45"/>
  <c r="X224" i="45" s="1"/>
  <c r="W228" i="45"/>
  <c r="X228" i="45" s="1"/>
  <c r="Y228" i="45" s="1"/>
  <c r="W232" i="45"/>
  <c r="X232" i="45" s="1"/>
  <c r="Y232" i="45" s="1"/>
  <c r="W236" i="45"/>
  <c r="W240" i="45"/>
  <c r="W244" i="45"/>
  <c r="W248" i="45"/>
  <c r="X248" i="45" s="1"/>
  <c r="W252" i="45"/>
  <c r="X252" i="45" s="1"/>
  <c r="W256" i="45"/>
  <c r="X256" i="45" s="1"/>
  <c r="Y256" i="45" s="1"/>
  <c r="W260" i="45"/>
  <c r="W264" i="45"/>
  <c r="X264" i="45" s="1"/>
  <c r="Y264" i="45" s="1"/>
  <c r="W268" i="45"/>
  <c r="X268" i="45" s="1"/>
  <c r="Y268" i="45" s="1"/>
  <c r="W272" i="45"/>
  <c r="X272" i="45" s="1"/>
  <c r="Y272" i="45" s="1"/>
  <c r="W276" i="45"/>
  <c r="X276" i="45" s="1"/>
  <c r="W280" i="45"/>
  <c r="X280" i="45" s="1"/>
  <c r="W284" i="45"/>
  <c r="W288" i="45"/>
  <c r="X288" i="45" s="1"/>
  <c r="W292" i="45"/>
  <c r="X292" i="45" s="1"/>
  <c r="Y292" i="45" s="1"/>
  <c r="W296" i="45"/>
  <c r="W300" i="45"/>
  <c r="X300" i="45" s="1"/>
  <c r="Y300" i="45" s="1"/>
  <c r="W304" i="45"/>
  <c r="X304" i="45" s="1"/>
  <c r="W308" i="45"/>
  <c r="X308" i="45" s="1"/>
  <c r="W312" i="45"/>
  <c r="W316" i="45"/>
  <c r="W320" i="45"/>
  <c r="X320" i="45" s="1"/>
  <c r="Y320" i="45" s="1"/>
  <c r="W28" i="45"/>
  <c r="W32" i="45"/>
  <c r="X32" i="45" s="1"/>
  <c r="W36" i="45"/>
  <c r="W40" i="45"/>
  <c r="W44" i="45"/>
  <c r="X44" i="45" s="1"/>
  <c r="Y44" i="45" s="1"/>
  <c r="W48" i="45"/>
  <c r="X48" i="45" s="1"/>
  <c r="W52" i="45"/>
  <c r="X52" i="45" s="1"/>
  <c r="Y52" i="45" s="1"/>
  <c r="W56" i="45"/>
  <c r="W60" i="45"/>
  <c r="X60" i="45" s="1"/>
  <c r="Y60" i="45" s="1"/>
  <c r="W64" i="45"/>
  <c r="W29" i="45"/>
  <c r="X29" i="45" s="1"/>
  <c r="Y29" i="45" s="1"/>
  <c r="W45" i="45"/>
  <c r="W68" i="45"/>
  <c r="W89" i="45"/>
  <c r="X89" i="45" s="1"/>
  <c r="Y89" i="45" s="1"/>
  <c r="W105" i="45"/>
  <c r="W134" i="45"/>
  <c r="X134" i="45" s="1"/>
  <c r="W155" i="45"/>
  <c r="X155" i="45" s="1"/>
  <c r="W171" i="45"/>
  <c r="X171" i="45" s="1"/>
  <c r="Y171" i="45" s="1"/>
  <c r="W182" i="45"/>
  <c r="X182" i="45" s="1"/>
  <c r="W198" i="45"/>
  <c r="X198" i="45" s="1"/>
  <c r="W214" i="45"/>
  <c r="W225" i="45"/>
  <c r="W235" i="45"/>
  <c r="W251" i="45"/>
  <c r="W262" i="45"/>
  <c r="X262" i="45" s="1"/>
  <c r="Y262" i="45" s="1"/>
  <c r="W283" i="45"/>
  <c r="X283" i="45" s="1"/>
  <c r="W299" i="45"/>
  <c r="X299" i="45" s="1"/>
  <c r="W34" i="45"/>
  <c r="W42" i="45"/>
  <c r="W50" i="45"/>
  <c r="W58" i="45"/>
  <c r="X58" i="45" s="1"/>
  <c r="Y58" i="45" s="1"/>
  <c r="W66" i="45"/>
  <c r="W72" i="45"/>
  <c r="X72" i="45" s="1"/>
  <c r="Y72" i="45" s="1"/>
  <c r="W77" i="45"/>
  <c r="X77" i="45" s="1"/>
  <c r="W82" i="45"/>
  <c r="W88" i="45"/>
  <c r="X88" i="45" s="1"/>
  <c r="Y88" i="45" s="1"/>
  <c r="W93" i="45"/>
  <c r="W98" i="45"/>
  <c r="X98" i="45" s="1"/>
  <c r="Y98" i="45" s="1"/>
  <c r="W104" i="45"/>
  <c r="W109" i="45"/>
  <c r="X109" i="45" s="1"/>
  <c r="Y109" i="45" s="1"/>
  <c r="W114" i="45"/>
  <c r="X114" i="45" s="1"/>
  <c r="W120" i="45"/>
  <c r="X120" i="45" s="1"/>
  <c r="W122" i="45"/>
  <c r="X122" i="45" s="1"/>
  <c r="W127" i="45"/>
  <c r="W133" i="45"/>
  <c r="W138" i="45"/>
  <c r="W143" i="45"/>
  <c r="X143" i="45" s="1"/>
  <c r="W149" i="45"/>
  <c r="W154" i="45"/>
  <c r="X154" i="45" s="1"/>
  <c r="W159" i="45"/>
  <c r="W165" i="45"/>
  <c r="X165" i="45" s="1"/>
  <c r="W170" i="45"/>
  <c r="W175" i="45"/>
  <c r="X175" i="45" s="1"/>
  <c r="W181" i="45"/>
  <c r="X181" i="45" s="1"/>
  <c r="W186" i="45"/>
  <c r="X186" i="45" s="1"/>
  <c r="W191" i="45"/>
  <c r="X191" i="45" s="1"/>
  <c r="W197" i="45"/>
  <c r="X197" i="45" s="1"/>
  <c r="W202" i="45"/>
  <c r="X202" i="45" s="1"/>
  <c r="W207" i="45"/>
  <c r="X207" i="45" s="1"/>
  <c r="W213" i="45"/>
  <c r="X213" i="45" s="1"/>
  <c r="W218" i="45"/>
  <c r="W223" i="45"/>
  <c r="W229" i="45"/>
  <c r="X229" i="45" s="1"/>
  <c r="Y229" i="45" s="1"/>
  <c r="W234" i="45"/>
  <c r="X234" i="45" s="1"/>
  <c r="Y234" i="45" s="1"/>
  <c r="W239" i="45"/>
  <c r="X239" i="45" s="1"/>
  <c r="Y239" i="45" s="1"/>
  <c r="W245" i="45"/>
  <c r="X245" i="45" s="1"/>
  <c r="Y245" i="45" s="1"/>
  <c r="W250" i="45"/>
  <c r="X250" i="45" s="1"/>
  <c r="W255" i="45"/>
  <c r="X255" i="45" s="1"/>
  <c r="Y255" i="45" s="1"/>
  <c r="W261" i="45"/>
  <c r="X261" i="45" s="1"/>
  <c r="Y261" i="45" s="1"/>
  <c r="W266" i="45"/>
  <c r="W271" i="45"/>
  <c r="W277" i="45"/>
  <c r="X277" i="45" s="1"/>
  <c r="W282" i="45"/>
  <c r="W287" i="45"/>
  <c r="W293" i="45"/>
  <c r="W298" i="45"/>
  <c r="X298" i="45" s="1"/>
  <c r="W303" i="45"/>
  <c r="W309" i="45"/>
  <c r="X309" i="45" s="1"/>
  <c r="W314" i="45"/>
  <c r="W319" i="45"/>
  <c r="W37" i="45"/>
  <c r="W53" i="45"/>
  <c r="W61" i="45"/>
  <c r="W73" i="45"/>
  <c r="X73" i="45" s="1"/>
  <c r="Y73" i="45" s="1"/>
  <c r="W78" i="45"/>
  <c r="X78" i="45" s="1"/>
  <c r="W84" i="45"/>
  <c r="X84" i="45" s="1"/>
  <c r="Y84" i="45" s="1"/>
  <c r="W94" i="45"/>
  <c r="X94" i="45" s="1"/>
  <c r="Y94" i="45" s="1"/>
  <c r="W100" i="45"/>
  <c r="X100" i="45" s="1"/>
  <c r="Y100" i="45" s="1"/>
  <c r="W110" i="45"/>
  <c r="W116" i="45"/>
  <c r="W123" i="45"/>
  <c r="X123" i="45" s="1"/>
  <c r="W129" i="45"/>
  <c r="W139" i="45"/>
  <c r="X139" i="45" s="1"/>
  <c r="W145" i="45"/>
  <c r="W150" i="45"/>
  <c r="X150" i="45" s="1"/>
  <c r="W161" i="45"/>
  <c r="X161" i="45" s="1"/>
  <c r="W166" i="45"/>
  <c r="X166" i="45" s="1"/>
  <c r="W177" i="45"/>
  <c r="X177" i="45" s="1"/>
  <c r="W187" i="45"/>
  <c r="W193" i="45"/>
  <c r="W203" i="45"/>
  <c r="W209" i="45"/>
  <c r="W219" i="45"/>
  <c r="X219" i="45" s="1"/>
  <c r="Y219" i="45" s="1"/>
  <c r="W230" i="45"/>
  <c r="X230" i="45" s="1"/>
  <c r="Y230" i="45" s="1"/>
  <c r="W241" i="45"/>
  <c r="W246" i="45"/>
  <c r="X246" i="45" s="1"/>
  <c r="Y246" i="45" s="1"/>
  <c r="W257" i="45"/>
  <c r="W267" i="45"/>
  <c r="X267" i="45" s="1"/>
  <c r="Y267" i="45" s="1"/>
  <c r="W273" i="45"/>
  <c r="W278" i="45"/>
  <c r="X278" i="45" s="1"/>
  <c r="W289" i="45"/>
  <c r="W294" i="45"/>
  <c r="X294" i="45" s="1"/>
  <c r="W30" i="45"/>
  <c r="W46" i="45"/>
  <c r="W62" i="45"/>
  <c r="X62" i="45" s="1"/>
  <c r="Y62" i="45" s="1"/>
  <c r="W74" i="45"/>
  <c r="X74" i="45" s="1"/>
  <c r="Y74" i="45" s="1"/>
  <c r="W85" i="45"/>
  <c r="X85" i="45" s="1"/>
  <c r="Y85" i="45" s="1"/>
  <c r="W96" i="45"/>
  <c r="X96" i="45" s="1"/>
  <c r="W106" i="45"/>
  <c r="W117" i="45"/>
  <c r="X117" i="45" s="1"/>
  <c r="W125" i="45"/>
  <c r="X125" i="45" s="1"/>
  <c r="Y125" i="45" s="1"/>
  <c r="W135" i="45"/>
  <c r="X135" i="45" s="1"/>
  <c r="W146" i="45"/>
  <c r="X146" i="45" s="1"/>
  <c r="Y146" i="45" s="1"/>
  <c r="W157" i="45"/>
  <c r="X157" i="45" s="1"/>
  <c r="W167" i="45"/>
  <c r="X167" i="45" s="1"/>
  <c r="W178" i="45"/>
  <c r="X178" i="45" s="1"/>
  <c r="W189" i="45"/>
  <c r="W199" i="45"/>
  <c r="X199" i="45" s="1"/>
  <c r="W210" i="45"/>
  <c r="X210" i="45" s="1"/>
  <c r="W221" i="45"/>
  <c r="W231" i="45"/>
  <c r="X231" i="45" s="1"/>
  <c r="Y231" i="45" s="1"/>
  <c r="W242" i="45"/>
  <c r="X242" i="45" s="1"/>
  <c r="Y242" i="45" s="1"/>
  <c r="W253" i="45"/>
  <c r="W263" i="45"/>
  <c r="W274" i="45"/>
  <c r="X274" i="45" s="1"/>
  <c r="Y274" i="45" s="1"/>
  <c r="W285" i="45"/>
  <c r="X285" i="45" s="1"/>
  <c r="W295" i="45"/>
  <c r="W305" i="45"/>
  <c r="W311" i="45"/>
  <c r="W318" i="45"/>
  <c r="W222" i="45"/>
  <c r="X222" i="45" s="1"/>
  <c r="Y222" i="45" s="1"/>
  <c r="W243" i="45"/>
  <c r="X243" i="45" s="1"/>
  <c r="Y243" i="45" s="1"/>
  <c r="W254" i="45"/>
  <c r="X254" i="45" s="1"/>
  <c r="W275" i="45"/>
  <c r="W297" i="45"/>
  <c r="X297" i="45" s="1"/>
  <c r="W313" i="45"/>
  <c r="W321" i="45"/>
  <c r="X321" i="45" s="1"/>
  <c r="Y321" i="45" s="1"/>
  <c r="W323" i="45"/>
  <c r="W33" i="45"/>
  <c r="W49" i="45"/>
  <c r="W65" i="45"/>
  <c r="X65" i="45" s="1"/>
  <c r="Y65" i="45" s="1"/>
  <c r="W76" i="45"/>
  <c r="X76" i="45" s="1"/>
  <c r="Y76" i="45" s="1"/>
  <c r="W86" i="45"/>
  <c r="X86" i="45" s="1"/>
  <c r="Y86" i="45" s="1"/>
  <c r="W97" i="45"/>
  <c r="W108" i="45"/>
  <c r="X108" i="45" s="1"/>
  <c r="Y108" i="45" s="1"/>
  <c r="W118" i="45"/>
  <c r="W126" i="45"/>
  <c r="X126" i="45" s="1"/>
  <c r="Y126" i="45" s="1"/>
  <c r="W137" i="45"/>
  <c r="X137" i="45" s="1"/>
  <c r="W147" i="45"/>
  <c r="W158" i="45"/>
  <c r="W169" i="45"/>
  <c r="X169" i="45" s="1"/>
  <c r="W179" i="45"/>
  <c r="X179" i="45" s="1"/>
  <c r="W190" i="45"/>
  <c r="X190" i="45" s="1"/>
  <c r="W201" i="45"/>
  <c r="W211" i="45"/>
  <c r="X211" i="45" s="1"/>
  <c r="W233" i="45"/>
  <c r="X233" i="45" s="1"/>
  <c r="Y233" i="45" s="1"/>
  <c r="W265" i="45"/>
  <c r="X265" i="45" s="1"/>
  <c r="Y265" i="45" s="1"/>
  <c r="W286" i="45"/>
  <c r="X286" i="45" s="1"/>
  <c r="W306" i="45"/>
  <c r="W317" i="45"/>
  <c r="W38" i="45"/>
  <c r="W54" i="45"/>
  <c r="X54" i="45" s="1"/>
  <c r="Y54" i="45" s="1"/>
  <c r="W69" i="45"/>
  <c r="W80" i="45"/>
  <c r="X80" i="45" s="1"/>
  <c r="Y80" i="45" s="1"/>
  <c r="W90" i="45"/>
  <c r="X90" i="45" s="1"/>
  <c r="W101" i="45"/>
  <c r="X101" i="45" s="1"/>
  <c r="W112" i="45"/>
  <c r="W130" i="45"/>
  <c r="X130" i="45" s="1"/>
  <c r="W141" i="45"/>
  <c r="X141" i="45" s="1"/>
  <c r="W151" i="45"/>
  <c r="X151" i="45" s="1"/>
  <c r="W162" i="45"/>
  <c r="X162" i="45" s="1"/>
  <c r="W173" i="45"/>
  <c r="X173" i="45" s="1"/>
  <c r="Y173" i="45" s="1"/>
  <c r="W183" i="45"/>
  <c r="W194" i="45"/>
  <c r="X194" i="45" s="1"/>
  <c r="W205" i="45"/>
  <c r="W215" i="45"/>
  <c r="X215" i="45" s="1"/>
  <c r="W226" i="45"/>
  <c r="X226" i="45" s="1"/>
  <c r="Y226" i="45" s="1"/>
  <c r="W237" i="45"/>
  <c r="W247" i="45"/>
  <c r="X247" i="45" s="1"/>
  <c r="W258" i="45"/>
  <c r="X258" i="45" s="1"/>
  <c r="Y258" i="45" s="1"/>
  <c r="W269" i="45"/>
  <c r="X269" i="45" s="1"/>
  <c r="Y269" i="45" s="1"/>
  <c r="W279" i="45"/>
  <c r="X279" i="45" s="1"/>
  <c r="W290" i="45"/>
  <c r="X290" i="45" s="1"/>
  <c r="W301" i="45"/>
  <c r="X301" i="45" s="1"/>
  <c r="W307" i="45"/>
  <c r="W315" i="45"/>
  <c r="X315" i="45" s="1"/>
  <c r="W322" i="45"/>
  <c r="X322" i="45" s="1"/>
  <c r="W41" i="45"/>
  <c r="W57" i="45"/>
  <c r="W70" i="45"/>
  <c r="W81" i="45"/>
  <c r="X81" i="45" s="1"/>
  <c r="Y81" i="45" s="1"/>
  <c r="W92" i="45"/>
  <c r="X92" i="45" s="1"/>
  <c r="Y92" i="45" s="1"/>
  <c r="W102" i="45"/>
  <c r="W113" i="45"/>
  <c r="X113" i="45" s="1"/>
  <c r="W121" i="45"/>
  <c r="X121" i="45" s="1"/>
  <c r="W131" i="45"/>
  <c r="W142" i="45"/>
  <c r="X142" i="45" s="1"/>
  <c r="W153" i="45"/>
  <c r="X153" i="45" s="1"/>
  <c r="W163" i="45"/>
  <c r="X163" i="45" s="1"/>
  <c r="W174" i="45"/>
  <c r="X174" i="45" s="1"/>
  <c r="Y174" i="45" s="1"/>
  <c r="W185" i="45"/>
  <c r="W195" i="45"/>
  <c r="W206" i="45"/>
  <c r="X206" i="45" s="1"/>
  <c r="W217" i="45"/>
  <c r="X217" i="45" s="1"/>
  <c r="W227" i="45"/>
  <c r="W238" i="45"/>
  <c r="X238" i="45" s="1"/>
  <c r="Y238" i="45" s="1"/>
  <c r="W249" i="45"/>
  <c r="X249" i="45" s="1"/>
  <c r="W259" i="45"/>
  <c r="W270" i="45"/>
  <c r="X270" i="45" s="1"/>
  <c r="Y270" i="45" s="1"/>
  <c r="W281" i="45"/>
  <c r="X281" i="45" s="1"/>
  <c r="W291" i="45"/>
  <c r="X291" i="45" s="1"/>
  <c r="W302" i="45"/>
  <c r="X302" i="45" s="1"/>
  <c r="W310" i="45"/>
  <c r="X310" i="45" s="1"/>
  <c r="W10" i="45"/>
  <c r="X10" i="45" s="1"/>
  <c r="Y10" i="45" s="1"/>
  <c r="W14" i="45"/>
  <c r="X14" i="45" s="1"/>
  <c r="W18" i="45"/>
  <c r="W22" i="45"/>
  <c r="W26" i="45"/>
  <c r="W15" i="45"/>
  <c r="X15" i="45" s="1"/>
  <c r="W19" i="45"/>
  <c r="X19" i="45" s="1"/>
  <c r="Y19" i="45" s="1"/>
  <c r="W23" i="45"/>
  <c r="W12" i="45"/>
  <c r="W16" i="45"/>
  <c r="W20" i="45"/>
  <c r="W24" i="45"/>
  <c r="X24" i="45" s="1"/>
  <c r="W13" i="45"/>
  <c r="X13" i="45" s="1"/>
  <c r="Y13" i="45" s="1"/>
  <c r="W17" i="45"/>
  <c r="X17" i="45" s="1"/>
  <c r="Y17" i="45" s="1"/>
  <c r="W21" i="45"/>
  <c r="W25" i="45"/>
  <c r="W11" i="45"/>
  <c r="P361" i="1"/>
  <c r="P225" i="1"/>
  <c r="P159" i="1"/>
  <c r="W73" i="44"/>
  <c r="P62" i="1"/>
  <c r="P61" i="1"/>
  <c r="W35" i="44"/>
  <c r="Q35" i="44"/>
  <c r="P55" i="1"/>
  <c r="W25" i="44"/>
  <c r="Q18" i="44"/>
  <c r="R18" i="44" s="1"/>
  <c r="P77" i="1"/>
  <c r="Q36" i="34"/>
  <c r="Q44" i="34"/>
  <c r="Q59" i="34"/>
  <c r="Q12" i="34"/>
  <c r="R12" i="34" s="1"/>
  <c r="Q38" i="34"/>
  <c r="R38" i="34" s="1"/>
  <c r="Q60" i="34"/>
  <c r="Q55" i="34"/>
  <c r="R55" i="34" s="1"/>
  <c r="Q27" i="34"/>
  <c r="Q19" i="34"/>
  <c r="Q50" i="34"/>
  <c r="R50" i="34" s="1"/>
  <c r="Q34" i="34"/>
  <c r="P129" i="45"/>
  <c r="Q129" i="45" s="1"/>
  <c r="P153" i="45"/>
  <c r="Q153" i="45" s="1"/>
  <c r="P111" i="45"/>
  <c r="P217" i="45"/>
  <c r="Q217" i="45" s="1"/>
  <c r="P246" i="45"/>
  <c r="Q246" i="45" s="1"/>
  <c r="P232" i="45"/>
  <c r="Q232" i="45" s="1"/>
  <c r="P163" i="45"/>
  <c r="P250" i="45"/>
  <c r="Q250" i="45" s="1"/>
  <c r="P238" i="45"/>
  <c r="Q238" i="45" s="1"/>
  <c r="P257" i="45"/>
  <c r="P84" i="45"/>
  <c r="P239" i="45"/>
  <c r="Q239" i="45" s="1"/>
  <c r="V93" i="45"/>
  <c r="V296" i="45"/>
  <c r="P254" i="45"/>
  <c r="Q254" i="45" s="1"/>
  <c r="P143" i="45"/>
  <c r="Q143" i="45" s="1"/>
  <c r="V67" i="45"/>
  <c r="P154" i="45"/>
  <c r="Q154" i="45" s="1"/>
  <c r="P133" i="45"/>
  <c r="Q133" i="45" s="1"/>
  <c r="P214" i="45"/>
  <c r="Q214" i="45" s="1"/>
  <c r="P234" i="45"/>
  <c r="Q234" i="45" s="1"/>
  <c r="P236" i="45"/>
  <c r="Q236" i="45" s="1"/>
  <c r="P270" i="45"/>
  <c r="Q270" i="45" s="1"/>
  <c r="P123" i="45"/>
  <c r="Q123" i="45" s="1"/>
  <c r="P60" i="45"/>
  <c r="Q60" i="45" s="1"/>
  <c r="P81" i="45"/>
  <c r="Q81" i="45" s="1"/>
  <c r="P79" i="45"/>
  <c r="Q79" i="45" s="1"/>
  <c r="P47" i="1"/>
  <c r="V33" i="45"/>
  <c r="P33" i="45"/>
  <c r="Q33" i="45" s="1"/>
  <c r="P291" i="45"/>
  <c r="P311" i="45"/>
  <c r="Q311" i="45" s="1"/>
  <c r="P63" i="45"/>
  <c r="Q63" i="45" s="1"/>
  <c r="P62" i="45"/>
  <c r="Q62" i="45" s="1"/>
  <c r="P65" i="45"/>
  <c r="Q65" i="45" s="1"/>
  <c r="P76" i="45"/>
  <c r="Q76" i="45" s="1"/>
  <c r="P92" i="45"/>
  <c r="Q92" i="45" s="1"/>
  <c r="P77" i="45"/>
  <c r="Q77" i="45" s="1"/>
  <c r="W45" i="34"/>
  <c r="Q45" i="34"/>
  <c r="P245" i="1"/>
  <c r="V245" i="1"/>
  <c r="R460" i="1"/>
  <c r="P195" i="1"/>
  <c r="V198" i="1"/>
  <c r="P149" i="1"/>
  <c r="P241" i="1"/>
  <c r="P95" i="1"/>
  <c r="V95" i="1"/>
  <c r="V127" i="1"/>
  <c r="P127" i="1"/>
  <c r="V135" i="1"/>
  <c r="P135" i="1"/>
  <c r="W41" i="34"/>
  <c r="Q41" i="34"/>
  <c r="R41" i="34" s="1"/>
  <c r="W46" i="34"/>
  <c r="Q46" i="34"/>
  <c r="V308" i="1"/>
  <c r="P308" i="1"/>
  <c r="Q13" i="46"/>
  <c r="W13" i="46"/>
  <c r="V139" i="1"/>
  <c r="P139" i="1"/>
  <c r="V301" i="1"/>
  <c r="P301" i="1"/>
  <c r="W12" i="43"/>
  <c r="Q12" i="43"/>
  <c r="W33" i="44"/>
  <c r="Q33" i="44"/>
  <c r="P164" i="1"/>
  <c r="P147" i="1"/>
  <c r="P92" i="1"/>
  <c r="P124" i="1"/>
  <c r="W48" i="34"/>
  <c r="Q48" i="34"/>
  <c r="R48" i="34" s="1"/>
  <c r="P303" i="1"/>
  <c r="P385" i="1"/>
  <c r="P356" i="1"/>
  <c r="V72" i="1"/>
  <c r="P72" i="1"/>
  <c r="V58" i="1"/>
  <c r="P58" i="1"/>
  <c r="V20" i="1"/>
  <c r="P20" i="1"/>
  <c r="P265" i="1"/>
  <c r="V265" i="1"/>
  <c r="Q13" i="44"/>
  <c r="W13" i="44"/>
  <c r="W39" i="44"/>
  <c r="Q39" i="44"/>
  <c r="Q40" i="44"/>
  <c r="W40" i="44"/>
  <c r="W42" i="44"/>
  <c r="Q42" i="44"/>
  <c r="V225" i="1"/>
  <c r="P222" i="1"/>
  <c r="P131" i="1"/>
  <c r="P138" i="1"/>
  <c r="P104" i="1"/>
  <c r="P128" i="1"/>
  <c r="P132" i="1"/>
  <c r="V110" i="1"/>
  <c r="P110" i="1"/>
  <c r="P295" i="1"/>
  <c r="P299" i="1"/>
  <c r="P167" i="1"/>
  <c r="P153" i="1"/>
  <c r="P155" i="1"/>
  <c r="V185" i="1"/>
  <c r="V176" i="1"/>
  <c r="P181" i="1"/>
  <c r="P193" i="1"/>
  <c r="P144" i="1"/>
  <c r="P211" i="1"/>
  <c r="P235" i="1"/>
  <c r="P239" i="1"/>
  <c r="V239" i="1"/>
  <c r="P275" i="1"/>
  <c r="V118" i="1"/>
  <c r="P89" i="1"/>
  <c r="P93" i="1"/>
  <c r="P117" i="1"/>
  <c r="P121" i="1"/>
  <c r="W44" i="34"/>
  <c r="W42" i="34"/>
  <c r="Q42" i="34"/>
  <c r="P260" i="1"/>
  <c r="V263" i="1"/>
  <c r="P263" i="1"/>
  <c r="P388" i="1"/>
  <c r="P344" i="1"/>
  <c r="Q52" i="34"/>
  <c r="R52" i="34" s="1"/>
  <c r="P201" i="1"/>
  <c r="P212" i="1"/>
  <c r="P216" i="1"/>
  <c r="P224" i="1"/>
  <c r="P232" i="1"/>
  <c r="P248" i="1"/>
  <c r="P252" i="1"/>
  <c r="P259" i="1"/>
  <c r="P94" i="1"/>
  <c r="P90" i="1"/>
  <c r="P98" i="1"/>
  <c r="P126" i="1"/>
  <c r="P378" i="1"/>
  <c r="P369" i="1"/>
  <c r="P365" i="1"/>
  <c r="P360" i="1"/>
  <c r="P329" i="1"/>
  <c r="P68" i="1"/>
  <c r="V23" i="1"/>
  <c r="P23" i="1"/>
  <c r="Q49" i="44"/>
  <c r="W49" i="44"/>
  <c r="P58" i="45"/>
  <c r="Q58" i="45" s="1"/>
  <c r="P28" i="45"/>
  <c r="Q28" i="45" s="1"/>
  <c r="V28" i="45"/>
  <c r="V303" i="45"/>
  <c r="P303" i="45"/>
  <c r="Q303" i="45" s="1"/>
  <c r="V305" i="45"/>
  <c r="P305" i="45"/>
  <c r="Q305" i="45" s="1"/>
  <c r="V307" i="45"/>
  <c r="P307" i="45"/>
  <c r="Q307" i="45" s="1"/>
  <c r="P208" i="1"/>
  <c r="P221" i="1"/>
  <c r="P229" i="1"/>
  <c r="P249" i="1"/>
  <c r="P253" i="1"/>
  <c r="P227" i="1"/>
  <c r="P230" i="1"/>
  <c r="P247" i="1"/>
  <c r="P251" i="1"/>
  <c r="P274" i="1"/>
  <c r="P377" i="1"/>
  <c r="P359" i="1"/>
  <c r="V74" i="1"/>
  <c r="P74" i="1"/>
  <c r="P63" i="1"/>
  <c r="V63" i="1"/>
  <c r="V52" i="1"/>
  <c r="P52" i="1"/>
  <c r="V26" i="1"/>
  <c r="P26" i="1"/>
  <c r="W19" i="34"/>
  <c r="W23" i="44"/>
  <c r="Q23" i="44"/>
  <c r="P353" i="1"/>
  <c r="P412" i="1"/>
  <c r="V412" i="1"/>
  <c r="W22" i="34"/>
  <c r="Q22" i="34"/>
  <c r="R22" i="34" s="1"/>
  <c r="Q64" i="44"/>
  <c r="W64" i="44"/>
  <c r="P41" i="45"/>
  <c r="Q41" i="45" s="1"/>
  <c r="V41" i="45"/>
  <c r="V195" i="45"/>
  <c r="P195" i="45"/>
  <c r="Q195" i="45" s="1"/>
  <c r="V235" i="45"/>
  <c r="P235" i="45"/>
  <c r="Q235" i="45" s="1"/>
  <c r="V237" i="45"/>
  <c r="P237" i="45"/>
  <c r="Q237" i="45" s="1"/>
  <c r="V318" i="45"/>
  <c r="P318" i="45"/>
  <c r="P56" i="1"/>
  <c r="P12" i="1"/>
  <c r="Q29" i="44"/>
  <c r="W29" i="44"/>
  <c r="W63" i="44"/>
  <c r="Q63" i="44"/>
  <c r="W70" i="44"/>
  <c r="Q70" i="44"/>
  <c r="Q50" i="44"/>
  <c r="W50" i="44"/>
  <c r="P116" i="45"/>
  <c r="Q116" i="45" s="1"/>
  <c r="V116" i="45"/>
  <c r="V203" i="45"/>
  <c r="P203" i="45"/>
  <c r="Q203" i="45" s="1"/>
  <c r="V205" i="45"/>
  <c r="P205" i="45"/>
  <c r="W12" i="46"/>
  <c r="Q12" i="46"/>
  <c r="P271" i="1"/>
  <c r="P283" i="1"/>
  <c r="P261" i="1"/>
  <c r="P313" i="1"/>
  <c r="Q313" i="1" s="1"/>
  <c r="P380" i="1"/>
  <c r="P368" i="1"/>
  <c r="P362" i="1"/>
  <c r="P341" i="1"/>
  <c r="P333" i="1"/>
  <c r="P325" i="1"/>
  <c r="P319" i="1"/>
  <c r="P408" i="1"/>
  <c r="P404" i="1"/>
  <c r="P414" i="1"/>
  <c r="P161" i="1"/>
  <c r="P205" i="1"/>
  <c r="P30" i="1"/>
  <c r="P34" i="1"/>
  <c r="P50" i="1"/>
  <c r="P54" i="1"/>
  <c r="P66" i="1"/>
  <c r="P78" i="1"/>
  <c r="P82" i="1"/>
  <c r="P86" i="1"/>
  <c r="P417" i="1"/>
  <c r="P440" i="1"/>
  <c r="V440" i="1"/>
  <c r="Q13" i="43"/>
  <c r="W13" i="43"/>
  <c r="W65" i="44"/>
  <c r="Q46" i="44"/>
  <c r="W46" i="44"/>
  <c r="V145" i="45"/>
  <c r="P145" i="45"/>
  <c r="P188" i="45"/>
  <c r="Q188" i="45" s="1"/>
  <c r="V188" i="45"/>
  <c r="V260" i="45"/>
  <c r="P260" i="45"/>
  <c r="V273" i="45"/>
  <c r="P273" i="45"/>
  <c r="Q273" i="45" s="1"/>
  <c r="V312" i="45"/>
  <c r="P312" i="45"/>
  <c r="V319" i="45"/>
  <c r="P319" i="45"/>
  <c r="Q319" i="45" s="1"/>
  <c r="P76" i="1"/>
  <c r="P35" i="1"/>
  <c r="P421" i="1"/>
  <c r="P451" i="1"/>
  <c r="Q61" i="44"/>
  <c r="Q19" i="44"/>
  <c r="R19" i="44" s="1"/>
  <c r="P252" i="45"/>
  <c r="Q252" i="45" s="1"/>
  <c r="P113" i="45"/>
  <c r="Q113" i="45" s="1"/>
  <c r="V257" i="45"/>
  <c r="P14" i="45"/>
  <c r="P222" i="45"/>
  <c r="Q222" i="45" s="1"/>
  <c r="P321" i="45"/>
  <c r="Q321" i="45" s="1"/>
  <c r="P137" i="45"/>
  <c r="Q137" i="45" s="1"/>
  <c r="P121" i="45"/>
  <c r="P135" i="45"/>
  <c r="Q135" i="45" s="1"/>
  <c r="P181" i="45"/>
  <c r="Q181" i="45" s="1"/>
  <c r="P130" i="45"/>
  <c r="P186" i="45"/>
  <c r="P233" i="45"/>
  <c r="Q233" i="45" s="1"/>
  <c r="P265" i="45"/>
  <c r="Q265" i="45" s="1"/>
  <c r="P194" i="45"/>
  <c r="Q194" i="45" s="1"/>
  <c r="P210" i="45"/>
  <c r="Q210" i="45" s="1"/>
  <c r="P276" i="45"/>
  <c r="Q276" i="45" s="1"/>
  <c r="P219" i="45"/>
  <c r="Q219" i="45" s="1"/>
  <c r="P200" i="45"/>
  <c r="Q200" i="45" s="1"/>
  <c r="P298" i="45"/>
  <c r="Q298" i="45" s="1"/>
  <c r="P435" i="1"/>
  <c r="P446" i="1"/>
  <c r="V129" i="45"/>
  <c r="P54" i="45"/>
  <c r="Q54" i="45" s="1"/>
  <c r="P426" i="1"/>
  <c r="P31" i="45"/>
  <c r="Q31" i="45" s="1"/>
  <c r="P100" i="45"/>
  <c r="P173" i="45"/>
  <c r="P157" i="45"/>
  <c r="Q157" i="45" s="1"/>
  <c r="P180" i="45"/>
  <c r="Q180" i="45" s="1"/>
  <c r="P128" i="45"/>
  <c r="P115" i="45"/>
  <c r="Q115" i="45" s="1"/>
  <c r="P155" i="45"/>
  <c r="Q155" i="45" s="1"/>
  <c r="P139" i="45"/>
  <c r="Q139" i="45" s="1"/>
  <c r="P182" i="45"/>
  <c r="Q182" i="45" s="1"/>
  <c r="P166" i="45"/>
  <c r="Q166" i="45" s="1"/>
  <c r="P150" i="45"/>
  <c r="Q150" i="45" s="1"/>
  <c r="P213" i="45"/>
  <c r="Q213" i="45" s="1"/>
  <c r="P229" i="45"/>
  <c r="Q229" i="45" s="1"/>
  <c r="P245" i="45"/>
  <c r="Q245" i="45" s="1"/>
  <c r="P261" i="45"/>
  <c r="Q261" i="45" s="1"/>
  <c r="P190" i="45"/>
  <c r="Q190" i="45" s="1"/>
  <c r="P206" i="45"/>
  <c r="Q206" i="45" s="1"/>
  <c r="P242" i="45"/>
  <c r="Q242" i="45" s="1"/>
  <c r="P258" i="45"/>
  <c r="Q258" i="45" s="1"/>
  <c r="P256" i="45"/>
  <c r="Q256" i="45" s="1"/>
  <c r="P191" i="45"/>
  <c r="Q191" i="45" s="1"/>
  <c r="P255" i="45"/>
  <c r="P228" i="45"/>
  <c r="Q228" i="45" s="1"/>
  <c r="P215" i="45"/>
  <c r="Q215" i="45" s="1"/>
  <c r="P204" i="45"/>
  <c r="Q204" i="45" s="1"/>
  <c r="P268" i="45"/>
  <c r="P280" i="45"/>
  <c r="Q280" i="45" s="1"/>
  <c r="P283" i="45"/>
  <c r="Q283" i="45" s="1"/>
  <c r="P278" i="45"/>
  <c r="Q278" i="45" s="1"/>
  <c r="P308" i="45"/>
  <c r="Q308" i="45" s="1"/>
  <c r="P309" i="45"/>
  <c r="Q309" i="45" s="1"/>
  <c r="P320" i="1"/>
  <c r="P197" i="45"/>
  <c r="Q197" i="45" s="1"/>
  <c r="P192" i="45"/>
  <c r="Q192" i="45" s="1"/>
  <c r="V266" i="45"/>
  <c r="P266" i="45"/>
  <c r="Q266" i="45" s="1"/>
  <c r="V282" i="45"/>
  <c r="P282" i="45"/>
  <c r="Q282" i="45" s="1"/>
  <c r="V241" i="45"/>
  <c r="P241" i="45"/>
  <c r="Q241" i="45" s="1"/>
  <c r="V189" i="45"/>
  <c r="P189" i="45"/>
  <c r="Q189" i="45" s="1"/>
  <c r="V209" i="45"/>
  <c r="P209" i="45"/>
  <c r="Q209" i="45" s="1"/>
  <c r="V317" i="45"/>
  <c r="P317" i="45"/>
  <c r="P108" i="45"/>
  <c r="Q108" i="45" s="1"/>
  <c r="P141" i="45"/>
  <c r="Q141" i="45" s="1"/>
  <c r="P274" i="45"/>
  <c r="Q274" i="45" s="1"/>
  <c r="P243" i="45"/>
  <c r="Q243" i="45" s="1"/>
  <c r="P294" i="45"/>
  <c r="Q294" i="45" s="1"/>
  <c r="P167" i="45"/>
  <c r="Q167" i="45" s="1"/>
  <c r="P198" i="45"/>
  <c r="Q198" i="45" s="1"/>
  <c r="V259" i="45"/>
  <c r="P259" i="45"/>
  <c r="V316" i="45"/>
  <c r="P316" i="45"/>
  <c r="P83" i="45"/>
  <c r="Q83" i="45" s="1"/>
  <c r="P151" i="45"/>
  <c r="P178" i="45"/>
  <c r="Q178" i="45" s="1"/>
  <c r="P162" i="45"/>
  <c r="Q162" i="45" s="1"/>
  <c r="P230" i="45"/>
  <c r="Q230" i="45" s="1"/>
  <c r="P264" i="45"/>
  <c r="Q264" i="45" s="1"/>
  <c r="P207" i="45"/>
  <c r="Q207" i="45" s="1"/>
  <c r="P231" i="45"/>
  <c r="Q231" i="45" s="1"/>
  <c r="P220" i="45"/>
  <c r="P279" i="45"/>
  <c r="Q279" i="45" s="1"/>
  <c r="P288" i="45"/>
  <c r="Q288" i="45" s="1"/>
  <c r="P299" i="45"/>
  <c r="Q299" i="45" s="1"/>
  <c r="P196" i="45"/>
  <c r="Q196" i="45" s="1"/>
  <c r="P301" i="45"/>
  <c r="Q301" i="45" s="1"/>
  <c r="P161" i="45"/>
  <c r="Q161" i="45" s="1"/>
  <c r="P281" i="45"/>
  <c r="Q281" i="45" s="1"/>
  <c r="P56" i="45"/>
  <c r="Q56" i="45" s="1"/>
  <c r="V56" i="45"/>
  <c r="V112" i="45"/>
  <c r="V170" i="45"/>
  <c r="P170" i="45"/>
  <c r="Q170" i="45" s="1"/>
  <c r="V287" i="45"/>
  <c r="P287" i="45"/>
  <c r="Q287" i="45" s="1"/>
  <c r="V159" i="45"/>
  <c r="P159" i="45"/>
  <c r="Q159" i="45" s="1"/>
  <c r="V147" i="45"/>
  <c r="P147" i="45"/>
  <c r="Q147" i="45" s="1"/>
  <c r="V127" i="45"/>
  <c r="P127" i="45"/>
  <c r="Q127" i="45" s="1"/>
  <c r="V118" i="45"/>
  <c r="P118" i="45"/>
  <c r="Q118" i="45" s="1"/>
  <c r="P13" i="45"/>
  <c r="Q13" i="45" s="1"/>
  <c r="P43" i="45"/>
  <c r="Q43" i="45" s="1"/>
  <c r="P48" i="45"/>
  <c r="Q48" i="45" s="1"/>
  <c r="P82" i="45"/>
  <c r="Q82" i="45" s="1"/>
  <c r="V82" i="45"/>
  <c r="V221" i="45"/>
  <c r="P221" i="45"/>
  <c r="Q221" i="45" s="1"/>
  <c r="V240" i="45"/>
  <c r="P240" i="45"/>
  <c r="Q240" i="45" s="1"/>
  <c r="P125" i="45"/>
  <c r="Q125" i="45" s="1"/>
  <c r="P226" i="45"/>
  <c r="Q226" i="45" s="1"/>
  <c r="P211" i="45"/>
  <c r="Q211" i="45" s="1"/>
  <c r="V34" i="45"/>
  <c r="P277" i="45"/>
  <c r="Q277" i="45" s="1"/>
  <c r="V133" i="45"/>
  <c r="V263" i="45"/>
  <c r="P263" i="45"/>
  <c r="P295" i="45"/>
  <c r="V295" i="45"/>
  <c r="V306" i="45"/>
  <c r="P306" i="45"/>
  <c r="Q306" i="45" s="1"/>
  <c r="V158" i="45"/>
  <c r="P158" i="45"/>
  <c r="Q158" i="45" s="1"/>
  <c r="V138" i="45"/>
  <c r="P138" i="45"/>
  <c r="Q138" i="45" s="1"/>
  <c r="P290" i="45"/>
  <c r="Q290" i="45" s="1"/>
  <c r="P75" i="45"/>
  <c r="Q75" i="45" s="1"/>
  <c r="P74" i="45"/>
  <c r="Q74" i="45" s="1"/>
  <c r="P90" i="45"/>
  <c r="Q90" i="45" s="1"/>
  <c r="P89" i="45"/>
  <c r="Q89" i="45" s="1"/>
  <c r="P71" i="45"/>
  <c r="Q71" i="45" s="1"/>
  <c r="P87" i="45"/>
  <c r="Q87" i="45" s="1"/>
  <c r="P302" i="45"/>
  <c r="P15" i="45"/>
  <c r="Q15" i="45" s="1"/>
  <c r="P39" i="45"/>
  <c r="Q39" i="45" s="1"/>
  <c r="P29" i="45"/>
  <c r="Q29" i="45" s="1"/>
  <c r="P78" i="45"/>
  <c r="P94" i="45"/>
  <c r="Q94" i="45" s="1"/>
  <c r="P73" i="45"/>
  <c r="Q73" i="45" s="1"/>
  <c r="P95" i="45"/>
  <c r="Q95" i="45" s="1"/>
  <c r="V59" i="45"/>
  <c r="P59" i="45"/>
  <c r="Q59" i="45" s="1"/>
  <c r="V110" i="45"/>
  <c r="P110" i="45"/>
  <c r="Q110" i="45" s="1"/>
  <c r="V176" i="45"/>
  <c r="P176" i="45"/>
  <c r="Q176" i="45" s="1"/>
  <c r="V168" i="45"/>
  <c r="P168" i="45"/>
  <c r="Q168" i="45" s="1"/>
  <c r="V160" i="45"/>
  <c r="P160" i="45"/>
  <c r="V156" i="45"/>
  <c r="P156" i="45"/>
  <c r="Q156" i="45" s="1"/>
  <c r="V152" i="45"/>
  <c r="P152" i="45"/>
  <c r="Q152" i="45" s="1"/>
  <c r="P164" i="45"/>
  <c r="Q164" i="45" s="1"/>
  <c r="P310" i="45"/>
  <c r="Q310" i="45" s="1"/>
  <c r="P300" i="45"/>
  <c r="P267" i="45"/>
  <c r="Q267" i="45" s="1"/>
  <c r="V311" i="45"/>
  <c r="P249" i="45"/>
  <c r="Q249" i="45" s="1"/>
  <c r="V236" i="45"/>
  <c r="V214" i="45"/>
  <c r="P132" i="45"/>
  <c r="Q132" i="45" s="1"/>
  <c r="P172" i="45"/>
  <c r="Q172" i="45" s="1"/>
  <c r="P19" i="45"/>
  <c r="Q19" i="45" s="1"/>
  <c r="V18" i="45"/>
  <c r="P18" i="45"/>
  <c r="P52" i="45"/>
  <c r="Q52" i="45" s="1"/>
  <c r="P131" i="45"/>
  <c r="Q131" i="45" s="1"/>
  <c r="V131" i="45"/>
  <c r="V223" i="45"/>
  <c r="P223" i="45"/>
  <c r="Q223" i="45" s="1"/>
  <c r="P251" i="45"/>
  <c r="Q251" i="45" s="1"/>
  <c r="V251" i="45"/>
  <c r="V271" i="45"/>
  <c r="P271" i="45"/>
  <c r="Q271" i="45" s="1"/>
  <c r="V70" i="45"/>
  <c r="P70" i="45"/>
  <c r="Q70" i="45" s="1"/>
  <c r="P86" i="45"/>
  <c r="Q86" i="45" s="1"/>
  <c r="V227" i="45"/>
  <c r="P227" i="45"/>
  <c r="Q227" i="45" s="1"/>
  <c r="P253" i="45"/>
  <c r="Q253" i="45" s="1"/>
  <c r="V253" i="45"/>
  <c r="V323" i="45"/>
  <c r="P323" i="45"/>
  <c r="V124" i="45"/>
  <c r="P124" i="45"/>
  <c r="Q124" i="45" s="1"/>
  <c r="P286" i="45"/>
  <c r="Q286" i="45" s="1"/>
  <c r="P144" i="45"/>
  <c r="Q144" i="45" s="1"/>
  <c r="P140" i="45"/>
  <c r="Q140" i="45" s="1"/>
  <c r="P322" i="45"/>
  <c r="P136" i="45"/>
  <c r="Q136" i="45" s="1"/>
  <c r="P224" i="45"/>
  <c r="Q224" i="45" s="1"/>
  <c r="V201" i="45"/>
  <c r="P201" i="45"/>
  <c r="Q201" i="45" s="1"/>
  <c r="V216" i="45"/>
  <c r="P216" i="45"/>
  <c r="V244" i="45"/>
  <c r="P244" i="45"/>
  <c r="Q244" i="45" s="1"/>
  <c r="P72" i="45"/>
  <c r="Q72" i="45" s="1"/>
  <c r="P88" i="45"/>
  <c r="Q88" i="45" s="1"/>
  <c r="P85" i="45"/>
  <c r="Q85" i="45" s="1"/>
  <c r="P148" i="45"/>
  <c r="Q148" i="45" s="1"/>
  <c r="P171" i="45"/>
  <c r="Q171" i="45" s="1"/>
  <c r="P134" i="45"/>
  <c r="Q134" i="45" s="1"/>
  <c r="P262" i="45"/>
  <c r="Q262" i="45" s="1"/>
  <c r="P142" i="45"/>
  <c r="Q142" i="45" s="1"/>
  <c r="P114" i="45"/>
  <c r="Q114" i="45" s="1"/>
  <c r="P126" i="45"/>
  <c r="Q126" i="45" s="1"/>
  <c r="P32" i="45"/>
  <c r="Q32" i="45" s="1"/>
  <c r="P272" i="45"/>
  <c r="Q272" i="45" s="1"/>
  <c r="P17" i="45"/>
  <c r="Q17" i="45" s="1"/>
  <c r="V193" i="45"/>
  <c r="P193" i="45"/>
  <c r="Q193" i="45" s="1"/>
  <c r="V225" i="45"/>
  <c r="P225" i="45"/>
  <c r="Q225" i="45" s="1"/>
  <c r="P284" i="45"/>
  <c r="Q284" i="45" s="1"/>
  <c r="V284" i="45"/>
  <c r="V91" i="45"/>
  <c r="P91" i="45"/>
  <c r="Q91" i="45" s="1"/>
  <c r="P80" i="45"/>
  <c r="Q80" i="45" s="1"/>
  <c r="P96" i="45"/>
  <c r="Q96" i="45" s="1"/>
  <c r="P10" i="45"/>
  <c r="Q10" i="45" s="1"/>
  <c r="R221" i="45"/>
  <c r="V276" i="1"/>
  <c r="V251" i="1"/>
  <c r="P130" i="1"/>
  <c r="Q40" i="34"/>
  <c r="W40" i="34"/>
  <c r="W13" i="40"/>
  <c r="Q13" i="40"/>
  <c r="Q28" i="34"/>
  <c r="W28" i="34"/>
  <c r="Q21" i="34"/>
  <c r="R21" i="34" s="1"/>
  <c r="W21" i="34"/>
  <c r="Q18" i="34"/>
  <c r="W18" i="34"/>
  <c r="W13" i="34"/>
  <c r="Q13" i="34"/>
  <c r="Q15" i="44"/>
  <c r="W15" i="44"/>
  <c r="Q20" i="44"/>
  <c r="W20" i="44"/>
  <c r="Q32" i="44"/>
  <c r="W32" i="44"/>
  <c r="W36" i="44"/>
  <c r="Q36" i="44"/>
  <c r="V22" i="45"/>
  <c r="P22" i="45"/>
  <c r="Q22" i="45" s="1"/>
  <c r="P170" i="1"/>
  <c r="P162" i="1"/>
  <c r="P184" i="1"/>
  <c r="V268" i="1"/>
  <c r="V247" i="1"/>
  <c r="P238" i="1"/>
  <c r="V282" i="1"/>
  <c r="W37" i="34"/>
  <c r="Q37" i="34"/>
  <c r="R37" i="34" s="1"/>
  <c r="W49" i="34"/>
  <c r="Q49" i="34"/>
  <c r="Q25" i="34"/>
  <c r="W25" i="34"/>
  <c r="W20" i="34"/>
  <c r="Q20" i="34"/>
  <c r="W17" i="34"/>
  <c r="Q17" i="34"/>
  <c r="R17" i="34" s="1"/>
  <c r="W14" i="44"/>
  <c r="Q14" i="44"/>
  <c r="W31" i="44"/>
  <c r="Q31" i="44"/>
  <c r="Q53" i="44"/>
  <c r="W53" i="44"/>
  <c r="W35" i="34"/>
  <c r="Q35" i="34"/>
  <c r="R35" i="34" s="1"/>
  <c r="Q33" i="34"/>
  <c r="W33" i="34"/>
  <c r="Q53" i="34"/>
  <c r="R53" i="34" s="1"/>
  <c r="W53" i="34"/>
  <c r="W24" i="34"/>
  <c r="Q24" i="34"/>
  <c r="Q27" i="44"/>
  <c r="W27" i="44"/>
  <c r="W30" i="44"/>
  <c r="Q30" i="44"/>
  <c r="Q44" i="44"/>
  <c r="W44" i="44"/>
  <c r="W54" i="44"/>
  <c r="Q54" i="44"/>
  <c r="Q59" i="44"/>
  <c r="W59" i="44"/>
  <c r="V23" i="45"/>
  <c r="P23" i="45"/>
  <c r="Q23" i="45" s="1"/>
  <c r="V26" i="45"/>
  <c r="P26" i="45"/>
  <c r="Q26" i="45" s="1"/>
  <c r="Q14" i="34"/>
  <c r="R14" i="34" s="1"/>
  <c r="W14" i="34"/>
  <c r="Q16" i="44"/>
  <c r="W16" i="44"/>
  <c r="Q21" i="44"/>
  <c r="W21" i="44"/>
  <c r="W26" i="44"/>
  <c r="Q26" i="44"/>
  <c r="Q37" i="44"/>
  <c r="W37" i="44"/>
  <c r="W43" i="44"/>
  <c r="Q43" i="44"/>
  <c r="W58" i="44"/>
  <c r="Q58" i="44"/>
  <c r="Y29" i="34"/>
  <c r="AB29" i="34" s="1"/>
  <c r="Q51" i="34"/>
  <c r="V47" i="1"/>
  <c r="V67" i="1"/>
  <c r="P432" i="1"/>
  <c r="Q52" i="44"/>
  <c r="Q38" i="44"/>
  <c r="Q28" i="44"/>
  <c r="Q72" i="44"/>
  <c r="Q34" i="44"/>
  <c r="Q56" i="44"/>
  <c r="Q60" i="44"/>
  <c r="Q55" i="44"/>
  <c r="W24" i="44"/>
  <c r="P184" i="45"/>
  <c r="Q184" i="45" s="1"/>
  <c r="P55" i="45"/>
  <c r="Q55" i="45" s="1"/>
  <c r="P24" i="45"/>
  <c r="V9" i="45"/>
  <c r="P9" i="45"/>
  <c r="Q9" i="45" s="1"/>
  <c r="V30" i="45"/>
  <c r="P30" i="45"/>
  <c r="Q30" i="45" s="1"/>
  <c r="V38" i="45"/>
  <c r="P38" i="45"/>
  <c r="Q38" i="45" s="1"/>
  <c r="V40" i="45"/>
  <c r="P40" i="45"/>
  <c r="V46" i="45"/>
  <c r="P46" i="45"/>
  <c r="Q46" i="45" s="1"/>
  <c r="P47" i="45"/>
  <c r="Q47" i="45" s="1"/>
  <c r="V47" i="45"/>
  <c r="P49" i="45"/>
  <c r="Q49" i="45" s="1"/>
  <c r="V49" i="45"/>
  <c r="V68" i="45"/>
  <c r="P68" i="45"/>
  <c r="Q68" i="45" s="1"/>
  <c r="V99" i="45"/>
  <c r="P99" i="45"/>
  <c r="Q99" i="45" s="1"/>
  <c r="P103" i="45"/>
  <c r="Q103" i="45" s="1"/>
  <c r="V103" i="45"/>
  <c r="V105" i="45"/>
  <c r="P105" i="45"/>
  <c r="Q105" i="45" s="1"/>
  <c r="V185" i="45"/>
  <c r="P185" i="45"/>
  <c r="Q185" i="45" s="1"/>
  <c r="W36" i="34"/>
  <c r="P297" i="1"/>
  <c r="W34" i="34"/>
  <c r="V12" i="1"/>
  <c r="Q29" i="34"/>
  <c r="R29" i="34" s="1"/>
  <c r="Q26" i="34"/>
  <c r="V429" i="1"/>
  <c r="P442" i="1"/>
  <c r="P448" i="1"/>
  <c r="V446" i="1"/>
  <c r="Q47" i="44"/>
  <c r="Q17" i="44"/>
  <c r="W12" i="44"/>
  <c r="W22" i="44"/>
  <c r="P98" i="45"/>
  <c r="Q98" i="45" s="1"/>
  <c r="V11" i="45"/>
  <c r="P11" i="45"/>
  <c r="Q11" i="45" s="1"/>
  <c r="P35" i="45"/>
  <c r="Q35" i="45" s="1"/>
  <c r="V35" i="45"/>
  <c r="V37" i="45"/>
  <c r="P37" i="45"/>
  <c r="Q37" i="45" s="1"/>
  <c r="V42" i="45"/>
  <c r="P42" i="45"/>
  <c r="Q42" i="45" s="1"/>
  <c r="V21" i="45"/>
  <c r="P21" i="45"/>
  <c r="Q21" i="45" s="1"/>
  <c r="V25" i="45"/>
  <c r="P25" i="45"/>
  <c r="Q25" i="45" s="1"/>
  <c r="V51" i="45"/>
  <c r="P51" i="45"/>
  <c r="Q51" i="45" s="1"/>
  <c r="V53" i="45"/>
  <c r="P53" i="45"/>
  <c r="P102" i="45"/>
  <c r="Q102" i="45" s="1"/>
  <c r="V102" i="45"/>
  <c r="P104" i="45"/>
  <c r="Q104" i="45" s="1"/>
  <c r="V104" i="45"/>
  <c r="V106" i="45"/>
  <c r="P106" i="45"/>
  <c r="Q106" i="45" s="1"/>
  <c r="Y37" i="44"/>
  <c r="V12" i="45"/>
  <c r="P12" i="45"/>
  <c r="Q12" i="45" s="1"/>
  <c r="V20" i="45"/>
  <c r="P20" i="45"/>
  <c r="Q20" i="45" s="1"/>
  <c r="V36" i="45"/>
  <c r="P36" i="45"/>
  <c r="Q36" i="45" s="1"/>
  <c r="P109" i="45"/>
  <c r="Q109" i="45" s="1"/>
  <c r="Q20" i="46"/>
  <c r="W20" i="46"/>
  <c r="Q23" i="46"/>
  <c r="W23" i="46"/>
  <c r="W26" i="46"/>
  <c r="Q26" i="46"/>
  <c r="W29" i="46"/>
  <c r="Q29" i="46"/>
  <c r="P119" i="45"/>
  <c r="Q119" i="45" s="1"/>
  <c r="P44" i="45"/>
  <c r="Q44" i="45" s="1"/>
  <c r="P146" i="45"/>
  <c r="Q146" i="45" s="1"/>
  <c r="Q25" i="46"/>
  <c r="W25" i="46"/>
  <c r="P169" i="45"/>
  <c r="Q169" i="45" s="1"/>
  <c r="W15" i="46"/>
  <c r="Q15" i="46"/>
  <c r="W22" i="46"/>
  <c r="Q22" i="46"/>
  <c r="W24" i="46"/>
  <c r="Q24" i="46"/>
  <c r="Q28" i="46"/>
  <c r="W28" i="46"/>
  <c r="W14" i="46"/>
  <c r="Q14" i="46"/>
  <c r="W27" i="46"/>
  <c r="Q27" i="46"/>
  <c r="W17" i="46"/>
  <c r="W16" i="46"/>
  <c r="W21" i="46"/>
  <c r="R386" i="1"/>
  <c r="R12" i="43"/>
  <c r="R63" i="44"/>
  <c r="V45" i="45"/>
  <c r="P45" i="45"/>
  <c r="Q45" i="45" s="1"/>
  <c r="Q28" i="38"/>
  <c r="Q37" i="38"/>
  <c r="Q14" i="38"/>
  <c r="Q15" i="38"/>
  <c r="W35" i="38"/>
  <c r="Q35" i="38"/>
  <c r="Q22" i="38"/>
  <c r="Q39" i="38"/>
  <c r="Q31" i="38"/>
  <c r="R31" i="38" s="1"/>
  <c r="Q21" i="38"/>
  <c r="Q27" i="38"/>
  <c r="Q24" i="38"/>
  <c r="Q20" i="38"/>
  <c r="Q38" i="38"/>
  <c r="Q40" i="38"/>
  <c r="Q32" i="38"/>
  <c r="R32" i="38" s="1"/>
  <c r="W32" i="38"/>
  <c r="W17" i="38"/>
  <c r="Q17" i="38"/>
  <c r="W30" i="38"/>
  <c r="Q30" i="38"/>
  <c r="R30" i="38" s="1"/>
  <c r="W34" i="38"/>
  <c r="Q34" i="38"/>
  <c r="W13" i="38"/>
  <c r="Q13" i="38"/>
  <c r="W25" i="38"/>
  <c r="Q25" i="38"/>
  <c r="Q19" i="38"/>
  <c r="W15" i="38"/>
  <c r="Q16" i="38"/>
  <c r="W30" i="34"/>
  <c r="Q30" i="34"/>
  <c r="P314" i="45"/>
  <c r="Q314" i="45" s="1"/>
  <c r="V314" i="45"/>
  <c r="V218" i="45"/>
  <c r="P218" i="45"/>
  <c r="Q218" i="45" s="1"/>
  <c r="O454" i="1"/>
  <c r="R162" i="1"/>
  <c r="R145" i="1"/>
  <c r="R148" i="1"/>
  <c r="Q288" i="1"/>
  <c r="R114" i="1"/>
  <c r="Q235" i="1"/>
  <c r="Q232" i="1"/>
  <c r="Q178" i="1"/>
  <c r="Q233" i="1"/>
  <c r="Q90" i="1"/>
  <c r="Q170" i="1"/>
  <c r="Q186" i="1"/>
  <c r="Q142" i="1"/>
  <c r="Q215" i="1"/>
  <c r="Q281" i="1"/>
  <c r="Q127" i="1"/>
  <c r="Q345" i="1"/>
  <c r="Q153" i="1"/>
  <c r="Q196" i="1"/>
  <c r="R202" i="1"/>
  <c r="Q223" i="1"/>
  <c r="R288" i="1"/>
  <c r="R301" i="1"/>
  <c r="R411" i="1"/>
  <c r="Q155" i="1"/>
  <c r="Q190" i="1"/>
  <c r="Q172" i="1"/>
  <c r="Q182" i="1"/>
  <c r="R143" i="1"/>
  <c r="Q241" i="1"/>
  <c r="Q236" i="1"/>
  <c r="Q220" i="1"/>
  <c r="Q239" i="1"/>
  <c r="Q227" i="1"/>
  <c r="Q249" i="1"/>
  <c r="Q213" i="1"/>
  <c r="Q258" i="1"/>
  <c r="R260" i="1"/>
  <c r="R98" i="1"/>
  <c r="R122" i="1"/>
  <c r="Q351" i="1"/>
  <c r="R422" i="1"/>
  <c r="R23" i="1"/>
  <c r="Q169" i="1"/>
  <c r="Q152" i="1"/>
  <c r="R154" i="1"/>
  <c r="Q193" i="1"/>
  <c r="Q177" i="1"/>
  <c r="Q185" i="1"/>
  <c r="R199" i="1"/>
  <c r="Q206" i="1"/>
  <c r="R208" i="1"/>
  <c r="Q240" i="1"/>
  <c r="Q224" i="1"/>
  <c r="Q231" i="1"/>
  <c r="Q214" i="1"/>
  <c r="Q248" i="1"/>
  <c r="Q267" i="1"/>
  <c r="R273" i="1"/>
  <c r="Q136" i="1"/>
  <c r="Q117" i="1"/>
  <c r="R130" i="1"/>
  <c r="Q290" i="1"/>
  <c r="R266" i="1"/>
  <c r="Q392" i="1"/>
  <c r="R164" i="1"/>
  <c r="R152" i="1"/>
  <c r="Q197" i="1"/>
  <c r="Q181" i="1"/>
  <c r="Q189" i="1"/>
  <c r="Q175" i="1"/>
  <c r="R150" i="1"/>
  <c r="R204" i="1"/>
  <c r="Q244" i="1"/>
  <c r="Q228" i="1"/>
  <c r="Q219" i="1"/>
  <c r="Q212" i="1"/>
  <c r="Q275" i="1"/>
  <c r="R277" i="1"/>
  <c r="Q113" i="1"/>
  <c r="Q94" i="1"/>
  <c r="R107" i="1"/>
  <c r="R138" i="1"/>
  <c r="R300" i="1"/>
  <c r="Q382" i="1"/>
  <c r="Q32" i="1"/>
  <c r="R69" i="1"/>
  <c r="R25" i="1"/>
  <c r="Q15" i="1"/>
  <c r="Q86" i="1"/>
  <c r="Q450" i="1"/>
  <c r="R430" i="1"/>
  <c r="Q431" i="1"/>
  <c r="Q421" i="1"/>
  <c r="Q161" i="1"/>
  <c r="Q403" i="1"/>
  <c r="R399" i="1"/>
  <c r="R368" i="1"/>
  <c r="R381" i="1"/>
  <c r="R323" i="1"/>
  <c r="R387" i="1"/>
  <c r="R334" i="1"/>
  <c r="Q344" i="1"/>
  <c r="Q333" i="1"/>
  <c r="Q370" i="1"/>
  <c r="Q323" i="1"/>
  <c r="Q339" i="1"/>
  <c r="Q355" i="1"/>
  <c r="Q371" i="1"/>
  <c r="Q387" i="1"/>
  <c r="Q321" i="1"/>
  <c r="Q353" i="1"/>
  <c r="Q381" i="1"/>
  <c r="Q326" i="1"/>
  <c r="Q358" i="1"/>
  <c r="Q390" i="1"/>
  <c r="Q261" i="1"/>
  <c r="R307" i="1"/>
  <c r="R299" i="1"/>
  <c r="Q307" i="1"/>
  <c r="Q299" i="1"/>
  <c r="R306" i="1"/>
  <c r="R298" i="1"/>
  <c r="Q306" i="1"/>
  <c r="Q298" i="1"/>
  <c r="R262" i="1"/>
  <c r="Q286" i="1"/>
  <c r="Q264" i="1"/>
  <c r="Q272" i="1"/>
  <c r="R140" i="1"/>
  <c r="R104" i="1"/>
  <c r="R95" i="1"/>
  <c r="R93" i="1"/>
  <c r="R103" i="1"/>
  <c r="R139" i="1"/>
  <c r="Q93" i="1"/>
  <c r="Q108" i="1"/>
  <c r="Q115" i="1"/>
  <c r="Q125" i="1"/>
  <c r="Q134" i="1"/>
  <c r="Q98" i="1"/>
  <c r="Q109" i="1"/>
  <c r="Q124" i="1"/>
  <c r="R71" i="1"/>
  <c r="R27" i="1"/>
  <c r="R11" i="1"/>
  <c r="Q76" i="1"/>
  <c r="Q12" i="1"/>
  <c r="R445" i="1"/>
  <c r="Q443" i="1"/>
  <c r="R435" i="1"/>
  <c r="Q435" i="1"/>
  <c r="R418" i="1"/>
  <c r="R403" i="1"/>
  <c r="Q407" i="1"/>
  <c r="R320" i="1"/>
  <c r="R384" i="1"/>
  <c r="R322" i="1"/>
  <c r="R339" i="1"/>
  <c r="R321" i="1"/>
  <c r="R366" i="1"/>
  <c r="Q360" i="1"/>
  <c r="Q365" i="1"/>
  <c r="Q378" i="1"/>
  <c r="Q327" i="1"/>
  <c r="Q343" i="1"/>
  <c r="Q359" i="1"/>
  <c r="Q375" i="1"/>
  <c r="Q391" i="1"/>
  <c r="Q329" i="1"/>
  <c r="Q361" i="1"/>
  <c r="Q389" i="1"/>
  <c r="Q334" i="1"/>
  <c r="Q366" i="1"/>
  <c r="Q311" i="1"/>
  <c r="R261" i="1"/>
  <c r="Q305" i="1"/>
  <c r="R297" i="1"/>
  <c r="R305" i="1"/>
  <c r="Q297" i="1"/>
  <c r="R304" i="1"/>
  <c r="R296" i="1"/>
  <c r="Q304" i="1"/>
  <c r="Q296" i="1"/>
  <c r="R291" i="1"/>
  <c r="R263" i="1"/>
  <c r="Q283" i="1"/>
  <c r="Q284" i="1"/>
  <c r="Q270" i="1"/>
  <c r="Q278" i="1"/>
  <c r="R287" i="1"/>
  <c r="Q271" i="1"/>
  <c r="R264" i="1"/>
  <c r="Q269" i="1"/>
  <c r="Q285" i="1"/>
  <c r="Q292" i="1"/>
  <c r="R137" i="1"/>
  <c r="R135" i="1"/>
  <c r="R133" i="1"/>
  <c r="R131" i="1"/>
  <c r="R129" i="1"/>
  <c r="R127" i="1"/>
  <c r="R125" i="1"/>
  <c r="R123" i="1"/>
  <c r="R121" i="1"/>
  <c r="R119" i="1"/>
  <c r="R117" i="1"/>
  <c r="R115" i="1"/>
  <c r="R113" i="1"/>
  <c r="R111" i="1"/>
  <c r="R108" i="1"/>
  <c r="R101" i="1"/>
  <c r="R99" i="1"/>
  <c r="R97" i="1"/>
  <c r="R90" i="1"/>
  <c r="Q100" i="1"/>
  <c r="Q139" i="1"/>
  <c r="Q106" i="1"/>
  <c r="Q96" i="1"/>
  <c r="Q103" i="1"/>
  <c r="R96" i="1"/>
  <c r="Q128" i="1"/>
  <c r="Q97" i="1"/>
  <c r="Q112" i="1"/>
  <c r="Q95" i="1"/>
  <c r="Q110" i="1"/>
  <c r="Q114" i="1"/>
  <c r="R87" i="1"/>
  <c r="R73" i="1"/>
  <c r="R36" i="1"/>
  <c r="R29" i="1"/>
  <c r="Q67" i="1"/>
  <c r="Q71" i="1"/>
  <c r="R449" i="1"/>
  <c r="R442" i="1"/>
  <c r="Q423" i="1"/>
  <c r="Q416" i="1"/>
  <c r="R407" i="1"/>
  <c r="Q411" i="1"/>
  <c r="R336" i="1"/>
  <c r="R317" i="1"/>
  <c r="R354" i="1"/>
  <c r="R355" i="1"/>
  <c r="R353" i="1"/>
  <c r="Q312" i="1"/>
  <c r="Q376" i="1"/>
  <c r="Q314" i="1"/>
  <c r="Q315" i="1"/>
  <c r="Q331" i="1"/>
  <c r="Q347" i="1"/>
  <c r="Q363" i="1"/>
  <c r="Q379" i="1"/>
  <c r="Q395" i="1"/>
  <c r="Q337" i="1"/>
  <c r="Q369" i="1"/>
  <c r="Q397" i="1"/>
  <c r="Q342" i="1"/>
  <c r="Q374" i="1"/>
  <c r="R311" i="1"/>
  <c r="Q303" i="1"/>
  <c r="R295" i="1"/>
  <c r="R303" i="1"/>
  <c r="Q295" i="1"/>
  <c r="R302" i="1"/>
  <c r="R294" i="1"/>
  <c r="Q302" i="1"/>
  <c r="Q294" i="1"/>
  <c r="R283" i="1"/>
  <c r="Q266" i="1"/>
  <c r="R270" i="1"/>
  <c r="R286" i="1"/>
  <c r="R271" i="1"/>
  <c r="R272" i="1"/>
  <c r="Q280" i="1"/>
  <c r="R269" i="1"/>
  <c r="R192" i="1"/>
  <c r="Q192" i="1"/>
  <c r="R105" i="1"/>
  <c r="R94" i="1"/>
  <c r="R92" i="1"/>
  <c r="R106" i="1"/>
  <c r="Q104" i="1"/>
  <c r="Q119" i="1"/>
  <c r="Q130" i="1"/>
  <c r="Q92" i="1"/>
  <c r="Q107" i="1"/>
  <c r="Q118" i="1"/>
  <c r="Q427" i="1"/>
  <c r="R402" i="1"/>
  <c r="R371" i="1"/>
  <c r="Q346" i="1"/>
  <c r="Q367" i="1"/>
  <c r="Q377" i="1"/>
  <c r="Q309" i="1"/>
  <c r="Q308" i="1"/>
  <c r="Q263" i="1"/>
  <c r="R285" i="1"/>
  <c r="R132" i="1"/>
  <c r="R124" i="1"/>
  <c r="R116" i="1"/>
  <c r="R109" i="1"/>
  <c r="R100" i="1"/>
  <c r="Q102" i="1"/>
  <c r="Q111" i="1"/>
  <c r="Q122" i="1"/>
  <c r="Q105" i="1"/>
  <c r="Q120" i="1"/>
  <c r="Q140" i="1"/>
  <c r="Q133" i="1"/>
  <c r="Q123" i="1"/>
  <c r="Q89" i="1"/>
  <c r="R282" i="1"/>
  <c r="R276" i="1"/>
  <c r="R268" i="1"/>
  <c r="R259" i="1"/>
  <c r="Q282" i="1"/>
  <c r="Q276" i="1"/>
  <c r="Q268" i="1"/>
  <c r="Q259" i="1"/>
  <c r="R257" i="1"/>
  <c r="R255" i="1"/>
  <c r="R253" i="1"/>
  <c r="R251" i="1"/>
  <c r="R249" i="1"/>
  <c r="R247" i="1"/>
  <c r="R245" i="1"/>
  <c r="R243" i="1"/>
  <c r="R241" i="1"/>
  <c r="R239" i="1"/>
  <c r="R237" i="1"/>
  <c r="R235" i="1"/>
  <c r="R233" i="1"/>
  <c r="R231" i="1"/>
  <c r="R229" i="1"/>
  <c r="R227" i="1"/>
  <c r="R225" i="1"/>
  <c r="R223" i="1"/>
  <c r="R221" i="1"/>
  <c r="R219" i="1"/>
  <c r="R217" i="1"/>
  <c r="R215" i="1"/>
  <c r="R213" i="1"/>
  <c r="R211" i="1"/>
  <c r="Q247" i="1"/>
  <c r="Q204" i="1"/>
  <c r="Q209" i="1"/>
  <c r="Q144" i="1"/>
  <c r="Q149" i="1"/>
  <c r="Q150" i="1"/>
  <c r="Q143" i="1"/>
  <c r="R198" i="1"/>
  <c r="R196" i="1"/>
  <c r="R194" i="1"/>
  <c r="R191" i="1"/>
  <c r="R189" i="1"/>
  <c r="R187" i="1"/>
  <c r="R185" i="1"/>
  <c r="R183" i="1"/>
  <c r="R181" i="1"/>
  <c r="R179" i="1"/>
  <c r="R177" i="1"/>
  <c r="R175" i="1"/>
  <c r="R173" i="1"/>
  <c r="Q157" i="1"/>
  <c r="Q162" i="1"/>
  <c r="R170" i="1"/>
  <c r="R165" i="1"/>
  <c r="Q167" i="1"/>
  <c r="Q28" i="1"/>
  <c r="Q84" i="1"/>
  <c r="R429" i="1"/>
  <c r="R352" i="1"/>
  <c r="R385" i="1"/>
  <c r="Q319" i="1"/>
  <c r="Q383" i="1"/>
  <c r="Q318" i="1"/>
  <c r="Q301" i="1"/>
  <c r="Q300" i="1"/>
  <c r="R290" i="1"/>
  <c r="Q262" i="1"/>
  <c r="R278" i="1"/>
  <c r="Q287" i="1"/>
  <c r="R134" i="1"/>
  <c r="R126" i="1"/>
  <c r="R118" i="1"/>
  <c r="R110" i="1"/>
  <c r="R102" i="1"/>
  <c r="R89" i="1"/>
  <c r="Q99" i="1"/>
  <c r="R91" i="1"/>
  <c r="Q132" i="1"/>
  <c r="Q135" i="1"/>
  <c r="Q137" i="1"/>
  <c r="R281" i="1"/>
  <c r="R275" i="1"/>
  <c r="R267" i="1"/>
  <c r="R258" i="1"/>
  <c r="Q277" i="1"/>
  <c r="Q273" i="1"/>
  <c r="Q260" i="1"/>
  <c r="Q254" i="1"/>
  <c r="Q234" i="1"/>
  <c r="Q250" i="1"/>
  <c r="Q216" i="1"/>
  <c r="Q245" i="1"/>
  <c r="Q251" i="1"/>
  <c r="Q218" i="1"/>
  <c r="Q221" i="1"/>
  <c r="Q225" i="1"/>
  <c r="Q229" i="1"/>
  <c r="Q257" i="1"/>
  <c r="Q211" i="1"/>
  <c r="Q237" i="1"/>
  <c r="Q217" i="1"/>
  <c r="Q222" i="1"/>
  <c r="Q226" i="1"/>
  <c r="Q230" i="1"/>
  <c r="Q256" i="1"/>
  <c r="Q238" i="1"/>
  <c r="Q242" i="1"/>
  <c r="Q246" i="1"/>
  <c r="R209" i="1"/>
  <c r="R206" i="1"/>
  <c r="R203" i="1"/>
  <c r="R201" i="1"/>
  <c r="R149" i="1"/>
  <c r="R144" i="1"/>
  <c r="Q147" i="1"/>
  <c r="R147" i="1"/>
  <c r="Q173" i="1"/>
  <c r="Q176" i="1"/>
  <c r="Q180" i="1"/>
  <c r="Q183" i="1"/>
  <c r="Q188" i="1"/>
  <c r="Q194" i="1"/>
  <c r="Q199" i="1"/>
  <c r="Q174" i="1"/>
  <c r="Q179" i="1"/>
  <c r="Q184" i="1"/>
  <c r="Q187" i="1"/>
  <c r="Q191" i="1"/>
  <c r="Q195" i="1"/>
  <c r="Q198" i="1"/>
  <c r="R158" i="1"/>
  <c r="R155" i="1"/>
  <c r="R153" i="1"/>
  <c r="R156" i="1"/>
  <c r="Q154" i="1"/>
  <c r="Q158" i="1"/>
  <c r="R169" i="1"/>
  <c r="R167" i="1"/>
  <c r="R75" i="1"/>
  <c r="Q80" i="1"/>
  <c r="Q446" i="1"/>
  <c r="Q205" i="1"/>
  <c r="R349" i="1"/>
  <c r="Q328" i="1"/>
  <c r="Q335" i="1"/>
  <c r="Q350" i="1"/>
  <c r="R309" i="1"/>
  <c r="R308" i="1"/>
  <c r="R292" i="1"/>
  <c r="R284" i="1"/>
  <c r="R280" i="1"/>
  <c r="Q291" i="1"/>
  <c r="R136" i="1"/>
  <c r="R128" i="1"/>
  <c r="R120" i="1"/>
  <c r="R112" i="1"/>
  <c r="Q91" i="1"/>
  <c r="Q101" i="1"/>
  <c r="Q116" i="1"/>
  <c r="Q126" i="1"/>
  <c r="Q129" i="1"/>
  <c r="Q138" i="1"/>
  <c r="Q121" i="1"/>
  <c r="Q131" i="1"/>
  <c r="R279" i="1"/>
  <c r="R274" i="1"/>
  <c r="R265" i="1"/>
  <c r="Q279" i="1"/>
  <c r="Q274" i="1"/>
  <c r="Q265" i="1"/>
  <c r="R256" i="1"/>
  <c r="R254" i="1"/>
  <c r="R252" i="1"/>
  <c r="R250" i="1"/>
  <c r="R248" i="1"/>
  <c r="R246" i="1"/>
  <c r="R244" i="1"/>
  <c r="R242" i="1"/>
  <c r="R240" i="1"/>
  <c r="R238" i="1"/>
  <c r="R236" i="1"/>
  <c r="R234" i="1"/>
  <c r="R232" i="1"/>
  <c r="R230" i="1"/>
  <c r="R228" i="1"/>
  <c r="R226" i="1"/>
  <c r="R224" i="1"/>
  <c r="R222" i="1"/>
  <c r="R220" i="1"/>
  <c r="R218" i="1"/>
  <c r="R216" i="1"/>
  <c r="R214" i="1"/>
  <c r="R212" i="1"/>
  <c r="Q243" i="1"/>
  <c r="Q253" i="1"/>
  <c r="Q252" i="1"/>
  <c r="Q203" i="1"/>
  <c r="Q208" i="1"/>
  <c r="Q202" i="1"/>
  <c r="Q201" i="1"/>
  <c r="R142" i="1"/>
  <c r="Q146" i="1"/>
  <c r="Q148" i="1"/>
  <c r="R146" i="1"/>
  <c r="Q145" i="1"/>
  <c r="R197" i="1"/>
  <c r="R195" i="1"/>
  <c r="R193" i="1"/>
  <c r="R190" i="1"/>
  <c r="R188" i="1"/>
  <c r="R186" i="1"/>
  <c r="R184" i="1"/>
  <c r="R182" i="1"/>
  <c r="R180" i="1"/>
  <c r="R178" i="1"/>
  <c r="R176" i="1"/>
  <c r="R174" i="1"/>
  <c r="R172" i="1"/>
  <c r="Q156" i="1"/>
  <c r="R157" i="1"/>
  <c r="Q165" i="1"/>
  <c r="Q164" i="1"/>
  <c r="Q255" i="1"/>
  <c r="W124" i="1"/>
  <c r="X124" i="1" s="1"/>
  <c r="W142" i="1"/>
  <c r="X142" i="1" s="1"/>
  <c r="Y142" i="1" s="1"/>
  <c r="S22" i="46"/>
  <c r="S13" i="33"/>
  <c r="R13" i="33"/>
  <c r="R66" i="1"/>
  <c r="R48" i="1"/>
  <c r="R84" i="1"/>
  <c r="R79" i="1"/>
  <c r="R40" i="1"/>
  <c r="R38" i="1"/>
  <c r="R20" i="1"/>
  <c r="R18" i="1"/>
  <c r="R16" i="1"/>
  <c r="R14" i="1"/>
  <c r="R12" i="1"/>
  <c r="Q78" i="1"/>
  <c r="Q72" i="1"/>
  <c r="Q25" i="1"/>
  <c r="Q26" i="1"/>
  <c r="Q39" i="1"/>
  <c r="Q20" i="1"/>
  <c r="Q16" i="1"/>
  <c r="R446" i="1"/>
  <c r="R450" i="1"/>
  <c r="Q447" i="1"/>
  <c r="Q451" i="1"/>
  <c r="Q444" i="1"/>
  <c r="R441" i="1"/>
  <c r="R424" i="1"/>
  <c r="R431" i="1"/>
  <c r="R437" i="1"/>
  <c r="Q424" i="1"/>
  <c r="Q428" i="1"/>
  <c r="Q432" i="1"/>
  <c r="Q436" i="1"/>
  <c r="R423" i="1"/>
  <c r="R434" i="1"/>
  <c r="R421" i="1"/>
  <c r="Q418" i="1"/>
  <c r="R416" i="1"/>
  <c r="R205" i="1"/>
  <c r="R159" i="1"/>
  <c r="R404" i="1"/>
  <c r="R408" i="1"/>
  <c r="R412" i="1"/>
  <c r="Q404" i="1"/>
  <c r="Q408" i="1"/>
  <c r="Q412" i="1"/>
  <c r="Q402" i="1"/>
  <c r="Q399" i="1"/>
  <c r="R324" i="1"/>
  <c r="R340" i="1"/>
  <c r="R356" i="1"/>
  <c r="R372" i="1"/>
  <c r="R388" i="1"/>
  <c r="R325" i="1"/>
  <c r="R357" i="1"/>
  <c r="R389" i="1"/>
  <c r="R330" i="1"/>
  <c r="R362" i="1"/>
  <c r="R394" i="1"/>
  <c r="R327" i="1"/>
  <c r="R343" i="1"/>
  <c r="R359" i="1"/>
  <c r="R375" i="1"/>
  <c r="R391" i="1"/>
  <c r="R329" i="1"/>
  <c r="R361" i="1"/>
  <c r="R393" i="1"/>
  <c r="R342" i="1"/>
  <c r="R374" i="1"/>
  <c r="Q316" i="1"/>
  <c r="Q332" i="1"/>
  <c r="Q348" i="1"/>
  <c r="Q364" i="1"/>
  <c r="Q380" i="1"/>
  <c r="Q396" i="1"/>
  <c r="Q341" i="1"/>
  <c r="Q373" i="1"/>
  <c r="Q322" i="1"/>
  <c r="Q354" i="1"/>
  <c r="Q386" i="1"/>
  <c r="Q47" i="1"/>
  <c r="R86" i="1"/>
  <c r="R76" i="1"/>
  <c r="R74" i="1"/>
  <c r="R72" i="1"/>
  <c r="R70" i="1"/>
  <c r="R28" i="1"/>
  <c r="R26" i="1"/>
  <c r="R24" i="1"/>
  <c r="R22" i="1"/>
  <c r="Q44" i="1"/>
  <c r="Q41" i="1"/>
  <c r="Q73" i="1"/>
  <c r="Q19" i="1"/>
  <c r="Q87" i="1"/>
  <c r="Q13" i="1"/>
  <c r="Q83" i="1"/>
  <c r="Q70" i="1"/>
  <c r="Q74" i="1"/>
  <c r="R447" i="1"/>
  <c r="R451" i="1"/>
  <c r="Q448" i="1"/>
  <c r="R443" i="1"/>
  <c r="Q442" i="1"/>
  <c r="Q440" i="1"/>
  <c r="R426" i="1"/>
  <c r="R432" i="1"/>
  <c r="Q425" i="1"/>
  <c r="Q429" i="1"/>
  <c r="Q433" i="1"/>
  <c r="Q437" i="1"/>
  <c r="R425" i="1"/>
  <c r="R436" i="1"/>
  <c r="R420" i="1"/>
  <c r="R417" i="1"/>
  <c r="Q207" i="1"/>
  <c r="R160" i="1"/>
  <c r="Q159" i="1"/>
  <c r="R405" i="1"/>
  <c r="R409" i="1"/>
  <c r="R413" i="1"/>
  <c r="Q405" i="1"/>
  <c r="Q409" i="1"/>
  <c r="Q413" i="1"/>
  <c r="Q400" i="1"/>
  <c r="R312" i="1"/>
  <c r="R328" i="1"/>
  <c r="R344" i="1"/>
  <c r="R360" i="1"/>
  <c r="R376" i="1"/>
  <c r="R392" i="1"/>
  <c r="R333" i="1"/>
  <c r="R365" i="1"/>
  <c r="R397" i="1"/>
  <c r="R338" i="1"/>
  <c r="R370" i="1"/>
  <c r="R315" i="1"/>
  <c r="R331" i="1"/>
  <c r="R347" i="1"/>
  <c r="R363" i="1"/>
  <c r="R379" i="1"/>
  <c r="R395" i="1"/>
  <c r="R337" i="1"/>
  <c r="R369" i="1"/>
  <c r="R318" i="1"/>
  <c r="R350" i="1"/>
  <c r="R382" i="1"/>
  <c r="Q320" i="1"/>
  <c r="Q336" i="1"/>
  <c r="Q352" i="1"/>
  <c r="Q368" i="1"/>
  <c r="Q384" i="1"/>
  <c r="Q317" i="1"/>
  <c r="Q349" i="1"/>
  <c r="Q385" i="1"/>
  <c r="Q330" i="1"/>
  <c r="Q362" i="1"/>
  <c r="Q394" i="1"/>
  <c r="Q37" i="1"/>
  <c r="R83" i="1"/>
  <c r="R80" i="1"/>
  <c r="R78" i="1"/>
  <c r="R67" i="1"/>
  <c r="R44" i="1"/>
  <c r="R41" i="1"/>
  <c r="R39" i="1"/>
  <c r="R19" i="1"/>
  <c r="R17" i="1"/>
  <c r="R15" i="1"/>
  <c r="R13" i="1"/>
  <c r="Q17" i="1"/>
  <c r="Q79" i="1"/>
  <c r="Q38" i="1"/>
  <c r="Q75" i="1"/>
  <c r="Q69" i="1"/>
  <c r="Q40" i="1"/>
  <c r="Q27" i="1"/>
  <c r="Q23" i="1"/>
  <c r="Q29" i="1"/>
  <c r="Q24" i="1"/>
  <c r="Q36" i="1"/>
  <c r="Q22" i="1"/>
  <c r="Q18" i="1"/>
  <c r="Q14" i="1"/>
  <c r="Q11" i="1"/>
  <c r="R448" i="1"/>
  <c r="Q445" i="1"/>
  <c r="Q449" i="1"/>
  <c r="R444" i="1"/>
  <c r="Q441" i="1"/>
  <c r="R440" i="1"/>
  <c r="R428" i="1"/>
  <c r="R433" i="1"/>
  <c r="Q422" i="1"/>
  <c r="Q426" i="1"/>
  <c r="Q430" i="1"/>
  <c r="Q434" i="1"/>
  <c r="Q438" i="1"/>
  <c r="R427" i="1"/>
  <c r="R438" i="1"/>
  <c r="Q420" i="1"/>
  <c r="Q417" i="1"/>
  <c r="R207" i="1"/>
  <c r="R161" i="1"/>
  <c r="Q160" i="1"/>
  <c r="R406" i="1"/>
  <c r="R410" i="1"/>
  <c r="R414" i="1"/>
  <c r="Q406" i="1"/>
  <c r="Q410" i="1"/>
  <c r="Q414" i="1"/>
  <c r="R400" i="1"/>
  <c r="R316" i="1"/>
  <c r="R332" i="1"/>
  <c r="R348" i="1"/>
  <c r="R364" i="1"/>
  <c r="R380" i="1"/>
  <c r="R396" i="1"/>
  <c r="R341" i="1"/>
  <c r="R373" i="1"/>
  <c r="R314" i="1"/>
  <c r="R346" i="1"/>
  <c r="R378" i="1"/>
  <c r="R319" i="1"/>
  <c r="R335" i="1"/>
  <c r="R351" i="1"/>
  <c r="R367" i="1"/>
  <c r="R383" i="1"/>
  <c r="R313" i="1"/>
  <c r="R345" i="1"/>
  <c r="R377" i="1"/>
  <c r="R326" i="1"/>
  <c r="R358" i="1"/>
  <c r="R390" i="1"/>
  <c r="Q324" i="1"/>
  <c r="Q340" i="1"/>
  <c r="Q356" i="1"/>
  <c r="Q372" i="1"/>
  <c r="Q388" i="1"/>
  <c r="Q325" i="1"/>
  <c r="Q357" i="1"/>
  <c r="Q393" i="1"/>
  <c r="Q338" i="1"/>
  <c r="Q40" i="45"/>
  <c r="W373" i="1"/>
  <c r="X373" i="1" s="1"/>
  <c r="W226" i="1"/>
  <c r="X226" i="1" s="1"/>
  <c r="W47" i="1"/>
  <c r="X47" i="1" s="1"/>
  <c r="W183" i="1"/>
  <c r="X183" i="1" s="1"/>
  <c r="Y183" i="1" s="1"/>
  <c r="W283" i="1"/>
  <c r="X283" i="1" s="1"/>
  <c r="R22" i="46"/>
  <c r="S17" i="46"/>
  <c r="R139" i="45"/>
  <c r="W271" i="1"/>
  <c r="X271" i="1" s="1"/>
  <c r="W196" i="1"/>
  <c r="X196" i="1" s="1"/>
  <c r="Y196" i="1" s="1"/>
  <c r="W216" i="1"/>
  <c r="X216" i="1" s="1"/>
  <c r="W298" i="1"/>
  <c r="X298" i="1" s="1"/>
  <c r="X51" i="34"/>
  <c r="Y51" i="34" s="1"/>
  <c r="W368" i="1"/>
  <c r="X368" i="1" s="1"/>
  <c r="Y368" i="1" s="1"/>
  <c r="W158" i="1"/>
  <c r="X158" i="1" s="1"/>
  <c r="Y158" i="1" s="1"/>
  <c r="W184" i="1"/>
  <c r="X184" i="1" s="1"/>
  <c r="Y184" i="1" s="1"/>
  <c r="W201" i="1"/>
  <c r="X201" i="1" s="1"/>
  <c r="Y201" i="1" s="1"/>
  <c r="W285" i="1"/>
  <c r="X285" i="1" s="1"/>
  <c r="W97" i="1"/>
  <c r="X97" i="1" s="1"/>
  <c r="X40" i="34"/>
  <c r="W387" i="1"/>
  <c r="X387" i="1" s="1"/>
  <c r="Y387" i="1" s="1"/>
  <c r="W76" i="1"/>
  <c r="X76" i="1" s="1"/>
  <c r="W440" i="1"/>
  <c r="X440" i="1" s="1"/>
  <c r="R23" i="46"/>
  <c r="R25" i="46"/>
  <c r="W147" i="1"/>
  <c r="X147" i="1" s="1"/>
  <c r="W103" i="1"/>
  <c r="X103" i="1" s="1"/>
  <c r="W165" i="1"/>
  <c r="X165" i="1" s="1"/>
  <c r="Y165" i="1" s="1"/>
  <c r="W175" i="1"/>
  <c r="X175" i="1" s="1"/>
  <c r="Y175" i="1" s="1"/>
  <c r="W193" i="1"/>
  <c r="X193" i="1" s="1"/>
  <c r="W288" i="1"/>
  <c r="X288" i="1" s="1"/>
  <c r="W114" i="1"/>
  <c r="X114" i="1" s="1"/>
  <c r="X36" i="34"/>
  <c r="W382" i="1"/>
  <c r="X382" i="1" s="1"/>
  <c r="Y382" i="1" s="1"/>
  <c r="W33" i="1"/>
  <c r="X33" i="1" s="1"/>
  <c r="W426" i="1"/>
  <c r="X426" i="1" s="1"/>
  <c r="Y426" i="1" s="1"/>
  <c r="Q77" i="1"/>
  <c r="W18" i="46"/>
  <c r="Q18" i="46"/>
  <c r="Q101" i="45"/>
  <c r="R72" i="45"/>
  <c r="Q263" i="45"/>
  <c r="Q259" i="45"/>
  <c r="Q45" i="1"/>
  <c r="R65" i="1"/>
  <c r="S13" i="43"/>
  <c r="Q64" i="1"/>
  <c r="Q43" i="1"/>
  <c r="R64" i="1"/>
  <c r="Q50" i="1"/>
  <c r="R82" i="1"/>
  <c r="Q322" i="45"/>
  <c r="R239" i="45"/>
  <c r="R189" i="45"/>
  <c r="R134" i="45"/>
  <c r="R171" i="45"/>
  <c r="R157" i="45"/>
  <c r="R105" i="45"/>
  <c r="Q93" i="45"/>
  <c r="R80" i="45"/>
  <c r="R83" i="45"/>
  <c r="R23" i="45"/>
  <c r="Q163" i="45"/>
  <c r="Q260" i="45"/>
  <c r="Q117" i="45"/>
  <c r="Q121" i="45"/>
  <c r="Q248" i="45"/>
  <c r="Q100" i="45"/>
  <c r="Q112" i="45"/>
  <c r="Q122" i="45"/>
  <c r="Q128" i="45"/>
  <c r="Q160" i="45"/>
  <c r="Q177" i="45"/>
  <c r="Q285" i="45"/>
  <c r="R110" i="45"/>
  <c r="R73" i="45"/>
  <c r="R96" i="45"/>
  <c r="R16" i="45"/>
  <c r="R267" i="45"/>
  <c r="R198" i="45"/>
  <c r="R166" i="45"/>
  <c r="R128" i="45"/>
  <c r="R102" i="45"/>
  <c r="R93" i="45"/>
  <c r="R98" i="45"/>
  <c r="R88" i="45"/>
  <c r="R21" i="45"/>
  <c r="Q53" i="45"/>
  <c r="Q175" i="45"/>
  <c r="Q216" i="45"/>
  <c r="Q247" i="45"/>
  <c r="Q34" i="45"/>
  <c r="Q14" i="45"/>
  <c r="Q257" i="45"/>
  <c r="Q212" i="45"/>
  <c r="R307" i="45"/>
  <c r="R203" i="45"/>
  <c r="R253" i="45"/>
  <c r="R164" i="45"/>
  <c r="R177" i="45"/>
  <c r="R103" i="45"/>
  <c r="Q151" i="45"/>
  <c r="Q16" i="45"/>
  <c r="Q255" i="45"/>
  <c r="Q145" i="45"/>
  <c r="Q199" i="45"/>
  <c r="R24" i="45"/>
  <c r="R77" i="45"/>
  <c r="R185" i="45"/>
  <c r="Q269" i="45"/>
  <c r="Q111" i="45"/>
  <c r="R254" i="45"/>
  <c r="R13" i="43"/>
  <c r="S12" i="43"/>
  <c r="Q300" i="45"/>
  <c r="Q205" i="45"/>
  <c r="Q18" i="45"/>
  <c r="Q312" i="45"/>
  <c r="R67" i="45"/>
  <c r="R104" i="45"/>
  <c r="R125" i="45"/>
  <c r="R285" i="45"/>
  <c r="Q60" i="1"/>
  <c r="Q61" i="1"/>
  <c r="Q34" i="1"/>
  <c r="R49" i="1"/>
  <c r="R27" i="46"/>
  <c r="S24" i="46"/>
  <c r="R31" i="46"/>
  <c r="Q48" i="1"/>
  <c r="Q68" i="1"/>
  <c r="Q53" i="1"/>
  <c r="Q81" i="1"/>
  <c r="Q55" i="1"/>
  <c r="Q30" i="1"/>
  <c r="R68" i="1"/>
  <c r="R77" i="1"/>
  <c r="R21" i="46"/>
  <c r="S12" i="46"/>
  <c r="S16" i="46"/>
  <c r="S27" i="46"/>
  <c r="S31" i="46"/>
  <c r="Q52" i="1"/>
  <c r="Q33" i="1"/>
  <c r="Q57" i="1"/>
  <c r="Q85" i="1"/>
  <c r="Q63" i="1"/>
  <c r="Q62" i="1"/>
  <c r="R33" i="1"/>
  <c r="R55" i="1"/>
  <c r="R13" i="40"/>
  <c r="R26" i="46"/>
  <c r="R24" i="46"/>
  <c r="S14" i="46"/>
  <c r="S20" i="46"/>
  <c r="X26" i="46"/>
  <c r="Y26" i="46" s="1"/>
  <c r="X18" i="46"/>
  <c r="Y18" i="46" s="1"/>
  <c r="X20" i="46"/>
  <c r="Y20" i="46" s="1"/>
  <c r="AB20" i="46" s="1"/>
  <c r="X33" i="46"/>
  <c r="Y33" i="46" s="1"/>
  <c r="AB33" i="46" s="1"/>
  <c r="R321" i="45"/>
  <c r="Q317" i="45"/>
  <c r="R305" i="45"/>
  <c r="R308" i="45"/>
  <c r="R292" i="45"/>
  <c r="R283" i="45"/>
  <c r="R199" i="45"/>
  <c r="R271" i="45"/>
  <c r="R264" i="45"/>
  <c r="R200" i="45"/>
  <c r="R219" i="45"/>
  <c r="R262" i="45"/>
  <c r="R230" i="45"/>
  <c r="R206" i="45"/>
  <c r="R261" i="45"/>
  <c r="R229" i="45"/>
  <c r="R197" i="45"/>
  <c r="R126" i="45"/>
  <c r="R158" i="45"/>
  <c r="R116" i="45"/>
  <c r="R131" i="45"/>
  <c r="R163" i="45"/>
  <c r="R156" i="45"/>
  <c r="R120" i="45"/>
  <c r="R149" i="45"/>
  <c r="R90" i="45"/>
  <c r="R82" i="45"/>
  <c r="R74" i="45"/>
  <c r="R95" i="45"/>
  <c r="R79" i="45"/>
  <c r="Q84" i="45"/>
  <c r="R70" i="45"/>
  <c r="R68" i="45"/>
  <c r="Q67" i="45"/>
  <c r="R62" i="45"/>
  <c r="R59" i="45"/>
  <c r="R53" i="45"/>
  <c r="R54" i="45"/>
  <c r="R55" i="45"/>
  <c r="R48" i="45"/>
  <c r="R41" i="45"/>
  <c r="R33" i="45"/>
  <c r="R28" i="45"/>
  <c r="R44" i="45"/>
  <c r="R36" i="45"/>
  <c r="R39" i="45"/>
  <c r="R31" i="45"/>
  <c r="R46" i="45"/>
  <c r="R38" i="45"/>
  <c r="R30" i="45"/>
  <c r="R18" i="45"/>
  <c r="R10" i="45"/>
  <c r="R25" i="45"/>
  <c r="R9" i="45"/>
  <c r="R19" i="45"/>
  <c r="R11" i="45"/>
  <c r="Q318" i="45"/>
  <c r="Q130" i="45"/>
  <c r="Q323" i="45"/>
  <c r="R320" i="45"/>
  <c r="R314" i="45"/>
  <c r="R287" i="45"/>
  <c r="R252" i="45"/>
  <c r="R231" i="45"/>
  <c r="R212" i="45"/>
  <c r="R188" i="45"/>
  <c r="R216" i="45"/>
  <c r="R235" i="45"/>
  <c r="R270" i="45"/>
  <c r="R238" i="45"/>
  <c r="R214" i="45"/>
  <c r="R269" i="45"/>
  <c r="R237" i="45"/>
  <c r="R205" i="45"/>
  <c r="R150" i="45"/>
  <c r="R182" i="45"/>
  <c r="R123" i="45"/>
  <c r="R155" i="45"/>
  <c r="R115" i="45"/>
  <c r="R148" i="45"/>
  <c r="R180" i="45"/>
  <c r="R141" i="45"/>
  <c r="R173" i="45"/>
  <c r="R106" i="45"/>
  <c r="R108" i="45"/>
  <c r="R101" i="45"/>
  <c r="R100" i="45"/>
  <c r="R99" i="45"/>
  <c r="R85" i="45"/>
  <c r="R89" i="45"/>
  <c r="R81" i="45"/>
  <c r="R92" i="45"/>
  <c r="R84" i="45"/>
  <c r="R76" i="45"/>
  <c r="R91" i="45"/>
  <c r="R75" i="45"/>
  <c r="Q78" i="45"/>
  <c r="R65" i="45"/>
  <c r="R20" i="45"/>
  <c r="R12" i="45"/>
  <c r="R17" i="45"/>
  <c r="Q268" i="45"/>
  <c r="Q173" i="45"/>
  <c r="R322" i="45"/>
  <c r="R316" i="45"/>
  <c r="R298" i="45"/>
  <c r="R291" i="45"/>
  <c r="R290" i="45"/>
  <c r="R277" i="45"/>
  <c r="R263" i="45"/>
  <c r="R207" i="45"/>
  <c r="R232" i="45"/>
  <c r="R251" i="45"/>
  <c r="R276" i="45"/>
  <c r="R246" i="45"/>
  <c r="R190" i="45"/>
  <c r="R245" i="45"/>
  <c r="R213" i="45"/>
  <c r="R113" i="45"/>
  <c r="R142" i="45"/>
  <c r="R174" i="45"/>
  <c r="R118" i="45"/>
  <c r="R147" i="45"/>
  <c r="R179" i="45"/>
  <c r="R140" i="45"/>
  <c r="R172" i="45"/>
  <c r="R133" i="45"/>
  <c r="R165" i="45"/>
  <c r="R94" i="45"/>
  <c r="R86" i="45"/>
  <c r="R78" i="45"/>
  <c r="R87" i="45"/>
  <c r="R71" i="45"/>
  <c r="R63" i="45"/>
  <c r="R60" i="45"/>
  <c r="R52" i="45"/>
  <c r="R56" i="45"/>
  <c r="R58" i="45"/>
  <c r="R51" i="45"/>
  <c r="R45" i="45"/>
  <c r="R37" i="45"/>
  <c r="R29" i="45"/>
  <c r="R47" i="45"/>
  <c r="R40" i="45"/>
  <c r="R32" i="45"/>
  <c r="R43" i="45"/>
  <c r="R35" i="45"/>
  <c r="R49" i="45"/>
  <c r="R42" i="45"/>
  <c r="R34" i="45"/>
  <c r="R14" i="45"/>
  <c r="R26" i="45"/>
  <c r="R22" i="45"/>
  <c r="R13" i="45"/>
  <c r="R15" i="45"/>
  <c r="Q186" i="45"/>
  <c r="Q220" i="45"/>
  <c r="Q24" i="45"/>
  <c r="W9" i="45"/>
  <c r="X14" i="46"/>
  <c r="Y14" i="46" s="1"/>
  <c r="AB14" i="46" s="1"/>
  <c r="R222" i="45"/>
  <c r="R248" i="45"/>
  <c r="R310" i="45"/>
  <c r="R300" i="45"/>
  <c r="R54" i="1"/>
  <c r="W176" i="1"/>
  <c r="X176" i="1" s="1"/>
  <c r="Y176" i="1" s="1"/>
  <c r="W186" i="1"/>
  <c r="X186" i="1" s="1"/>
  <c r="Y186" i="1" s="1"/>
  <c r="W144" i="1"/>
  <c r="X144" i="1" s="1"/>
  <c r="Y144" i="1" s="1"/>
  <c r="W242" i="1"/>
  <c r="X242" i="1" s="1"/>
  <c r="W232" i="1"/>
  <c r="X232" i="1" s="1"/>
  <c r="Y232" i="1" s="1"/>
  <c r="W112" i="1"/>
  <c r="X112" i="1" s="1"/>
  <c r="Y112" i="1" s="1"/>
  <c r="W130" i="1"/>
  <c r="X130" i="1" s="1"/>
  <c r="Y130" i="1" s="1"/>
  <c r="W263" i="1"/>
  <c r="X263" i="1" s="1"/>
  <c r="W347" i="1"/>
  <c r="X347" i="1" s="1"/>
  <c r="W405" i="1"/>
  <c r="X405" i="1" s="1"/>
  <c r="W65" i="1"/>
  <c r="X65" i="1" s="1"/>
  <c r="W39" i="1"/>
  <c r="X39" i="1" s="1"/>
  <c r="Y39" i="1" s="1"/>
  <c r="W169" i="1"/>
  <c r="X169" i="1" s="1"/>
  <c r="Y169" i="1" s="1"/>
  <c r="W155" i="1"/>
  <c r="X155" i="1" s="1"/>
  <c r="W162" i="1"/>
  <c r="X162" i="1" s="1"/>
  <c r="Y162" i="1" s="1"/>
  <c r="W182" i="1"/>
  <c r="X182" i="1" s="1"/>
  <c r="Y182" i="1" s="1"/>
  <c r="W194" i="1"/>
  <c r="X194" i="1" s="1"/>
  <c r="W179" i="1"/>
  <c r="X179" i="1" s="1"/>
  <c r="Y179" i="1" s="1"/>
  <c r="W191" i="1"/>
  <c r="X191" i="1" s="1"/>
  <c r="Y191" i="1" s="1"/>
  <c r="W172" i="1"/>
  <c r="X172" i="1" s="1"/>
  <c r="Y172" i="1" s="1"/>
  <c r="W146" i="1"/>
  <c r="X146" i="1" s="1"/>
  <c r="W206" i="1"/>
  <c r="X206" i="1" s="1"/>
  <c r="W217" i="1"/>
  <c r="X217" i="1" s="1"/>
  <c r="W278" i="1"/>
  <c r="X278" i="1" s="1"/>
  <c r="Y278" i="1" s="1"/>
  <c r="W273" i="1"/>
  <c r="X273" i="1" s="1"/>
  <c r="W268" i="1"/>
  <c r="X268" i="1" s="1"/>
  <c r="W137" i="1"/>
  <c r="X137" i="1" s="1"/>
  <c r="Y137" i="1" s="1"/>
  <c r="W133" i="1"/>
  <c r="X133" i="1" s="1"/>
  <c r="W299" i="1"/>
  <c r="X299" i="1" s="1"/>
  <c r="Y299" i="1" s="1"/>
  <c r="W280" i="1"/>
  <c r="X280" i="1" s="1"/>
  <c r="Y280" i="1" s="1"/>
  <c r="W286" i="1"/>
  <c r="X286" i="1" s="1"/>
  <c r="W311" i="1"/>
  <c r="X311" i="1" s="1"/>
  <c r="W394" i="1"/>
  <c r="X394" i="1" s="1"/>
  <c r="Y394" i="1" s="1"/>
  <c r="W397" i="1"/>
  <c r="X397" i="1" s="1"/>
  <c r="Y397" i="1" s="1"/>
  <c r="W392" i="1"/>
  <c r="X392" i="1" s="1"/>
  <c r="Y392" i="1" s="1"/>
  <c r="W60" i="1"/>
  <c r="X60" i="1" s="1"/>
  <c r="W14" i="1"/>
  <c r="X14" i="1" s="1"/>
  <c r="Y14" i="1" s="1"/>
  <c r="W443" i="1"/>
  <c r="X443" i="1" s="1"/>
  <c r="X22" i="46"/>
  <c r="Y22" i="46" s="1"/>
  <c r="D8" i="46"/>
  <c r="X21" i="46"/>
  <c r="Y21" i="46" s="1"/>
  <c r="R20" i="46"/>
  <c r="R15" i="46"/>
  <c r="S13" i="46"/>
  <c r="S18" i="46"/>
  <c r="S26" i="46"/>
  <c r="R33" i="46"/>
  <c r="S21" i="46"/>
  <c r="W156" i="1"/>
  <c r="X156" i="1" s="1"/>
  <c r="Y156" i="1" s="1"/>
  <c r="W174" i="1"/>
  <c r="X174" i="1" s="1"/>
  <c r="Y174" i="1" s="1"/>
  <c r="W204" i="1"/>
  <c r="X204" i="1" s="1"/>
  <c r="W237" i="1"/>
  <c r="X237" i="1" s="1"/>
  <c r="W291" i="1"/>
  <c r="X291" i="1" s="1"/>
  <c r="W362" i="1"/>
  <c r="X362" i="1" s="1"/>
  <c r="Y362" i="1" s="1"/>
  <c r="W328" i="1"/>
  <c r="X328" i="1" s="1"/>
  <c r="W433" i="1"/>
  <c r="X433" i="1" s="1"/>
  <c r="X17" i="46"/>
  <c r="Y17" i="46" s="1"/>
  <c r="X28" i="46"/>
  <c r="Y28" i="46" s="1"/>
  <c r="X27" i="46"/>
  <c r="Y27" i="46" s="1"/>
  <c r="X15" i="46"/>
  <c r="Y15" i="46" s="1"/>
  <c r="AB15" i="46" s="1"/>
  <c r="X31" i="46"/>
  <c r="Y31" i="46" s="1"/>
  <c r="AB31" i="46" s="1"/>
  <c r="W446" i="1"/>
  <c r="X446" i="1" s="1"/>
  <c r="W167" i="1"/>
  <c r="X167" i="1" s="1"/>
  <c r="Y167" i="1" s="1"/>
  <c r="WVY471" i="1" s="1"/>
  <c r="W185" i="1"/>
  <c r="X185" i="1" s="1"/>
  <c r="Y185" i="1" s="1"/>
  <c r="W195" i="1"/>
  <c r="X195" i="1" s="1"/>
  <c r="Y195" i="1" s="1"/>
  <c r="W148" i="1"/>
  <c r="X148" i="1" s="1"/>
  <c r="W223" i="1"/>
  <c r="X223" i="1" s="1"/>
  <c r="W247" i="1"/>
  <c r="X247" i="1" s="1"/>
  <c r="W105" i="1"/>
  <c r="X105" i="1" s="1"/>
  <c r="Y105" i="1" s="1"/>
  <c r="W305" i="1"/>
  <c r="X305" i="1" s="1"/>
  <c r="W337" i="1"/>
  <c r="X337" i="1" s="1"/>
  <c r="W81" i="1"/>
  <c r="X81" i="1" s="1"/>
  <c r="C7" i="1"/>
  <c r="W153" i="1"/>
  <c r="X153" i="1" s="1"/>
  <c r="Y153" i="1" s="1"/>
  <c r="W157" i="1"/>
  <c r="X157" i="1" s="1"/>
  <c r="Y157" i="1" s="1"/>
  <c r="W178" i="1"/>
  <c r="X178" i="1" s="1"/>
  <c r="Y178" i="1" s="1"/>
  <c r="W189" i="1"/>
  <c r="X189" i="1" s="1"/>
  <c r="Y189" i="1" s="1"/>
  <c r="W177" i="1"/>
  <c r="X177" i="1" s="1"/>
  <c r="Y177" i="1" s="1"/>
  <c r="W187" i="1"/>
  <c r="X187" i="1" s="1"/>
  <c r="Y187" i="1" s="1"/>
  <c r="W198" i="1"/>
  <c r="X198" i="1" s="1"/>
  <c r="W145" i="1"/>
  <c r="X145" i="1" s="1"/>
  <c r="Y145" i="1" s="1"/>
  <c r="W202" i="1"/>
  <c r="X202" i="1" s="1"/>
  <c r="Y202" i="1" s="1"/>
  <c r="W208" i="1"/>
  <c r="X208" i="1" s="1"/>
  <c r="Y208" i="1" s="1"/>
  <c r="W227" i="1"/>
  <c r="X227" i="1" s="1"/>
  <c r="W246" i="1"/>
  <c r="X246" i="1" s="1"/>
  <c r="W249" i="1"/>
  <c r="X249" i="1" s="1"/>
  <c r="W244" i="1"/>
  <c r="X244" i="1" s="1"/>
  <c r="W259" i="1"/>
  <c r="X259" i="1" s="1"/>
  <c r="W91" i="1"/>
  <c r="X91" i="1" s="1"/>
  <c r="Y91" i="1" s="1"/>
  <c r="W123" i="1"/>
  <c r="X123" i="1" s="1"/>
  <c r="Y123" i="1" s="1"/>
  <c r="W138" i="1"/>
  <c r="X138" i="1" s="1"/>
  <c r="W308" i="1"/>
  <c r="X308" i="1" s="1"/>
  <c r="W331" i="1"/>
  <c r="X331" i="1" s="1"/>
  <c r="W350" i="1"/>
  <c r="X350" i="1" s="1"/>
  <c r="Y350" i="1" s="1"/>
  <c r="W313" i="1"/>
  <c r="X313" i="1" s="1"/>
  <c r="W400" i="1"/>
  <c r="X400" i="1" s="1"/>
  <c r="W67" i="1"/>
  <c r="X67" i="1" s="1"/>
  <c r="Y67" i="1" s="1"/>
  <c r="W22" i="1"/>
  <c r="X22" i="1" s="1"/>
  <c r="X13" i="46"/>
  <c r="Y13" i="46" s="1"/>
  <c r="AB13" i="46" s="1"/>
  <c r="X24" i="46"/>
  <c r="Y24" i="46" s="1"/>
  <c r="X25" i="46"/>
  <c r="Y25" i="46" s="1"/>
  <c r="X29" i="46"/>
  <c r="Y29" i="46" s="1"/>
  <c r="R17" i="46"/>
  <c r="R29" i="46"/>
  <c r="R28" i="46"/>
  <c r="R14" i="46"/>
  <c r="R12" i="46"/>
  <c r="R16" i="46"/>
  <c r="R13" i="46"/>
  <c r="S15" i="46"/>
  <c r="R18" i="46"/>
  <c r="S25" i="46"/>
  <c r="S29" i="46"/>
  <c r="X20" i="34"/>
  <c r="Y20" i="34" s="1"/>
  <c r="X28" i="34"/>
  <c r="D8" i="34"/>
  <c r="X41" i="34"/>
  <c r="Y41" i="34" s="1"/>
  <c r="X17" i="34"/>
  <c r="Y17" i="34" s="1"/>
  <c r="X59" i="34"/>
  <c r="Y59" i="34" s="1"/>
  <c r="X42" i="34"/>
  <c r="Y42" i="34" s="1"/>
  <c r="X49" i="34"/>
  <c r="Y49" i="34" s="1"/>
  <c r="AB49" i="34" s="1"/>
  <c r="X32" i="34"/>
  <c r="Y32" i="34" s="1"/>
  <c r="X26" i="34"/>
  <c r="Y26" i="34" s="1"/>
  <c r="AB26" i="34" s="1"/>
  <c r="X13" i="34"/>
  <c r="D8" i="44"/>
  <c r="X69" i="44"/>
  <c r="Y69" i="44" s="1"/>
  <c r="R184" i="45"/>
  <c r="R317" i="45"/>
  <c r="R323" i="45"/>
  <c r="Q320" i="45"/>
  <c r="R309" i="45"/>
  <c r="R301" i="45"/>
  <c r="R312" i="45"/>
  <c r="R304" i="45"/>
  <c r="R296" i="45"/>
  <c r="R278" i="45"/>
  <c r="R306" i="45"/>
  <c r="R295" i="45"/>
  <c r="R294" i="45"/>
  <c r="R218" i="45"/>
  <c r="R210" i="45"/>
  <c r="R202" i="45"/>
  <c r="R194" i="45"/>
  <c r="R273" i="45"/>
  <c r="R265" i="45"/>
  <c r="R257" i="45"/>
  <c r="R249" i="45"/>
  <c r="R241" i="45"/>
  <c r="R233" i="45"/>
  <c r="R225" i="45"/>
  <c r="R217" i="45"/>
  <c r="R209" i="45"/>
  <c r="R201" i="45"/>
  <c r="R193" i="45"/>
  <c r="R318" i="45"/>
  <c r="Q315" i="45"/>
  <c r="R319" i="45"/>
  <c r="Q316" i="45"/>
  <c r="R303" i="45"/>
  <c r="R297" i="45"/>
  <c r="R311" i="45"/>
  <c r="R302" i="45"/>
  <c r="Q295" i="45"/>
  <c r="Q292" i="45"/>
  <c r="R286" i="45"/>
  <c r="R279" i="45"/>
  <c r="R288" i="45"/>
  <c r="R280" i="45"/>
  <c r="R281" i="45"/>
  <c r="R268" i="45"/>
  <c r="R236" i="45"/>
  <c r="R204" i="45"/>
  <c r="R247" i="45"/>
  <c r="R215" i="45"/>
  <c r="R260" i="45"/>
  <c r="R228" i="45"/>
  <c r="R196" i="45"/>
  <c r="R255" i="45"/>
  <c r="R223" i="45"/>
  <c r="R191" i="45"/>
  <c r="R272" i="45"/>
  <c r="R256" i="45"/>
  <c r="R240" i="45"/>
  <c r="R224" i="45"/>
  <c r="R208" i="45"/>
  <c r="R192" i="45"/>
  <c r="R259" i="45"/>
  <c r="R243" i="45"/>
  <c r="R227" i="45"/>
  <c r="R211" i="45"/>
  <c r="R195" i="45"/>
  <c r="R274" i="45"/>
  <c r="R266" i="45"/>
  <c r="R258" i="45"/>
  <c r="R250" i="45"/>
  <c r="R242" i="45"/>
  <c r="R234" i="45"/>
  <c r="R226" i="45"/>
  <c r="R186" i="45"/>
  <c r="R109" i="45"/>
  <c r="R117" i="45"/>
  <c r="R122" i="45"/>
  <c r="R130" i="45"/>
  <c r="R138" i="45"/>
  <c r="R146" i="45"/>
  <c r="R154" i="45"/>
  <c r="R162" i="45"/>
  <c r="R170" i="45"/>
  <c r="R178" i="45"/>
  <c r="R132" i="45"/>
  <c r="R181" i="45"/>
  <c r="R114" i="45"/>
  <c r="R127" i="45"/>
  <c r="R135" i="45"/>
  <c r="R143" i="45"/>
  <c r="R151" i="45"/>
  <c r="R159" i="45"/>
  <c r="R167" i="45"/>
  <c r="R175" i="45"/>
  <c r="R111" i="45"/>
  <c r="R119" i="45"/>
  <c r="R124" i="45"/>
  <c r="R136" i="45"/>
  <c r="R144" i="45"/>
  <c r="R152" i="45"/>
  <c r="R160" i="45"/>
  <c r="R168" i="45"/>
  <c r="R176" i="45"/>
  <c r="R112" i="45"/>
  <c r="R121" i="45"/>
  <c r="R129" i="45"/>
  <c r="R137" i="45"/>
  <c r="R145" i="45"/>
  <c r="R153" i="45"/>
  <c r="R161" i="45"/>
  <c r="R169" i="45"/>
  <c r="S15" i="43"/>
  <c r="R15" i="43"/>
  <c r="X14" i="34"/>
  <c r="Y14" i="34" s="1"/>
  <c r="X52" i="34"/>
  <c r="Y52" i="34" s="1"/>
  <c r="X15" i="34"/>
  <c r="Y15" i="34" s="1"/>
  <c r="R21" i="44"/>
  <c r="S14" i="44"/>
  <c r="X39" i="34"/>
  <c r="Y39" i="34" s="1"/>
  <c r="D8" i="35"/>
  <c r="X38" i="34"/>
  <c r="Y38" i="34" s="1"/>
  <c r="X46" i="34"/>
  <c r="X18" i="34"/>
  <c r="R43" i="44"/>
  <c r="R244" i="45"/>
  <c r="R220" i="45"/>
  <c r="R284" i="45"/>
  <c r="R282" i="45"/>
  <c r="Q291" i="45"/>
  <c r="R299" i="45"/>
  <c r="Q302" i="45"/>
  <c r="R315" i="45"/>
  <c r="R63" i="1"/>
  <c r="X13" i="44"/>
  <c r="Y13" i="44" s="1"/>
  <c r="Q35" i="1"/>
  <c r="Q59" i="1"/>
  <c r="Q66" i="1"/>
  <c r="R56" i="1"/>
  <c r="R37" i="1"/>
  <c r="R30" i="1"/>
  <c r="R42" i="1"/>
  <c r="X15" i="44"/>
  <c r="Y15" i="44" s="1"/>
  <c r="X63" i="44"/>
  <c r="Y63" i="44" s="1"/>
  <c r="X14" i="44"/>
  <c r="W214" i="1"/>
  <c r="X214" i="1" s="1"/>
  <c r="W230" i="1"/>
  <c r="X230" i="1" s="1"/>
  <c r="W250" i="1"/>
  <c r="X250" i="1" s="1"/>
  <c r="W221" i="1"/>
  <c r="X221" i="1" s="1"/>
  <c r="W253" i="1"/>
  <c r="X253" i="1" s="1"/>
  <c r="Y253" i="1" s="1"/>
  <c r="W215" i="1"/>
  <c r="X215" i="1" s="1"/>
  <c r="W248" i="1"/>
  <c r="X248" i="1" s="1"/>
  <c r="W235" i="1"/>
  <c r="X235" i="1" s="1"/>
  <c r="W267" i="1"/>
  <c r="X267" i="1" s="1"/>
  <c r="W111" i="1"/>
  <c r="X111" i="1" s="1"/>
  <c r="W94" i="1"/>
  <c r="X94" i="1" s="1"/>
  <c r="W101" i="1"/>
  <c r="X101" i="1" s="1"/>
  <c r="Y101" i="1" s="1"/>
  <c r="W127" i="1"/>
  <c r="X127" i="1" s="1"/>
  <c r="W116" i="1"/>
  <c r="X116" i="1" s="1"/>
  <c r="W115" i="1"/>
  <c r="X115" i="1" s="1"/>
  <c r="W128" i="1"/>
  <c r="X128" i="1" s="1"/>
  <c r="W296" i="1"/>
  <c r="X296" i="1" s="1"/>
  <c r="Y296" i="1" s="1"/>
  <c r="W302" i="1"/>
  <c r="X302" i="1" s="1"/>
  <c r="W164" i="1"/>
  <c r="X164" i="1" s="1"/>
  <c r="Y164" i="1" s="1"/>
  <c r="W170" i="1"/>
  <c r="X170" i="1" s="1"/>
  <c r="Y170" i="1" s="1"/>
  <c r="W152" i="1"/>
  <c r="X152" i="1" s="1"/>
  <c r="Y152" i="1" s="1"/>
  <c r="W154" i="1"/>
  <c r="X154" i="1" s="1"/>
  <c r="W173" i="1"/>
  <c r="X173" i="1" s="1"/>
  <c r="Y173" i="1" s="1"/>
  <c r="W180" i="1"/>
  <c r="X180" i="1" s="1"/>
  <c r="W188" i="1"/>
  <c r="X188" i="1" s="1"/>
  <c r="Y188" i="1" s="1"/>
  <c r="W199" i="1"/>
  <c r="X199" i="1" s="1"/>
  <c r="W181" i="1"/>
  <c r="X181" i="1" s="1"/>
  <c r="W190" i="1"/>
  <c r="X190" i="1" s="1"/>
  <c r="Y190" i="1" s="1"/>
  <c r="W197" i="1"/>
  <c r="X197" i="1" s="1"/>
  <c r="Y197" i="1" s="1"/>
  <c r="W143" i="1"/>
  <c r="X143" i="1" s="1"/>
  <c r="Y143" i="1" s="1"/>
  <c r="W149" i="1"/>
  <c r="X149" i="1" s="1"/>
  <c r="W150" i="1"/>
  <c r="X150" i="1" s="1"/>
  <c r="Y150" i="1" s="1"/>
  <c r="W203" i="1"/>
  <c r="X203" i="1" s="1"/>
  <c r="Y203" i="1" s="1"/>
  <c r="W209" i="1"/>
  <c r="X209" i="1" s="1"/>
  <c r="Y209" i="1" s="1"/>
  <c r="W219" i="1"/>
  <c r="X219" i="1" s="1"/>
  <c r="Y219" i="1" s="1"/>
  <c r="W213" i="1"/>
  <c r="X213" i="1" s="1"/>
  <c r="W234" i="1"/>
  <c r="X234" i="1" s="1"/>
  <c r="W274" i="1"/>
  <c r="X274" i="1" s="1"/>
  <c r="W233" i="1"/>
  <c r="X233" i="1" s="1"/>
  <c r="W228" i="1"/>
  <c r="X228" i="1" s="1"/>
  <c r="W260" i="1"/>
  <c r="X260" i="1" s="1"/>
  <c r="W243" i="1"/>
  <c r="X243" i="1" s="1"/>
  <c r="W211" i="1"/>
  <c r="X211" i="1" s="1"/>
  <c r="Y211" i="1" s="1"/>
  <c r="W98" i="1"/>
  <c r="X98" i="1" s="1"/>
  <c r="Y98" i="1" s="1"/>
  <c r="W106" i="1"/>
  <c r="X106" i="1" s="1"/>
  <c r="W109" i="1"/>
  <c r="X109" i="1" s="1"/>
  <c r="W136" i="1"/>
  <c r="X136" i="1" s="1"/>
  <c r="Y136" i="1" s="1"/>
  <c r="W126" i="1"/>
  <c r="X126" i="1" s="1"/>
  <c r="W129" i="1"/>
  <c r="X129" i="1" s="1"/>
  <c r="W192" i="1"/>
  <c r="X192" i="1" s="1"/>
  <c r="Y192" i="1" s="1"/>
  <c r="W297" i="1"/>
  <c r="X297" i="1" s="1"/>
  <c r="W301" i="1"/>
  <c r="X301" i="1" s="1"/>
  <c r="W294" i="1"/>
  <c r="X294" i="1" s="1"/>
  <c r="Y294" i="1" s="1"/>
  <c r="X55" i="34"/>
  <c r="Y55" i="34" s="1"/>
  <c r="AB55" i="34" s="1"/>
  <c r="X56" i="34"/>
  <c r="Y56" i="34" s="1"/>
  <c r="X60" i="34"/>
  <c r="Y60" i="34" s="1"/>
  <c r="AB60" i="34" s="1"/>
  <c r="X22" i="34"/>
  <c r="Y22" i="34" s="1"/>
  <c r="X24" i="34"/>
  <c r="X12" i="34"/>
  <c r="Y12" i="34" s="1"/>
  <c r="AB12" i="34" s="1"/>
  <c r="X30" i="34"/>
  <c r="X27" i="34"/>
  <c r="Y27" i="34" s="1"/>
  <c r="AB27" i="34" s="1"/>
  <c r="X50" i="34"/>
  <c r="Y50" i="34" s="1"/>
  <c r="AB50" i="34" s="1"/>
  <c r="X33" i="34"/>
  <c r="Y33" i="34" s="1"/>
  <c r="X44" i="34"/>
  <c r="X45" i="34"/>
  <c r="X37" i="34"/>
  <c r="X58" i="34"/>
  <c r="Y58" i="34" s="1"/>
  <c r="X23" i="34"/>
  <c r="Y23" i="34" s="1"/>
  <c r="X25" i="34"/>
  <c r="X21" i="34"/>
  <c r="Y21" i="34" s="1"/>
  <c r="X16" i="34"/>
  <c r="Y16" i="34" s="1"/>
  <c r="X19" i="34"/>
  <c r="X53" i="34"/>
  <c r="X34" i="34"/>
  <c r="Y34" i="34" s="1"/>
  <c r="X47" i="34"/>
  <c r="Y47" i="34" s="1"/>
  <c r="X48" i="34"/>
  <c r="Y48" i="34" s="1"/>
  <c r="X43" i="34"/>
  <c r="Y43" i="34" s="1"/>
  <c r="AB43" i="34" s="1"/>
  <c r="X35" i="34"/>
  <c r="W270" i="1"/>
  <c r="X270" i="1" s="1"/>
  <c r="W355" i="1"/>
  <c r="X355" i="1" s="1"/>
  <c r="Y355" i="1" s="1"/>
  <c r="W319" i="1"/>
  <c r="X319" i="1" s="1"/>
  <c r="W366" i="1"/>
  <c r="X366" i="1" s="1"/>
  <c r="Y366" i="1" s="1"/>
  <c r="W318" i="1"/>
  <c r="X318" i="1" s="1"/>
  <c r="W345" i="1"/>
  <c r="X345" i="1" s="1"/>
  <c r="Y345" i="1" s="1"/>
  <c r="W315" i="1"/>
  <c r="X315" i="1" s="1"/>
  <c r="W336" i="1"/>
  <c r="X336" i="1" s="1"/>
  <c r="W407" i="1"/>
  <c r="X407" i="1" s="1"/>
  <c r="W159" i="1"/>
  <c r="X159" i="1" s="1"/>
  <c r="W55" i="1"/>
  <c r="X55" i="1" s="1"/>
  <c r="W28" i="1"/>
  <c r="X28" i="1" s="1"/>
  <c r="Y28" i="1" s="1"/>
  <c r="W46" i="1"/>
  <c r="X46" i="1" s="1"/>
  <c r="W21" i="1"/>
  <c r="X21" i="1" s="1"/>
  <c r="Y21" i="1" s="1"/>
  <c r="W13" i="1"/>
  <c r="X13" i="1" s="1"/>
  <c r="Y13" i="1" s="1"/>
  <c r="W451" i="1"/>
  <c r="X451" i="1" s="1"/>
  <c r="W450" i="1"/>
  <c r="X450" i="1" s="1"/>
  <c r="W447" i="1"/>
  <c r="X447" i="1" s="1"/>
  <c r="Y447" i="1" s="1"/>
  <c r="W428" i="1"/>
  <c r="X428" i="1" s="1"/>
  <c r="W429" i="1"/>
  <c r="X429" i="1" s="1"/>
  <c r="W430" i="1"/>
  <c r="X430" i="1" s="1"/>
  <c r="W431" i="1"/>
  <c r="X431" i="1" s="1"/>
  <c r="Y431" i="1" s="1"/>
  <c r="W421" i="1"/>
  <c r="X421" i="1" s="1"/>
  <c r="W15" i="1"/>
  <c r="X15" i="1" s="1"/>
  <c r="Y15" i="1" s="1"/>
  <c r="W27" i="1"/>
  <c r="X27" i="1" s="1"/>
  <c r="W43" i="1"/>
  <c r="X43" i="1" s="1"/>
  <c r="Y43" i="1" s="1"/>
  <c r="W78" i="1"/>
  <c r="X78" i="1" s="1"/>
  <c r="W25" i="1"/>
  <c r="X25" i="1" s="1"/>
  <c r="W57" i="1"/>
  <c r="X57" i="1" s="1"/>
  <c r="W18" i="1"/>
  <c r="X18" i="1" s="1"/>
  <c r="W34" i="1"/>
  <c r="X34" i="1" s="1"/>
  <c r="W50" i="1"/>
  <c r="X50" i="1" s="1"/>
  <c r="W66" i="1"/>
  <c r="X66" i="1" s="1"/>
  <c r="Y66" i="1" s="1"/>
  <c r="W17" i="1"/>
  <c r="X17" i="1" s="1"/>
  <c r="W16" i="1"/>
  <c r="X16" i="1" s="1"/>
  <c r="W32" i="1"/>
  <c r="X32" i="1" s="1"/>
  <c r="W48" i="1"/>
  <c r="X48" i="1" s="1"/>
  <c r="W64" i="1"/>
  <c r="X64" i="1" s="1"/>
  <c r="W79" i="1"/>
  <c r="X79" i="1" s="1"/>
  <c r="W63" i="1"/>
  <c r="X63" i="1" s="1"/>
  <c r="W73" i="1"/>
  <c r="X73" i="1" s="1"/>
  <c r="W68" i="1"/>
  <c r="X68" i="1" s="1"/>
  <c r="Y68" i="1" s="1"/>
  <c r="X12" i="1"/>
  <c r="Y12" i="1" s="1"/>
  <c r="W160" i="1"/>
  <c r="X160" i="1" s="1"/>
  <c r="W403" i="1"/>
  <c r="X403" i="1" s="1"/>
  <c r="W413" i="1"/>
  <c r="X413" i="1" s="1"/>
  <c r="W412" i="1"/>
  <c r="X412" i="1" s="1"/>
  <c r="W414" i="1"/>
  <c r="X414" i="1" s="1"/>
  <c r="W399" i="1"/>
  <c r="X399" i="1" s="1"/>
  <c r="W316" i="1"/>
  <c r="X316" i="1" s="1"/>
  <c r="W332" i="1"/>
  <c r="X332" i="1" s="1"/>
  <c r="W348" i="1"/>
  <c r="X348" i="1" s="1"/>
  <c r="Y348" i="1" s="1"/>
  <c r="W364" i="1"/>
  <c r="X364" i="1" s="1"/>
  <c r="Y364" i="1" s="1"/>
  <c r="W380" i="1"/>
  <c r="X380" i="1" s="1"/>
  <c r="Y380" i="1" s="1"/>
  <c r="W396" i="1"/>
  <c r="X396" i="1" s="1"/>
  <c r="Y396" i="1" s="1"/>
  <c r="W359" i="1"/>
  <c r="X359" i="1" s="1"/>
  <c r="Y359" i="1" s="1"/>
  <c r="W391" i="1"/>
  <c r="X391" i="1" s="1"/>
  <c r="Y391" i="1" s="1"/>
  <c r="W325" i="1"/>
  <c r="X325" i="1" s="1"/>
  <c r="W341" i="1"/>
  <c r="X341" i="1" s="1"/>
  <c r="W353" i="1"/>
  <c r="X353" i="1" s="1"/>
  <c r="Y353" i="1" s="1"/>
  <c r="W369" i="1"/>
  <c r="X369" i="1" s="1"/>
  <c r="Y369" i="1" s="1"/>
  <c r="W385" i="1"/>
  <c r="X385" i="1" s="1"/>
  <c r="Y385" i="1" s="1"/>
  <c r="W314" i="1"/>
  <c r="X314" i="1" s="1"/>
  <c r="W330" i="1"/>
  <c r="X330" i="1" s="1"/>
  <c r="W346" i="1"/>
  <c r="X346" i="1" s="1"/>
  <c r="W449" i="1"/>
  <c r="X449" i="1" s="1"/>
  <c r="Y449" i="1" s="1"/>
  <c r="W444" i="1"/>
  <c r="X444" i="1" s="1"/>
  <c r="W442" i="1"/>
  <c r="X442" i="1" s="1"/>
  <c r="W436" i="1"/>
  <c r="X436" i="1" s="1"/>
  <c r="Y435" i="1" s="1"/>
  <c r="W437" i="1"/>
  <c r="X437" i="1" s="1"/>
  <c r="Y437" i="1" s="1"/>
  <c r="W438" i="1"/>
  <c r="X438" i="1" s="1"/>
  <c r="Y438" i="1" s="1"/>
  <c r="W422" i="1"/>
  <c r="X422" i="1" s="1"/>
  <c r="W423" i="1"/>
  <c r="X423" i="1" s="1"/>
  <c r="W420" i="1"/>
  <c r="X420" i="1" s="1"/>
  <c r="W417" i="1"/>
  <c r="X417" i="1" s="1"/>
  <c r="W19" i="1"/>
  <c r="X19" i="1" s="1"/>
  <c r="Y19" i="1" s="1"/>
  <c r="W35" i="1"/>
  <c r="X35" i="1" s="1"/>
  <c r="W51" i="1"/>
  <c r="X51" i="1" s="1"/>
  <c r="W85" i="1"/>
  <c r="X85" i="1" s="1"/>
  <c r="Y85" i="1" s="1"/>
  <c r="W41" i="1"/>
  <c r="X41" i="1" s="1"/>
  <c r="W80" i="1"/>
  <c r="X80" i="1" s="1"/>
  <c r="W26" i="1"/>
  <c r="X26" i="1" s="1"/>
  <c r="W42" i="1"/>
  <c r="X42" i="1" s="1"/>
  <c r="W58" i="1"/>
  <c r="X58" i="1" s="1"/>
  <c r="W77" i="1"/>
  <c r="X77" i="1" s="1"/>
  <c r="W53" i="1"/>
  <c r="X53" i="1" s="1"/>
  <c r="W24" i="1"/>
  <c r="X24" i="1" s="1"/>
  <c r="W40" i="1"/>
  <c r="X40" i="1" s="1"/>
  <c r="W56" i="1"/>
  <c r="X56" i="1" s="1"/>
  <c r="W71" i="1"/>
  <c r="X71" i="1" s="1"/>
  <c r="W87" i="1"/>
  <c r="X87" i="1" s="1"/>
  <c r="Y87" i="1" s="1"/>
  <c r="W74" i="1"/>
  <c r="X74" i="1" s="1"/>
  <c r="W49" i="1"/>
  <c r="X49" i="1" s="1"/>
  <c r="W84" i="1"/>
  <c r="X84" i="1" s="1"/>
  <c r="Y84" i="1" s="1"/>
  <c r="W207" i="1"/>
  <c r="X207" i="1" s="1"/>
  <c r="W411" i="1"/>
  <c r="X411" i="1" s="1"/>
  <c r="W404" i="1"/>
  <c r="X404" i="1" s="1"/>
  <c r="W410" i="1"/>
  <c r="X410" i="1" s="1"/>
  <c r="W312" i="1"/>
  <c r="X312" i="1" s="1"/>
  <c r="W324" i="1"/>
  <c r="X324" i="1" s="1"/>
  <c r="W340" i="1"/>
  <c r="X340" i="1" s="1"/>
  <c r="W356" i="1"/>
  <c r="X356" i="1" s="1"/>
  <c r="Y356" i="1" s="1"/>
  <c r="W372" i="1"/>
  <c r="X372" i="1" s="1"/>
  <c r="W388" i="1"/>
  <c r="X388" i="1" s="1"/>
  <c r="Y388" i="1" s="1"/>
  <c r="W343" i="1"/>
  <c r="X343" i="1" s="1"/>
  <c r="Y343" i="1" s="1"/>
  <c r="W375" i="1"/>
  <c r="X375" i="1" s="1"/>
  <c r="W317" i="1"/>
  <c r="X317" i="1" s="1"/>
  <c r="W333" i="1"/>
  <c r="X333" i="1" s="1"/>
  <c r="W349" i="1"/>
  <c r="X349" i="1" s="1"/>
  <c r="Y349" i="1" s="1"/>
  <c r="W361" i="1"/>
  <c r="X361" i="1" s="1"/>
  <c r="Y361" i="1" s="1"/>
  <c r="W377" i="1"/>
  <c r="X377" i="1" s="1"/>
  <c r="W393" i="1"/>
  <c r="X393" i="1" s="1"/>
  <c r="Y393" i="1" s="1"/>
  <c r="W322" i="1"/>
  <c r="X322" i="1" s="1"/>
  <c r="W338" i="1"/>
  <c r="X338" i="1" s="1"/>
  <c r="W448" i="1"/>
  <c r="X448" i="1" s="1"/>
  <c r="Y448" i="1" s="1"/>
  <c r="W441" i="1"/>
  <c r="X441" i="1" s="1"/>
  <c r="W432" i="1"/>
  <c r="X432" i="1" s="1"/>
  <c r="W434" i="1"/>
  <c r="X434" i="1" s="1"/>
  <c r="W416" i="1"/>
  <c r="X416" i="1" s="1"/>
  <c r="W31" i="1"/>
  <c r="X31" i="1" s="1"/>
  <c r="W86" i="1"/>
  <c r="X86" i="1" s="1"/>
  <c r="Y86" i="1" s="1"/>
  <c r="W72" i="1"/>
  <c r="X72" i="1" s="1"/>
  <c r="W38" i="1"/>
  <c r="X38" i="1" s="1"/>
  <c r="Y38" i="1" s="1"/>
  <c r="W69" i="1"/>
  <c r="X69" i="1" s="1"/>
  <c r="Y69" i="1" s="1"/>
  <c r="W20" i="1"/>
  <c r="X20" i="1" s="1"/>
  <c r="Y20" i="1" s="1"/>
  <c r="W52" i="1"/>
  <c r="X52" i="1" s="1"/>
  <c r="W83" i="1"/>
  <c r="X83" i="1" s="1"/>
  <c r="Y83" i="1" s="1"/>
  <c r="W29" i="1"/>
  <c r="X29" i="1" s="1"/>
  <c r="W205" i="1"/>
  <c r="X205" i="1" s="1"/>
  <c r="W408" i="1"/>
  <c r="X408" i="1" s="1"/>
  <c r="W320" i="1"/>
  <c r="X320" i="1" s="1"/>
  <c r="W352" i="1"/>
  <c r="X352" i="1" s="1"/>
  <c r="Y352" i="1" s="1"/>
  <c r="W384" i="1"/>
  <c r="X384" i="1" s="1"/>
  <c r="Y384" i="1" s="1"/>
  <c r="W367" i="1"/>
  <c r="X367" i="1" s="1"/>
  <c r="Y367" i="1" s="1"/>
  <c r="W329" i="1"/>
  <c r="X329" i="1" s="1"/>
  <c r="W357" i="1"/>
  <c r="X357" i="1" s="1"/>
  <c r="Y357" i="1" s="1"/>
  <c r="W389" i="1"/>
  <c r="X389" i="1" s="1"/>
  <c r="Y389" i="1" s="1"/>
  <c r="W334" i="1"/>
  <c r="X334" i="1" s="1"/>
  <c r="W358" i="1"/>
  <c r="X358" i="1" s="1"/>
  <c r="Y358" i="1" s="1"/>
  <c r="W374" i="1"/>
  <c r="X374" i="1" s="1"/>
  <c r="W390" i="1"/>
  <c r="X390" i="1" s="1"/>
  <c r="Y390" i="1" s="1"/>
  <c r="W323" i="1"/>
  <c r="X323" i="1" s="1"/>
  <c r="W339" i="1"/>
  <c r="X339" i="1" s="1"/>
  <c r="Y339" i="1" s="1"/>
  <c r="W371" i="1"/>
  <c r="X371" i="1" s="1"/>
  <c r="W261" i="1"/>
  <c r="X261" i="1" s="1"/>
  <c r="W287" i="1"/>
  <c r="X287" i="1" s="1"/>
  <c r="W272" i="1"/>
  <c r="X272" i="1" s="1"/>
  <c r="W264" i="1"/>
  <c r="X264" i="1" s="1"/>
  <c r="W309" i="1"/>
  <c r="X309" i="1" s="1"/>
  <c r="Y309" i="1" s="1"/>
  <c r="W306" i="1"/>
  <c r="X306" i="1" s="1"/>
  <c r="Y306" i="1" s="1"/>
  <c r="W303" i="1"/>
  <c r="X303" i="1" s="1"/>
  <c r="Y303" i="1" s="1"/>
  <c r="W300" i="1"/>
  <c r="X300" i="1" s="1"/>
  <c r="W292" i="1"/>
  <c r="X292" i="1" s="1"/>
  <c r="W132" i="1"/>
  <c r="X132" i="1" s="1"/>
  <c r="W140" i="1"/>
  <c r="X140" i="1" s="1"/>
  <c r="Y140" i="1" s="1"/>
  <c r="W119" i="1"/>
  <c r="X119" i="1" s="1"/>
  <c r="W134" i="1"/>
  <c r="X134" i="1" s="1"/>
  <c r="W120" i="1"/>
  <c r="X120" i="1" s="1"/>
  <c r="W139" i="1"/>
  <c r="X139" i="1" s="1"/>
  <c r="W131" i="1"/>
  <c r="X131" i="1" s="1"/>
  <c r="Y131" i="1" s="1"/>
  <c r="W117" i="1"/>
  <c r="X117" i="1" s="1"/>
  <c r="W104" i="1"/>
  <c r="X104" i="1" s="1"/>
  <c r="W90" i="1"/>
  <c r="X90" i="1" s="1"/>
  <c r="Y90" i="1" s="1"/>
  <c r="W100" i="1"/>
  <c r="X100" i="1" s="1"/>
  <c r="Y100" i="1" s="1"/>
  <c r="W107" i="1"/>
  <c r="X107" i="1" s="1"/>
  <c r="W92" i="1"/>
  <c r="X92" i="1" s="1"/>
  <c r="Y92" i="1" s="1"/>
  <c r="W96" i="1"/>
  <c r="X96" i="1" s="1"/>
  <c r="W275" i="1"/>
  <c r="X275" i="1" s="1"/>
  <c r="W251" i="1"/>
  <c r="X251" i="1" s="1"/>
  <c r="Y251" i="1" s="1"/>
  <c r="W276" i="1"/>
  <c r="X276" i="1" s="1"/>
  <c r="W252" i="1"/>
  <c r="X252" i="1" s="1"/>
  <c r="Y252" i="1" s="1"/>
  <c r="W236" i="1"/>
  <c r="X236" i="1" s="1"/>
  <c r="W220" i="1"/>
  <c r="X220" i="1" s="1"/>
  <c r="W277" i="1"/>
  <c r="X277" i="1" s="1"/>
  <c r="Y277" i="1" s="1"/>
  <c r="W257" i="1"/>
  <c r="X257" i="1" s="1"/>
  <c r="W241" i="1"/>
  <c r="X241" i="1" s="1"/>
  <c r="W225" i="1"/>
  <c r="X225" i="1" s="1"/>
  <c r="W282" i="1"/>
  <c r="X282" i="1" s="1"/>
  <c r="W254" i="1"/>
  <c r="X254" i="1" s="1"/>
  <c r="Y254" i="1" s="1"/>
  <c r="W238" i="1"/>
  <c r="X238" i="1" s="1"/>
  <c r="W222" i="1"/>
  <c r="X222" i="1" s="1"/>
  <c r="W231" i="1"/>
  <c r="X231" i="1" s="1"/>
  <c r="Y231" i="1" s="1"/>
  <c r="W218" i="1"/>
  <c r="X218" i="1" s="1"/>
  <c r="Y218" i="1" s="1"/>
  <c r="W445" i="1"/>
  <c r="X445" i="1" s="1"/>
  <c r="W425" i="1"/>
  <c r="X425" i="1" s="1"/>
  <c r="W427" i="1"/>
  <c r="X427" i="1" s="1"/>
  <c r="W23" i="1"/>
  <c r="X23" i="1" s="1"/>
  <c r="W59" i="1"/>
  <c r="X59" i="1" s="1"/>
  <c r="W45" i="1"/>
  <c r="X45" i="1" s="1"/>
  <c r="W30" i="1"/>
  <c r="X30" i="1" s="1"/>
  <c r="W62" i="1"/>
  <c r="X62" i="1" s="1"/>
  <c r="W61" i="1"/>
  <c r="X61" i="1" s="1"/>
  <c r="W44" i="1"/>
  <c r="X44" i="1" s="1"/>
  <c r="W75" i="1"/>
  <c r="X75" i="1" s="1"/>
  <c r="W82" i="1"/>
  <c r="X82" i="1" s="1"/>
  <c r="Y82" i="1" s="1"/>
  <c r="W11" i="1"/>
  <c r="X11" i="1" s="1"/>
  <c r="Y11" i="1" s="1"/>
  <c r="W406" i="1"/>
  <c r="X406" i="1" s="1"/>
  <c r="W402" i="1"/>
  <c r="X402" i="1" s="1"/>
  <c r="W344" i="1"/>
  <c r="X344" i="1" s="1"/>
  <c r="Y344" i="1" s="1"/>
  <c r="W376" i="1"/>
  <c r="X376" i="1" s="1"/>
  <c r="W351" i="1"/>
  <c r="X351" i="1" s="1"/>
  <c r="Y351" i="1" s="1"/>
  <c r="W321" i="1"/>
  <c r="X321" i="1" s="1"/>
  <c r="W381" i="1"/>
  <c r="X381" i="1" s="1"/>
  <c r="Y381" i="1" s="1"/>
  <c r="W326" i="1"/>
  <c r="X326" i="1" s="1"/>
  <c r="W354" i="1"/>
  <c r="X354" i="1" s="1"/>
  <c r="Y354" i="1" s="1"/>
  <c r="W370" i="1"/>
  <c r="X370" i="1" s="1"/>
  <c r="W386" i="1"/>
  <c r="X386" i="1" s="1"/>
  <c r="Y386" i="1" s="1"/>
  <c r="W335" i="1"/>
  <c r="X335" i="1" s="1"/>
  <c r="W363" i="1"/>
  <c r="X363" i="1" s="1"/>
  <c r="Y363" i="1" s="1"/>
  <c r="W395" i="1"/>
  <c r="X395" i="1" s="1"/>
  <c r="Y395" i="1" s="1"/>
  <c r="W269" i="1"/>
  <c r="X269" i="1" s="1"/>
  <c r="W262" i="1"/>
  <c r="X262" i="1" s="1"/>
  <c r="W295" i="1"/>
  <c r="X295" i="1" s="1"/>
  <c r="Y295" i="1" s="1"/>
  <c r="W307" i="1"/>
  <c r="X307" i="1" s="1"/>
  <c r="W304" i="1"/>
  <c r="X304" i="1" s="1"/>
  <c r="W290" i="1"/>
  <c r="X290" i="1" s="1"/>
  <c r="Y290" i="1" s="1"/>
  <c r="W89" i="1"/>
  <c r="X89" i="1" s="1"/>
  <c r="Y89" i="1" s="1"/>
  <c r="W118" i="1"/>
  <c r="X118" i="1" s="1"/>
  <c r="W125" i="1"/>
  <c r="X125" i="1" s="1"/>
  <c r="W122" i="1"/>
  <c r="X122" i="1" s="1"/>
  <c r="Y122" i="1" s="1"/>
  <c r="W113" i="1"/>
  <c r="X113" i="1" s="1"/>
  <c r="Y113" i="1" s="1"/>
  <c r="W135" i="1"/>
  <c r="X135" i="1" s="1"/>
  <c r="W121" i="1"/>
  <c r="X121" i="1" s="1"/>
  <c r="Y121" i="1" s="1"/>
  <c r="W108" i="1"/>
  <c r="X108" i="1" s="1"/>
  <c r="W93" i="1"/>
  <c r="X93" i="1" s="1"/>
  <c r="W102" i="1"/>
  <c r="X102" i="1" s="1"/>
  <c r="Y102" i="1" s="1"/>
  <c r="W110" i="1"/>
  <c r="X110" i="1" s="1"/>
  <c r="W95" i="1"/>
  <c r="X95" i="1" s="1"/>
  <c r="Y95" i="1" s="1"/>
  <c r="W99" i="1"/>
  <c r="X99" i="1" s="1"/>
  <c r="Y99" i="1" s="1"/>
  <c r="W279" i="1"/>
  <c r="X279" i="1" s="1"/>
  <c r="Y279" i="1" s="1"/>
  <c r="W255" i="1"/>
  <c r="X255" i="1" s="1"/>
  <c r="W239" i="1"/>
  <c r="X239" i="1" s="1"/>
  <c r="W284" i="1"/>
  <c r="X284" i="1" s="1"/>
  <c r="W256" i="1"/>
  <c r="X256" i="1" s="1"/>
  <c r="W240" i="1"/>
  <c r="X240" i="1" s="1"/>
  <c r="W224" i="1"/>
  <c r="X224" i="1" s="1"/>
  <c r="W281" i="1"/>
  <c r="X281" i="1" s="1"/>
  <c r="W265" i="1"/>
  <c r="X265" i="1" s="1"/>
  <c r="Y265" i="1" s="1"/>
  <c r="W245" i="1"/>
  <c r="X245" i="1" s="1"/>
  <c r="W229" i="1"/>
  <c r="X229" i="1" s="1"/>
  <c r="W212" i="1"/>
  <c r="X212" i="1" s="1"/>
  <c r="Y212" i="1" s="1"/>
  <c r="W258" i="1"/>
  <c r="X258" i="1" s="1"/>
  <c r="Y258" i="1" s="1"/>
  <c r="W266" i="1"/>
  <c r="X266" i="1" s="1"/>
  <c r="Y266" i="1" s="1"/>
  <c r="W379" i="1"/>
  <c r="X379" i="1" s="1"/>
  <c r="Y379" i="1" s="1"/>
  <c r="W327" i="1"/>
  <c r="X327" i="1" s="1"/>
  <c r="W378" i="1"/>
  <c r="X378" i="1" s="1"/>
  <c r="Y378" i="1" s="1"/>
  <c r="W342" i="1"/>
  <c r="X342" i="1" s="1"/>
  <c r="Y342" i="1" s="1"/>
  <c r="W365" i="1"/>
  <c r="X365" i="1" s="1"/>
  <c r="Y365" i="1" s="1"/>
  <c r="W383" i="1"/>
  <c r="X383" i="1" s="1"/>
  <c r="Y383" i="1" s="1"/>
  <c r="W360" i="1"/>
  <c r="X360" i="1" s="1"/>
  <c r="Y360" i="1" s="1"/>
  <c r="W409" i="1"/>
  <c r="X409" i="1" s="1"/>
  <c r="W161" i="1"/>
  <c r="X161" i="1" s="1"/>
  <c r="Y161" i="1" s="1"/>
  <c r="W70" i="1"/>
  <c r="X70" i="1" s="1"/>
  <c r="W36" i="1"/>
  <c r="X36" i="1" s="1"/>
  <c r="Y36" i="1" s="1"/>
  <c r="W54" i="1"/>
  <c r="X54" i="1" s="1"/>
  <c r="W37" i="1"/>
  <c r="X37" i="1" s="1"/>
  <c r="Y37" i="1" s="1"/>
  <c r="W418" i="1"/>
  <c r="X418" i="1" s="1"/>
  <c r="Y418" i="1" s="1"/>
  <c r="W424" i="1"/>
  <c r="X424" i="1" s="1"/>
  <c r="R40" i="44"/>
  <c r="S69" i="44"/>
  <c r="R20" i="44"/>
  <c r="S17" i="44"/>
  <c r="R69" i="44"/>
  <c r="R49" i="44"/>
  <c r="R34" i="44"/>
  <c r="R62" i="44"/>
  <c r="R53" i="44"/>
  <c r="S28" i="46"/>
  <c r="S23" i="46"/>
  <c r="Q56" i="1"/>
  <c r="Q21" i="1"/>
  <c r="Q49" i="1"/>
  <c r="Q65" i="1"/>
  <c r="Q31" i="1"/>
  <c r="Q51" i="1"/>
  <c r="Q42" i="1"/>
  <c r="Q54" i="1"/>
  <c r="R52" i="1"/>
  <c r="Q46" i="1"/>
  <c r="R57" i="1"/>
  <c r="R46" i="1"/>
  <c r="R51" i="1"/>
  <c r="X23" i="46"/>
  <c r="Y23" i="46" s="1"/>
  <c r="X60" i="44"/>
  <c r="Y60" i="44" s="1"/>
  <c r="X39" i="44"/>
  <c r="Y39" i="44" s="1"/>
  <c r="X46" i="44"/>
  <c r="Y46" i="44" s="1"/>
  <c r="Q58" i="1"/>
  <c r="Q82" i="1"/>
  <c r="R32" i="1"/>
  <c r="R60" i="1"/>
  <c r="R21" i="1"/>
  <c r="R53" i="1"/>
  <c r="R81" i="1"/>
  <c r="R47" i="1"/>
  <c r="R59" i="1"/>
  <c r="X15" i="38"/>
  <c r="X12" i="43"/>
  <c r="Y12" i="43" s="1"/>
  <c r="X50" i="44"/>
  <c r="Y50" i="44" s="1"/>
  <c r="X59" i="44"/>
  <c r="Y59" i="44" s="1"/>
  <c r="X16" i="46"/>
  <c r="Y16" i="46" s="1"/>
  <c r="X57" i="34"/>
  <c r="Y57" i="34" s="1"/>
  <c r="X37" i="38"/>
  <c r="Y37" i="38" s="1"/>
  <c r="X13" i="40"/>
  <c r="Y13" i="40" s="1"/>
  <c r="AB13" i="40" s="1"/>
  <c r="D9" i="40"/>
  <c r="V149" i="45"/>
  <c r="P149" i="45"/>
  <c r="Q149" i="45" s="1"/>
  <c r="S60" i="34"/>
  <c r="S40" i="34"/>
  <c r="R39" i="34"/>
  <c r="R36" i="34"/>
  <c r="S27" i="34"/>
  <c r="R43" i="34"/>
  <c r="S47" i="34"/>
  <c r="X17" i="38"/>
  <c r="X19" i="38"/>
  <c r="Y19" i="38" s="1"/>
  <c r="R49" i="34"/>
  <c r="X35" i="38"/>
  <c r="X27" i="38"/>
  <c r="Y27" i="38" s="1"/>
  <c r="X16" i="38"/>
  <c r="Y16" i="38" s="1"/>
  <c r="R61" i="44"/>
  <c r="R58" i="44"/>
  <c r="S12" i="44"/>
  <c r="R31" i="44"/>
  <c r="X14" i="38"/>
  <c r="Y14" i="38" s="1"/>
  <c r="Z14" i="38" s="1"/>
  <c r="X34" i="38"/>
  <c r="X20" i="38"/>
  <c r="Y20" i="38" s="1"/>
  <c r="D9" i="38"/>
  <c r="X32" i="38"/>
  <c r="X21" i="38"/>
  <c r="Y21" i="38" s="1"/>
  <c r="X30" i="38"/>
  <c r="X31" i="38"/>
  <c r="Y31" i="38" s="1"/>
  <c r="R42" i="34"/>
  <c r="S50" i="44"/>
  <c r="S44" i="44"/>
  <c r="S41" i="44"/>
  <c r="R22" i="44"/>
  <c r="R16" i="44"/>
  <c r="R70" i="44"/>
  <c r="R56" i="44"/>
  <c r="R59" i="44"/>
  <c r="R13" i="44"/>
  <c r="R52" i="44"/>
  <c r="R54" i="44"/>
  <c r="R64" i="44"/>
  <c r="S46" i="44"/>
  <c r="S67" i="44"/>
  <c r="R38" i="44"/>
  <c r="S35" i="44"/>
  <c r="S32" i="44"/>
  <c r="S29" i="44"/>
  <c r="R24" i="44"/>
  <c r="R14" i="44"/>
  <c r="R65" i="44"/>
  <c r="R55" i="44"/>
  <c r="R67" i="44"/>
  <c r="R60" i="44"/>
  <c r="R66" i="44"/>
  <c r="X25" i="38"/>
  <c r="X24" i="38"/>
  <c r="Y24" i="38" s="1"/>
  <c r="X22" i="38"/>
  <c r="Y22" i="38" s="1"/>
  <c r="Z22" i="38" s="1"/>
  <c r="R45" i="34"/>
  <c r="X28" i="38"/>
  <c r="Y28" i="38" s="1"/>
  <c r="X13" i="38"/>
  <c r="X38" i="38"/>
  <c r="Y38" i="38" s="1"/>
  <c r="R47" i="44"/>
  <c r="R57" i="44"/>
  <c r="S25" i="44"/>
  <c r="R28" i="44"/>
  <c r="X13" i="43"/>
  <c r="Y13" i="43" s="1"/>
  <c r="S12" i="35"/>
  <c r="R12" i="35"/>
  <c r="D9" i="33"/>
  <c r="X13" i="33"/>
  <c r="Y13" i="33" s="1"/>
  <c r="AB13" i="33" s="1"/>
  <c r="S45" i="34"/>
  <c r="R15" i="34"/>
  <c r="R45" i="1"/>
  <c r="R61" i="1"/>
  <c r="R85" i="1"/>
  <c r="R62" i="1"/>
  <c r="R43" i="1"/>
  <c r="R50" i="1"/>
  <c r="S42" i="34"/>
  <c r="S49" i="34"/>
  <c r="S52" i="34"/>
  <c r="X12" i="46"/>
  <c r="Y12" i="46" s="1"/>
  <c r="AB12" i="46" s="1"/>
  <c r="S25" i="34"/>
  <c r="S12" i="34"/>
  <c r="S57" i="34"/>
  <c r="R72" i="44"/>
  <c r="S59" i="44"/>
  <c r="S63" i="44"/>
  <c r="S64" i="44"/>
  <c r="S61" i="44"/>
  <c r="S52" i="44"/>
  <c r="R46" i="44"/>
  <c r="R44" i="44"/>
  <c r="R41" i="44"/>
  <c r="S39" i="44"/>
  <c r="S36" i="44"/>
  <c r="R35" i="44"/>
  <c r="S33" i="44"/>
  <c r="R32" i="44"/>
  <c r="S30" i="44"/>
  <c r="R29" i="44"/>
  <c r="S26" i="44"/>
  <c r="R25" i="44"/>
  <c r="S23" i="44"/>
  <c r="S18" i="44"/>
  <c r="R17" i="44"/>
  <c r="S15" i="44"/>
  <c r="S72" i="44"/>
  <c r="S58" i="44"/>
  <c r="S55" i="44"/>
  <c r="S60" i="44"/>
  <c r="S57" i="44"/>
  <c r="S49" i="44"/>
  <c r="R50" i="44"/>
  <c r="S42" i="44"/>
  <c r="R39" i="44"/>
  <c r="S37" i="44"/>
  <c r="R36" i="44"/>
  <c r="R33" i="44"/>
  <c r="R30" i="44"/>
  <c r="S27" i="44"/>
  <c r="R26" i="44"/>
  <c r="R23" i="44"/>
  <c r="S21" i="44"/>
  <c r="S19" i="44"/>
  <c r="R15" i="44"/>
  <c r="R73" i="44"/>
  <c r="S66" i="44"/>
  <c r="S70" i="44"/>
  <c r="S62" i="44"/>
  <c r="S56" i="44"/>
  <c r="S53" i="44"/>
  <c r="S47" i="44"/>
  <c r="S43" i="44"/>
  <c r="R42" i="44"/>
  <c r="S40" i="44"/>
  <c r="S38" i="44"/>
  <c r="R37" i="44"/>
  <c r="S34" i="44"/>
  <c r="S31" i="44"/>
  <c r="S28" i="44"/>
  <c r="R27" i="44"/>
  <c r="S24" i="44"/>
  <c r="S22" i="44"/>
  <c r="S20" i="44"/>
  <c r="S16" i="44"/>
  <c r="S13" i="44"/>
  <c r="R12" i="44"/>
  <c r="S20" i="34"/>
  <c r="S50" i="34"/>
  <c r="S59" i="34"/>
  <c r="S65" i="44"/>
  <c r="S73" i="44"/>
  <c r="R16" i="34"/>
  <c r="S17" i="34"/>
  <c r="S55" i="34"/>
  <c r="S54" i="44"/>
  <c r="R44" i="34"/>
  <c r="R46" i="34"/>
  <c r="S35" i="34"/>
  <c r="S37" i="34"/>
  <c r="S39" i="34"/>
  <c r="S44" i="34"/>
  <c r="S15" i="34"/>
  <c r="R30" i="34"/>
  <c r="S14" i="34"/>
  <c r="S29" i="34"/>
  <c r="S19" i="34"/>
  <c r="R23" i="34"/>
  <c r="S16" i="34"/>
  <c r="R20" i="34"/>
  <c r="S30" i="34"/>
  <c r="R51" i="34"/>
  <c r="R56" i="34"/>
  <c r="R58" i="34"/>
  <c r="R60" i="34"/>
  <c r="X40" i="38"/>
  <c r="Y40" i="38" s="1"/>
  <c r="Z40" i="38" s="1"/>
  <c r="X39" i="38"/>
  <c r="Y39" i="38" s="1"/>
  <c r="R47" i="34"/>
  <c r="R40" i="34"/>
  <c r="S36" i="34"/>
  <c r="S38" i="34"/>
  <c r="S43" i="34"/>
  <c r="S28" i="34"/>
  <c r="S13" i="34"/>
  <c r="S24" i="34"/>
  <c r="R24" i="34"/>
  <c r="R13" i="34"/>
  <c r="S21" i="34"/>
  <c r="R28" i="34"/>
  <c r="R18" i="34"/>
  <c r="S26" i="34"/>
  <c r="R57" i="34"/>
  <c r="R59" i="34"/>
  <c r="S41" i="34"/>
  <c r="S46" i="34"/>
  <c r="S48" i="34"/>
  <c r="S22" i="34"/>
  <c r="S23" i="34"/>
  <c r="R25" i="34"/>
  <c r="R26" i="34"/>
  <c r="S18" i="34"/>
  <c r="R19" i="34"/>
  <c r="R27" i="34"/>
  <c r="S51" i="34"/>
  <c r="S53" i="34"/>
  <c r="S56" i="34"/>
  <c r="S58" i="34"/>
  <c r="X66" i="44"/>
  <c r="Y66" i="44" s="1"/>
  <c r="X47" i="44"/>
  <c r="Y47" i="44" s="1"/>
  <c r="X49" i="44"/>
  <c r="Y49" i="44" s="1"/>
  <c r="X73" i="44"/>
  <c r="Y73" i="44" s="1"/>
  <c r="X53" i="44"/>
  <c r="Y53" i="44" s="1"/>
  <c r="AB53" i="44" s="1"/>
  <c r="X20" i="44"/>
  <c r="Y20" i="44" s="1"/>
  <c r="AB20" i="44" s="1"/>
  <c r="X31" i="44"/>
  <c r="Y31" i="44" s="1"/>
  <c r="X56" i="44"/>
  <c r="Y56" i="44" s="1"/>
  <c r="X64" i="44"/>
  <c r="Y64" i="44" s="1"/>
  <c r="AB64" i="44" s="1"/>
  <c r="X72" i="44"/>
  <c r="Y72" i="44" s="1"/>
  <c r="X21" i="44"/>
  <c r="Y21" i="44" s="1"/>
  <c r="X62" i="44"/>
  <c r="Y62" i="44" s="1"/>
  <c r="X67" i="44"/>
  <c r="Y67" i="44" s="1"/>
  <c r="AB67" i="44" s="1"/>
  <c r="D8" i="43"/>
  <c r="X58" i="44"/>
  <c r="Y58" i="44" s="1"/>
  <c r="X36" i="44"/>
  <c r="Y36" i="44" s="1"/>
  <c r="X27" i="44"/>
  <c r="Y27" i="44" s="1"/>
  <c r="X19" i="44"/>
  <c r="Y19" i="44" s="1"/>
  <c r="X55" i="44"/>
  <c r="Y55" i="44" s="1"/>
  <c r="X12" i="44"/>
  <c r="Y12" i="44" s="1"/>
  <c r="AB12" i="44" s="1"/>
  <c r="X54" i="44"/>
  <c r="Y54" i="44" s="1"/>
  <c r="AB54" i="44" s="1"/>
  <c r="X38" i="44"/>
  <c r="Y38" i="44" s="1"/>
  <c r="X28" i="44"/>
  <c r="Y28" i="44" s="1"/>
  <c r="X18" i="44"/>
  <c r="Y18" i="44" s="1"/>
  <c r="X23" i="44"/>
  <c r="Y23" i="44" s="1"/>
  <c r="X34" i="44"/>
  <c r="Y34" i="44" s="1"/>
  <c r="X61" i="44"/>
  <c r="Y61" i="44" s="1"/>
  <c r="AB61" i="44" s="1"/>
  <c r="X24" i="44"/>
  <c r="Y24" i="44" s="1"/>
  <c r="X32" i="44"/>
  <c r="Y32" i="44" s="1"/>
  <c r="X40" i="44"/>
  <c r="Y40" i="44" s="1"/>
  <c r="X65" i="44"/>
  <c r="Y65" i="44" s="1"/>
  <c r="X70" i="44"/>
  <c r="Y70" i="44" s="1"/>
  <c r="X43" i="44"/>
  <c r="Y43" i="44" s="1"/>
  <c r="AB43" i="44" s="1"/>
  <c r="X41" i="44"/>
  <c r="Y41" i="44" s="1"/>
  <c r="X30" i="44"/>
  <c r="Y30" i="44" s="1"/>
  <c r="X25" i="44"/>
  <c r="Y25" i="44" s="1"/>
  <c r="X17" i="44"/>
  <c r="Y17" i="44" s="1"/>
  <c r="X57" i="44"/>
  <c r="Y57" i="44" s="1"/>
  <c r="AB57" i="44" s="1"/>
  <c r="X52" i="44"/>
  <c r="Y52" i="44" s="1"/>
  <c r="AB52" i="44" s="1"/>
  <c r="X44" i="44"/>
  <c r="Y44" i="44" s="1"/>
  <c r="AB44" i="44" s="1"/>
  <c r="X35" i="44"/>
  <c r="Y35" i="44" s="1"/>
  <c r="X33" i="44"/>
  <c r="X22" i="44"/>
  <c r="X26" i="44"/>
  <c r="X42" i="44"/>
  <c r="Y42" i="44" s="1"/>
  <c r="X16" i="44"/>
  <c r="X29" i="44"/>
  <c r="R58" i="1"/>
  <c r="R31" i="1"/>
  <c r="R35" i="1"/>
  <c r="R34" i="1"/>
  <c r="Y18" i="34" l="1"/>
  <c r="Y40" i="34"/>
  <c r="Y36" i="34"/>
  <c r="AB36" i="34" s="1"/>
  <c r="Y35" i="34"/>
  <c r="AB35" i="34" s="1"/>
  <c r="Y37" i="34"/>
  <c r="Y13" i="34"/>
  <c r="AB13" i="34" s="1"/>
  <c r="Y53" i="34"/>
  <c r="AB53" i="34" s="1"/>
  <c r="Y45" i="34"/>
  <c r="Y35" i="38"/>
  <c r="Z35" i="38" s="1"/>
  <c r="Y25" i="34"/>
  <c r="AB25" i="34" s="1"/>
  <c r="Y24" i="34"/>
  <c r="AB23" i="34" s="1"/>
  <c r="X227" i="45"/>
  <c r="Y227" i="45" s="1"/>
  <c r="X185" i="45"/>
  <c r="X307" i="45"/>
  <c r="X257" i="45"/>
  <c r="Y257" i="45" s="1"/>
  <c r="X82" i="45"/>
  <c r="Y82" i="45" s="1"/>
  <c r="X316" i="45"/>
  <c r="X195" i="45"/>
  <c r="Y194" i="45" s="1"/>
  <c r="X237" i="45"/>
  <c r="Y237" i="45" s="1"/>
  <c r="X118" i="45"/>
  <c r="Y117" i="45" s="1"/>
  <c r="X318" i="45"/>
  <c r="X193" i="45"/>
  <c r="X129" i="45"/>
  <c r="Y129" i="45" s="1"/>
  <c r="X319" i="45"/>
  <c r="Y319" i="45" s="1"/>
  <c r="X170" i="45"/>
  <c r="X251" i="45"/>
  <c r="X56" i="45"/>
  <c r="Y55" i="45" s="1"/>
  <c r="X40" i="45"/>
  <c r="Y40" i="45" s="1"/>
  <c r="X240" i="45"/>
  <c r="Y240" i="45" s="1"/>
  <c r="X176" i="45"/>
  <c r="X147" i="45"/>
  <c r="Y147" i="45" s="1"/>
  <c r="X271" i="45"/>
  <c r="Y271" i="45" s="1"/>
  <c r="X41" i="45"/>
  <c r="Y41" i="45" s="1"/>
  <c r="X305" i="45"/>
  <c r="Y305" i="45" s="1"/>
  <c r="X263" i="45"/>
  <c r="Y263" i="45" s="1"/>
  <c r="X221" i="45"/>
  <c r="Y221" i="45" s="1"/>
  <c r="X209" i="45"/>
  <c r="X145" i="45"/>
  <c r="Y145" i="45" s="1"/>
  <c r="X116" i="45"/>
  <c r="Y116" i="45" s="1"/>
  <c r="X53" i="45"/>
  <c r="Y53" i="45" s="1"/>
  <c r="X287" i="45"/>
  <c r="X223" i="45"/>
  <c r="Y223" i="45" s="1"/>
  <c r="X138" i="45"/>
  <c r="Y134" i="45" s="1"/>
  <c r="X312" i="45"/>
  <c r="Y312" i="45" s="1"/>
  <c r="X296" i="45"/>
  <c r="Y296" i="45" s="1"/>
  <c r="X216" i="45"/>
  <c r="Y216" i="45" s="1"/>
  <c r="X16" i="45"/>
  <c r="Y14" i="45" s="1"/>
  <c r="X205" i="45"/>
  <c r="Y204" i="45" s="1"/>
  <c r="X112" i="45"/>
  <c r="X306" i="45"/>
  <c r="Y306" i="45" s="1"/>
  <c r="X33" i="45"/>
  <c r="Y32" i="45" s="1"/>
  <c r="X295" i="45"/>
  <c r="Y294" i="45" s="1"/>
  <c r="X273" i="45"/>
  <c r="Y273" i="45" s="1"/>
  <c r="X37" i="45"/>
  <c r="Y37" i="45" s="1"/>
  <c r="X133" i="45"/>
  <c r="X93" i="45"/>
  <c r="Y93" i="45" s="1"/>
  <c r="X68" i="45"/>
  <c r="Y68" i="45" s="1"/>
  <c r="WVY186" i="45" s="1"/>
  <c r="X28" i="45"/>
  <c r="Y28" i="45" s="1"/>
  <c r="X260" i="45"/>
  <c r="Y260" i="45" s="1"/>
  <c r="X67" i="45"/>
  <c r="Y67" i="45" s="1"/>
  <c r="X35" i="45"/>
  <c r="X11" i="45"/>
  <c r="Y11" i="45" s="1"/>
  <c r="X110" i="45"/>
  <c r="Y32" i="38"/>
  <c r="Y17" i="38"/>
  <c r="Z17" i="38" s="1"/>
  <c r="Y30" i="38"/>
  <c r="Y28" i="34"/>
  <c r="AB28" i="34" s="1"/>
  <c r="P454" i="1"/>
  <c r="R462" i="1" s="1"/>
  <c r="Y33" i="44"/>
  <c r="AB33" i="44" s="1"/>
  <c r="Y29" i="44"/>
  <c r="AB29" i="44" s="1"/>
  <c r="Y16" i="44"/>
  <c r="AB16" i="44" s="1"/>
  <c r="Y14" i="44"/>
  <c r="AB13" i="44" s="1"/>
  <c r="Y19" i="34"/>
  <c r="AB17" i="34" s="1"/>
  <c r="Y44" i="34"/>
  <c r="AB44" i="34" s="1"/>
  <c r="Y30" i="34"/>
  <c r="AB30" i="34" s="1"/>
  <c r="Y46" i="34"/>
  <c r="AB45" i="34" s="1"/>
  <c r="X46" i="45"/>
  <c r="X303" i="45"/>
  <c r="Y303" i="45" s="1"/>
  <c r="X203" i="45"/>
  <c r="Y202" i="45" s="1"/>
  <c r="X23" i="45"/>
  <c r="X235" i="45"/>
  <c r="Y235" i="45" s="1"/>
  <c r="X266" i="45"/>
  <c r="Y266" i="45" s="1"/>
  <c r="X241" i="45"/>
  <c r="Y241" i="45" s="1"/>
  <c r="X34" i="45"/>
  <c r="Y34" i="45" s="1"/>
  <c r="Y26" i="44"/>
  <c r="AB25" i="44" s="1"/>
  <c r="Y22" i="44"/>
  <c r="AB21" i="44" s="1"/>
  <c r="Y62" i="1"/>
  <c r="X188" i="45"/>
  <c r="X201" i="45"/>
  <c r="Y199" i="45" s="1"/>
  <c r="X105" i="45"/>
  <c r="Y105" i="45" s="1"/>
  <c r="X51" i="45"/>
  <c r="Y51" i="45" s="1"/>
  <c r="X244" i="45"/>
  <c r="Y244" i="45" s="1"/>
  <c r="X214" i="45"/>
  <c r="Y214" i="45" s="1"/>
  <c r="X131" i="45"/>
  <c r="X158" i="45"/>
  <c r="X38" i="45"/>
  <c r="Y38" i="45" s="1"/>
  <c r="Y420" i="1"/>
  <c r="X106" i="45"/>
  <c r="Y106" i="45" s="1"/>
  <c r="X99" i="45"/>
  <c r="Y99" i="45" s="1"/>
  <c r="X9" i="45"/>
  <c r="Y9" i="45" s="1"/>
  <c r="X124" i="45"/>
  <c r="Y123" i="45" s="1"/>
  <c r="X21" i="45"/>
  <c r="X259" i="45"/>
  <c r="Y259" i="45" s="1"/>
  <c r="X284" i="45"/>
  <c r="Y284" i="45" s="1"/>
  <c r="X18" i="45"/>
  <c r="Y18" i="45" s="1"/>
  <c r="Y427" i="1"/>
  <c r="Y329" i="1"/>
  <c r="Y70" i="1"/>
  <c r="AB37" i="44"/>
  <c r="X317" i="45"/>
  <c r="X59" i="45"/>
  <c r="Y59" i="45" s="1"/>
  <c r="X160" i="45"/>
  <c r="Y160" i="45" s="1"/>
  <c r="X12" i="45"/>
  <c r="Y12" i="45" s="1"/>
  <c r="X236" i="45"/>
  <c r="Y236" i="45" s="1"/>
  <c r="X104" i="45"/>
  <c r="X45" i="45"/>
  <c r="X159" i="45"/>
  <c r="Y159" i="45" s="1"/>
  <c r="X282" i="45"/>
  <c r="Y281" i="45" s="1"/>
  <c r="X103" i="45"/>
  <c r="Y103" i="45" s="1"/>
  <c r="X218" i="45"/>
  <c r="Y217" i="45" s="1"/>
  <c r="X47" i="45"/>
  <c r="X70" i="45"/>
  <c r="Y70" i="45" s="1"/>
  <c r="X152" i="45"/>
  <c r="Y152" i="45" s="1"/>
  <c r="X26" i="45"/>
  <c r="Y26" i="45" s="1"/>
  <c r="X36" i="45"/>
  <c r="X189" i="45"/>
  <c r="X127" i="45"/>
  <c r="Y127" i="45" s="1"/>
  <c r="X168" i="45"/>
  <c r="X20" i="45"/>
  <c r="X25" i="45"/>
  <c r="X102" i="45"/>
  <c r="Y101" i="45" s="1"/>
  <c r="X253" i="45"/>
  <c r="Y253" i="45" s="1"/>
  <c r="X156" i="45"/>
  <c r="X22" i="45"/>
  <c r="X323" i="45"/>
  <c r="Y322" i="45" s="1"/>
  <c r="X49" i="45"/>
  <c r="Y49" i="45" s="1"/>
  <c r="X30" i="45"/>
  <c r="Y30" i="45" s="1"/>
  <c r="X314" i="45"/>
  <c r="X225" i="45"/>
  <c r="Y225" i="45" s="1"/>
  <c r="X311" i="45"/>
  <c r="Y311" i="45" s="1"/>
  <c r="X42" i="45"/>
  <c r="Y42" i="45" s="1"/>
  <c r="X91" i="45"/>
  <c r="Y90" i="45" s="1"/>
  <c r="Y108" i="1"/>
  <c r="Y46" i="1"/>
  <c r="X149" i="45"/>
  <c r="Y149" i="45" s="1"/>
  <c r="Y132" i="1"/>
  <c r="Y15" i="38"/>
  <c r="Z15" i="38" s="1"/>
  <c r="Y154" i="1"/>
  <c r="AB58" i="34"/>
  <c r="Y34" i="38"/>
  <c r="Z34" i="38" s="1"/>
  <c r="Y25" i="38"/>
  <c r="Z24" i="38" s="1"/>
  <c r="Y13" i="38"/>
  <c r="Z13" i="38" s="1"/>
  <c r="Y56" i="1"/>
  <c r="Y44" i="1"/>
  <c r="Y198" i="1"/>
  <c r="Y346" i="1"/>
  <c r="AB51" i="34"/>
  <c r="Y181" i="45"/>
  <c r="WWA472" i="1"/>
  <c r="Y193" i="1"/>
  <c r="AB69" i="44"/>
  <c r="Y95" i="45"/>
  <c r="Y287" i="45"/>
  <c r="Y96" i="1"/>
  <c r="Y440" i="1"/>
  <c r="Y103" i="1"/>
  <c r="Y287" i="1"/>
  <c r="Y298" i="45"/>
  <c r="Y211" i="45"/>
  <c r="Y443" i="1"/>
  <c r="Y445" i="1"/>
  <c r="Y399" i="1"/>
  <c r="WVY479" i="1" s="1"/>
  <c r="Y297" i="1"/>
  <c r="Y148" i="1"/>
  <c r="WVZ470" i="1"/>
  <c r="Y304" i="1"/>
  <c r="Y146" i="1"/>
  <c r="Y60" i="1"/>
  <c r="Y325" i="1"/>
  <c r="AB47" i="34"/>
  <c r="Y48" i="1"/>
  <c r="Y245" i="1"/>
  <c r="Y206" i="45"/>
  <c r="WVY470" i="1"/>
  <c r="AB40" i="34"/>
  <c r="AB24" i="46"/>
  <c r="WVZ472" i="1"/>
  <c r="Y250" i="45"/>
  <c r="WWA186" i="45"/>
  <c r="AB62" i="44"/>
  <c r="Y124" i="1"/>
  <c r="Y159" i="1"/>
  <c r="AB28" i="46"/>
  <c r="Y121" i="45"/>
  <c r="WVY472" i="1"/>
  <c r="WWA471" i="1"/>
  <c r="Y54" i="1"/>
  <c r="Y138" i="1"/>
  <c r="Y413" i="1"/>
  <c r="Y208" i="45"/>
  <c r="Y279" i="45"/>
  <c r="Y77" i="45"/>
  <c r="Y290" i="45"/>
  <c r="Y301" i="45"/>
  <c r="WVZ471" i="1"/>
  <c r="Y327" i="1"/>
  <c r="Y204" i="1"/>
  <c r="Y337" i="1"/>
  <c r="AB15" i="34"/>
  <c r="Y276" i="45"/>
  <c r="Y175" i="45"/>
  <c r="WWA470" i="1"/>
  <c r="WVZ186" i="45"/>
  <c r="AB56" i="34"/>
  <c r="AB21" i="46"/>
  <c r="AB16" i="46"/>
  <c r="Y93" i="1"/>
  <c r="Y291" i="1"/>
  <c r="WVZ476" i="1" s="1"/>
  <c r="Y64" i="1"/>
  <c r="Y58" i="1"/>
  <c r="Y422" i="1"/>
  <c r="Y429" i="1"/>
  <c r="Y450" i="1"/>
  <c r="AB32" i="34"/>
  <c r="Y22" i="1"/>
  <c r="Y259" i="1"/>
  <c r="Y227" i="1"/>
  <c r="Y80" i="1"/>
  <c r="Y267" i="1"/>
  <c r="Y161" i="45"/>
  <c r="Y139" i="45"/>
  <c r="Y247" i="45"/>
  <c r="Y309" i="45"/>
  <c r="AB39" i="44"/>
  <c r="AB12" i="43"/>
  <c r="Y307" i="1"/>
  <c r="Y206" i="1"/>
  <c r="Y405" i="1"/>
  <c r="Y114" i="1"/>
  <c r="Y424" i="1"/>
  <c r="Y117" i="1"/>
  <c r="Y370" i="1"/>
  <c r="Y402" i="1"/>
  <c r="Y52" i="1"/>
  <c r="Y311" i="1"/>
  <c r="Y74" i="1"/>
  <c r="Y16" i="1"/>
  <c r="AB21" i="34"/>
  <c r="Y185" i="45"/>
  <c r="Y29" i="1"/>
  <c r="Y322" i="1"/>
  <c r="Y334" i="1"/>
  <c r="Y407" i="1"/>
  <c r="Y72" i="1"/>
  <c r="Y376" i="1"/>
  <c r="Y317" i="1"/>
  <c r="Y40" i="1"/>
  <c r="Y416" i="1"/>
  <c r="WWA481" i="1" s="1"/>
  <c r="Y340" i="1"/>
  <c r="Y331" i="1"/>
  <c r="AB37" i="34"/>
  <c r="AB55" i="44"/>
  <c r="Y237" i="1"/>
  <c r="Y32" i="1"/>
  <c r="Y78" i="1"/>
  <c r="Y240" i="1"/>
  <c r="Y273" i="1"/>
  <c r="Q454" i="1"/>
  <c r="Y281" i="1"/>
  <c r="Y224" i="1"/>
  <c r="Y220" i="1"/>
  <c r="Y373" i="1"/>
  <c r="Y410" i="1"/>
  <c r="Y233" i="1"/>
  <c r="Y127" i="1"/>
  <c r="Y213" i="1"/>
  <c r="Y255" i="1"/>
  <c r="AB49" i="44"/>
  <c r="AB46" i="44"/>
  <c r="Z27" i="38"/>
  <c r="Z19" i="38"/>
  <c r="Y229" i="1"/>
  <c r="Y300" i="1"/>
  <c r="Y432" i="1"/>
  <c r="Y180" i="1"/>
  <c r="Y235" i="1"/>
  <c r="Y134" i="1"/>
  <c r="Y50" i="1"/>
  <c r="Y106" i="1"/>
  <c r="AB65" i="44"/>
  <c r="AB58" i="44"/>
  <c r="Z37" i="38"/>
  <c r="AB41" i="44"/>
  <c r="R454" i="1"/>
  <c r="R459" i="1" s="1"/>
  <c r="AB35" i="44"/>
  <c r="AB31" i="44"/>
  <c r="AB23" i="44"/>
  <c r="AB27" i="44"/>
  <c r="AB72" i="44"/>
  <c r="Y314" i="45" l="1"/>
  <c r="Y317" i="45"/>
  <c r="Y110" i="45"/>
  <c r="Y167" i="45"/>
  <c r="Y35" i="45"/>
  <c r="Y131" i="45"/>
  <c r="Y153" i="45"/>
  <c r="Z30" i="38"/>
  <c r="Y188" i="45"/>
  <c r="WVZ184" i="45"/>
  <c r="Y45" i="45"/>
  <c r="Y20" i="45"/>
  <c r="WVY469" i="1"/>
  <c r="WWB472" i="1"/>
  <c r="WWA473" i="1"/>
  <c r="WWA479" i="1"/>
  <c r="WVZ483" i="1"/>
  <c r="WWA476" i="1"/>
  <c r="WWA468" i="1"/>
  <c r="WWA483" i="1"/>
  <c r="WWB470" i="1"/>
  <c r="WVY483" i="1"/>
  <c r="WWA469" i="1"/>
  <c r="WVZ468" i="1"/>
  <c r="WVZ469" i="1"/>
  <c r="WVY468" i="1"/>
  <c r="WVY481" i="1"/>
  <c r="WWB471" i="1"/>
  <c r="WVZ479" i="1"/>
  <c r="WWB186" i="45"/>
  <c r="WVZ474" i="1"/>
  <c r="WVZ481" i="1"/>
  <c r="WVY184" i="45"/>
  <c r="R461" i="1"/>
  <c r="WVY466" i="1"/>
  <c r="WWA184" i="45"/>
  <c r="WVY474" i="1"/>
  <c r="WVY477" i="1"/>
  <c r="WVY476" i="1"/>
  <c r="WWA474" i="1"/>
  <c r="Z458" i="1"/>
  <c r="WVY482" i="1"/>
  <c r="WVZ466" i="1"/>
  <c r="WWA478" i="1"/>
  <c r="WVY480" i="1"/>
  <c r="WVY467" i="1"/>
  <c r="WVZ480" i="1"/>
  <c r="WWA480" i="1"/>
  <c r="WWA466" i="1"/>
  <c r="WVZ467" i="1"/>
  <c r="WVZ478" i="1"/>
  <c r="WWE474" i="1"/>
  <c r="WVY475" i="1"/>
  <c r="WVY478" i="1"/>
  <c r="WVY473" i="1"/>
  <c r="WWA477" i="1"/>
  <c r="WVZ473" i="1"/>
  <c r="WWA467" i="1"/>
  <c r="WWA482" i="1"/>
  <c r="WWA475" i="1"/>
  <c r="Z459" i="1"/>
  <c r="WVZ475" i="1"/>
  <c r="WVZ477" i="1"/>
  <c r="WWE472" i="1"/>
  <c r="WWE473" i="1"/>
  <c r="WVZ482" i="1"/>
  <c r="Z460" i="1"/>
  <c r="WWB467" i="1" l="1"/>
  <c r="WWB476" i="1"/>
  <c r="WWB481" i="1"/>
  <c r="WWB468" i="1"/>
  <c r="WWB479" i="1"/>
  <c r="WWB483" i="1"/>
  <c r="WWB469" i="1"/>
  <c r="WWB466" i="1"/>
  <c r="WWB473" i="1"/>
  <c r="WWB474" i="1"/>
  <c r="WWB480" i="1"/>
  <c r="WWB184" i="45"/>
  <c r="WWB475" i="1"/>
  <c r="WWA484" i="1"/>
  <c r="WVY484" i="1"/>
  <c r="WWE475" i="1"/>
  <c r="Z461" i="1"/>
  <c r="WWB477" i="1"/>
  <c r="WWB478" i="1"/>
  <c r="WWB482" i="1"/>
  <c r="WVZ484" i="1"/>
  <c r="WWB484" i="1" l="1"/>
</calcChain>
</file>

<file path=xl/comments1.xml><?xml version="1.0" encoding="utf-8"?>
<comments xmlns="http://schemas.openxmlformats.org/spreadsheetml/2006/main">
  <authors>
    <author>laquijano</author>
    <author>jmzambrano</author>
  </authors>
  <commentList>
    <comment ref="A8"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E8"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F8"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G8" authorId="0">
      <text>
        <r>
          <rPr>
            <b/>
            <sz val="8"/>
            <color indexed="81"/>
            <rFont val="Tahoma"/>
            <family val="2"/>
          </rPr>
          <t>Pasos cuantificables que permitan medir el avance y cumplimiento de la acción de mejoramiento.
Se pueden incluir tantas filas como metas sean necesarios.</t>
        </r>
      </text>
    </comment>
    <comment ref="H8" authorId="0">
      <text>
        <r>
          <rPr>
            <b/>
            <sz val="8"/>
            <color indexed="81"/>
            <rFont val="Tahoma"/>
            <family val="2"/>
          </rPr>
          <t xml:space="preserve">Nombre de la unidad de medida que se  utiliza para medir el grado de avance de la meta (unidades o porcentaje) y definición
 de la actividad a realizar   
</t>
        </r>
      </text>
    </comment>
    <comment ref="I8" authorId="0">
      <text>
        <r>
          <rPr>
            <b/>
            <sz val="8"/>
            <color indexed="81"/>
            <rFont val="Tahoma"/>
            <family val="2"/>
          </rPr>
          <t xml:space="preserve">Volumen o tamaño de la meta, establecido en unidades o porcentajes. 
</t>
        </r>
      </text>
    </comment>
    <comment ref="J8" authorId="0">
      <text>
        <r>
          <rPr>
            <b/>
            <sz val="8"/>
            <color indexed="81"/>
            <rFont val="Tahoma"/>
            <family val="2"/>
          </rPr>
          <t xml:space="preserve">Fecha programada para la iniciación de cada meta </t>
        </r>
        <r>
          <rPr>
            <sz val="8"/>
            <color indexed="81"/>
            <rFont val="Tahoma"/>
            <family val="2"/>
          </rPr>
          <t xml:space="preserve">
</t>
        </r>
      </text>
    </comment>
    <comment ref="K8" authorId="0">
      <text>
        <r>
          <rPr>
            <b/>
            <sz val="8"/>
            <color indexed="81"/>
            <rFont val="Tahoma"/>
            <family val="2"/>
          </rPr>
          <t xml:space="preserve">Fecha programada para la terminación de cada meta </t>
        </r>
      </text>
    </comment>
    <comment ref="L8" authorId="0">
      <text>
        <r>
          <rPr>
            <b/>
            <sz val="8"/>
            <color indexed="81"/>
            <rFont val="Tahoma"/>
            <family val="2"/>
          </rPr>
          <t xml:space="preserve">La hoja calcula automáticamente el plazo de duración de la acción de mejoramiento teniendo en cuenta las fechas de inicio y terminación de la meta.
</t>
        </r>
      </text>
    </comment>
    <comment ref="M8" authorId="1">
      <text>
        <r>
          <rPr>
            <b/>
            <sz val="8"/>
            <color indexed="81"/>
            <rFont val="Tahoma"/>
            <family val="2"/>
          </rPr>
          <t xml:space="preserve">Nombre de la Dependencia (s) responsable por el cumplimiento de la meta
</t>
        </r>
      </text>
    </comment>
    <comment ref="N8" authorId="0">
      <text>
        <r>
          <rPr>
            <b/>
            <sz val="8"/>
            <color indexed="81"/>
            <rFont val="Tahoma"/>
            <family val="2"/>
          </rPr>
          <t xml:space="preserve">Se consigna el numero de unidades ejecutadas por cada una de las metas 
</t>
        </r>
      </text>
    </comment>
    <comment ref="O8"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X8"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8"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10.xml><?xml version="1.0" encoding="utf-8"?>
<comments xmlns="http://schemas.openxmlformats.org/spreadsheetml/2006/main">
  <authors>
    <author>laquijano</author>
    <author>jmzambrano</author>
  </authors>
  <commentList>
    <comment ref="A9"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B9"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F9"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G9"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H9" authorId="0">
      <text>
        <r>
          <rPr>
            <b/>
            <sz val="8"/>
            <color indexed="81"/>
            <rFont val="Tahoma"/>
            <family val="2"/>
          </rPr>
          <t>Pasos cuantificables que permitan medir el avance y cumplimiento de la acción de mejoramiento.
Se pueden incluir tantas filas como metas sean necesarios.</t>
        </r>
      </text>
    </comment>
    <comment ref="I9" authorId="0">
      <text>
        <r>
          <rPr>
            <b/>
            <sz val="8"/>
            <color indexed="81"/>
            <rFont val="Tahoma"/>
            <family val="2"/>
          </rPr>
          <t xml:space="preserve">Nombre de la unidad de medida que se  utiliza para medir el grado de avance de la meta (unidades o porcentaje) y definición
 de la actividad a realizar   
</t>
        </r>
      </text>
    </comment>
    <comment ref="J9" authorId="0">
      <text>
        <r>
          <rPr>
            <b/>
            <sz val="8"/>
            <color indexed="81"/>
            <rFont val="Tahoma"/>
            <family val="2"/>
          </rPr>
          <t xml:space="preserve">Volumen o tamaño de la meta, establecido en unidades o porcentajes. 
</t>
        </r>
      </text>
    </comment>
    <comment ref="K9" authorId="0">
      <text>
        <r>
          <rPr>
            <b/>
            <sz val="8"/>
            <color indexed="81"/>
            <rFont val="Tahoma"/>
            <family val="2"/>
          </rPr>
          <t xml:space="preserve">Fecha programada para la iniciación de cada meta </t>
        </r>
        <r>
          <rPr>
            <sz val="8"/>
            <color indexed="81"/>
            <rFont val="Tahoma"/>
            <family val="2"/>
          </rPr>
          <t xml:space="preserve">
</t>
        </r>
      </text>
    </comment>
    <comment ref="L9" authorId="0">
      <text>
        <r>
          <rPr>
            <b/>
            <sz val="8"/>
            <color indexed="81"/>
            <rFont val="Tahoma"/>
            <family val="2"/>
          </rPr>
          <t xml:space="preserve">Fecha programada para la terminación de cada meta </t>
        </r>
      </text>
    </comment>
    <comment ref="M9" authorId="0">
      <text>
        <r>
          <rPr>
            <b/>
            <sz val="8"/>
            <color indexed="81"/>
            <rFont val="Tahoma"/>
            <family val="2"/>
          </rPr>
          <t xml:space="preserve">La hoja calcula automáticamente el plazo de duración de la acción de mejoramiento teniendo en cuenta las fechas de inicio y terminación de la meta.
</t>
        </r>
      </text>
    </comment>
    <comment ref="N9" authorId="1">
      <text>
        <r>
          <rPr>
            <b/>
            <sz val="8"/>
            <color indexed="81"/>
            <rFont val="Tahoma"/>
            <family val="2"/>
          </rPr>
          <t xml:space="preserve">Nombre de la Dependencia (s) responsable por el cumplimiento de la meta
</t>
        </r>
      </text>
    </comment>
    <comment ref="O9" authorId="0">
      <text>
        <r>
          <rPr>
            <b/>
            <sz val="8"/>
            <color indexed="81"/>
            <rFont val="Tahoma"/>
            <family val="2"/>
          </rPr>
          <t xml:space="preserve">Se consigna el numero de unidades ejecutadas por cada una de las metas 
</t>
        </r>
      </text>
    </comment>
    <comment ref="P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AB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11.xml><?xml version="1.0" encoding="utf-8"?>
<comments xmlns="http://schemas.openxmlformats.org/spreadsheetml/2006/main">
  <authors>
    <author>laquijano</author>
    <author>jmzambrano</author>
  </authors>
  <commentList>
    <comment ref="A9"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B9"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F9"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G9"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H9" authorId="0">
      <text>
        <r>
          <rPr>
            <b/>
            <sz val="8"/>
            <color indexed="81"/>
            <rFont val="Tahoma"/>
            <family val="2"/>
          </rPr>
          <t>Pasos cuantificables que permitan medir el avance y cumplimiento de la acción de mejoramiento.
Se pueden incluir tantas filas como metas sean necesarios.</t>
        </r>
      </text>
    </comment>
    <comment ref="I9" authorId="0">
      <text>
        <r>
          <rPr>
            <b/>
            <sz val="8"/>
            <color indexed="81"/>
            <rFont val="Tahoma"/>
            <family val="2"/>
          </rPr>
          <t xml:space="preserve">Nombre de la unidad de medida que se  utiliza para medir el grado de avance de la meta (unidades o porcentaje) y definición
 de la actividad a realizar   
</t>
        </r>
      </text>
    </comment>
    <comment ref="J9" authorId="0">
      <text>
        <r>
          <rPr>
            <b/>
            <sz val="8"/>
            <color indexed="81"/>
            <rFont val="Tahoma"/>
            <family val="2"/>
          </rPr>
          <t xml:space="preserve">Volumen o tamaño de la meta, establecido en unidades o porcentajes. 
</t>
        </r>
      </text>
    </comment>
    <comment ref="K9" authorId="0">
      <text>
        <r>
          <rPr>
            <b/>
            <sz val="8"/>
            <color indexed="81"/>
            <rFont val="Tahoma"/>
            <family val="2"/>
          </rPr>
          <t xml:space="preserve">Fecha programada para la iniciación de cada meta </t>
        </r>
        <r>
          <rPr>
            <sz val="8"/>
            <color indexed="81"/>
            <rFont val="Tahoma"/>
            <family val="2"/>
          </rPr>
          <t xml:space="preserve">
</t>
        </r>
      </text>
    </comment>
    <comment ref="L9" authorId="0">
      <text>
        <r>
          <rPr>
            <b/>
            <sz val="8"/>
            <color indexed="81"/>
            <rFont val="Tahoma"/>
            <family val="2"/>
          </rPr>
          <t xml:space="preserve">Fecha programada para la terminación de cada meta </t>
        </r>
      </text>
    </comment>
    <comment ref="M9" authorId="0">
      <text>
        <r>
          <rPr>
            <b/>
            <sz val="8"/>
            <color indexed="81"/>
            <rFont val="Tahoma"/>
            <family val="2"/>
          </rPr>
          <t xml:space="preserve">La hoja calcula automáticamente el plazo de duración de la acción de mejoramiento teniendo en cuenta las fechas de inicio y terminación de la meta.
</t>
        </r>
      </text>
    </comment>
    <comment ref="N9" authorId="1">
      <text>
        <r>
          <rPr>
            <b/>
            <sz val="8"/>
            <color indexed="81"/>
            <rFont val="Tahoma"/>
            <family val="2"/>
          </rPr>
          <t xml:space="preserve">Nombre de la Dependencia (s) responsable por el cumplimiento de la meta
</t>
        </r>
      </text>
    </comment>
    <comment ref="O9" authorId="0">
      <text>
        <r>
          <rPr>
            <b/>
            <sz val="8"/>
            <color indexed="81"/>
            <rFont val="Tahoma"/>
            <family val="2"/>
          </rPr>
          <t xml:space="preserve">Se consigna el numero de unidades ejecutadas por cada una de las metas 
</t>
        </r>
      </text>
    </comment>
    <comment ref="P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AB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2.xml><?xml version="1.0" encoding="utf-8"?>
<comments xmlns="http://schemas.openxmlformats.org/spreadsheetml/2006/main">
  <authors>
    <author>laquijano</author>
    <author>jmzambrano</author>
  </authors>
  <commentList>
    <comment ref="A10"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B10"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F10"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G10"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H10" authorId="0">
      <text>
        <r>
          <rPr>
            <b/>
            <sz val="8"/>
            <color indexed="81"/>
            <rFont val="Tahoma"/>
            <family val="2"/>
          </rPr>
          <t>Pasos cuantificables que permitan medir el avance y cumplimiento de la acción de mejoramiento.
Se pueden incluir tantas filas como metas sean necesarios.</t>
        </r>
      </text>
    </comment>
    <comment ref="I10" authorId="0">
      <text>
        <r>
          <rPr>
            <b/>
            <sz val="8"/>
            <color indexed="81"/>
            <rFont val="Tahoma"/>
            <family val="2"/>
          </rPr>
          <t xml:space="preserve">Nombre de la unidad de medida que se  utiliza para medir el grado de avance de la meta (unidades o porcentaje) y definición
 de la actividad a realizar   
</t>
        </r>
      </text>
    </comment>
    <comment ref="J10" authorId="0">
      <text>
        <r>
          <rPr>
            <b/>
            <sz val="8"/>
            <color indexed="81"/>
            <rFont val="Tahoma"/>
            <family val="2"/>
          </rPr>
          <t xml:space="preserve">Volumen o tamaño de la meta, establecido en unidades o porcentajes. 
</t>
        </r>
      </text>
    </comment>
    <comment ref="K10" authorId="0">
      <text>
        <r>
          <rPr>
            <b/>
            <sz val="8"/>
            <color indexed="81"/>
            <rFont val="Tahoma"/>
            <family val="2"/>
          </rPr>
          <t xml:space="preserve">Fecha programada para la iniciación de cada meta </t>
        </r>
        <r>
          <rPr>
            <sz val="8"/>
            <color indexed="81"/>
            <rFont val="Tahoma"/>
            <family val="2"/>
          </rPr>
          <t xml:space="preserve">
</t>
        </r>
      </text>
    </comment>
    <comment ref="L10" authorId="0">
      <text>
        <r>
          <rPr>
            <b/>
            <sz val="8"/>
            <color indexed="81"/>
            <rFont val="Tahoma"/>
            <family val="2"/>
          </rPr>
          <t xml:space="preserve">Fecha programada para la terminación de cada meta </t>
        </r>
      </text>
    </comment>
    <comment ref="M10" authorId="0">
      <text>
        <r>
          <rPr>
            <b/>
            <sz val="8"/>
            <color indexed="81"/>
            <rFont val="Tahoma"/>
            <family val="2"/>
          </rPr>
          <t xml:space="preserve">La hoja calcula automáticamente el plazo de duración de la acción de mejoramiento teniendo en cuenta las fechas de inicio y terminación de la meta.
</t>
        </r>
      </text>
    </comment>
    <comment ref="N10" authorId="1">
      <text>
        <r>
          <rPr>
            <b/>
            <sz val="8"/>
            <color indexed="81"/>
            <rFont val="Tahoma"/>
            <family val="2"/>
          </rPr>
          <t xml:space="preserve">Nombre de la Dependencia (s) responsable por el cumplimiento de la meta
</t>
        </r>
      </text>
    </comment>
    <comment ref="O10" authorId="0">
      <text>
        <r>
          <rPr>
            <b/>
            <sz val="8"/>
            <color indexed="81"/>
            <rFont val="Tahoma"/>
            <family val="2"/>
          </rPr>
          <t xml:space="preserve">Se consigna el numero de unidades ejecutadas por cada una de las metas 
</t>
        </r>
      </text>
    </comment>
    <comment ref="P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Z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3.xml><?xml version="1.0" encoding="utf-8"?>
<comments xmlns="http://schemas.openxmlformats.org/spreadsheetml/2006/main">
  <authors>
    <author>laquijano</author>
    <author>jmzambrano</author>
  </authors>
  <commentList>
    <comment ref="A6"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E6"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F6"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G6" authorId="0">
      <text>
        <r>
          <rPr>
            <b/>
            <sz val="8"/>
            <color indexed="81"/>
            <rFont val="Tahoma"/>
            <family val="2"/>
          </rPr>
          <t>Pasos cuantificables que permitan medir el avance y cumplimiento de la acción de mejoramiento.
Se pueden incluir tantas filas como metas sean necesarios.</t>
        </r>
      </text>
    </comment>
    <comment ref="H6" authorId="0">
      <text>
        <r>
          <rPr>
            <b/>
            <sz val="8"/>
            <color indexed="81"/>
            <rFont val="Tahoma"/>
            <family val="2"/>
          </rPr>
          <t xml:space="preserve">Nombre de la unidad de medida que se  utiliza para medir el grado de avance de la meta (unidades o porcentaje) y definición
 de la actividad a realizar   
</t>
        </r>
      </text>
    </comment>
    <comment ref="I6" authorId="0">
      <text>
        <r>
          <rPr>
            <b/>
            <sz val="8"/>
            <color indexed="81"/>
            <rFont val="Tahoma"/>
            <family val="2"/>
          </rPr>
          <t xml:space="preserve">Volumen o tamaño de la meta, establecido en unidades o porcentajes. 
</t>
        </r>
      </text>
    </comment>
    <comment ref="J6" authorId="0">
      <text>
        <r>
          <rPr>
            <b/>
            <sz val="8"/>
            <color indexed="81"/>
            <rFont val="Tahoma"/>
            <family val="2"/>
          </rPr>
          <t xml:space="preserve">Fecha programada para la iniciación de cada meta </t>
        </r>
        <r>
          <rPr>
            <sz val="8"/>
            <color indexed="81"/>
            <rFont val="Tahoma"/>
            <family val="2"/>
          </rPr>
          <t xml:space="preserve">
</t>
        </r>
      </text>
    </comment>
    <comment ref="K6" authorId="0">
      <text>
        <r>
          <rPr>
            <b/>
            <sz val="8"/>
            <color indexed="81"/>
            <rFont val="Tahoma"/>
            <family val="2"/>
          </rPr>
          <t xml:space="preserve">Fecha programada para la terminación de cada meta </t>
        </r>
      </text>
    </comment>
    <comment ref="L6" authorId="0">
      <text>
        <r>
          <rPr>
            <b/>
            <sz val="8"/>
            <color indexed="81"/>
            <rFont val="Tahoma"/>
            <family val="2"/>
          </rPr>
          <t xml:space="preserve">La hoja calcula automáticamente el plazo de duración de la acción de mejoramiento teniendo en cuenta las fechas de inicio y terminación de la meta.
</t>
        </r>
      </text>
    </comment>
    <comment ref="M6" authorId="1">
      <text>
        <r>
          <rPr>
            <b/>
            <sz val="8"/>
            <color indexed="81"/>
            <rFont val="Tahoma"/>
            <family val="2"/>
          </rPr>
          <t xml:space="preserve">Nombre de la Dependencia (s) responsable por el cumplimiento de la meta
</t>
        </r>
      </text>
    </comment>
    <comment ref="N6" authorId="0">
      <text>
        <r>
          <rPr>
            <b/>
            <sz val="8"/>
            <color indexed="81"/>
            <rFont val="Tahoma"/>
            <family val="2"/>
          </rPr>
          <t xml:space="preserve">Se consigna el numero de unidades ejecutadas por cada una de las metas 
</t>
        </r>
      </text>
    </comment>
    <comment ref="O6"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X6"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6"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4.xml><?xml version="1.0" encoding="utf-8"?>
<comments xmlns="http://schemas.openxmlformats.org/spreadsheetml/2006/main">
  <authors>
    <author>laquijano</author>
    <author>jmzambrano</author>
  </authors>
  <commentList>
    <comment ref="A9"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B9"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F9"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G9"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H9" authorId="0">
      <text>
        <r>
          <rPr>
            <b/>
            <sz val="8"/>
            <color indexed="81"/>
            <rFont val="Tahoma"/>
            <family val="2"/>
          </rPr>
          <t>Pasos cuantificables que permitan medir el avance y cumplimiento de la acción de mejoramiento.
Se pueden incluir tantas filas como metas sean necesarios.</t>
        </r>
      </text>
    </comment>
    <comment ref="I9" authorId="0">
      <text>
        <r>
          <rPr>
            <b/>
            <sz val="8"/>
            <color indexed="81"/>
            <rFont val="Tahoma"/>
            <family val="2"/>
          </rPr>
          <t xml:space="preserve">Nombre de la unidad de medida que se  utiliza para medir el grado de avance de la meta (unidades o porcentaje) y definición
 de la actividad a realizar   
</t>
        </r>
      </text>
    </comment>
    <comment ref="J9" authorId="0">
      <text>
        <r>
          <rPr>
            <b/>
            <sz val="8"/>
            <color indexed="81"/>
            <rFont val="Tahoma"/>
            <family val="2"/>
          </rPr>
          <t xml:space="preserve">Volumen o tamaño de la meta, establecido en unidades o porcentajes. 
</t>
        </r>
      </text>
    </comment>
    <comment ref="K9" authorId="0">
      <text>
        <r>
          <rPr>
            <b/>
            <sz val="8"/>
            <color indexed="81"/>
            <rFont val="Tahoma"/>
            <family val="2"/>
          </rPr>
          <t xml:space="preserve">Fecha programada para la iniciación de cada meta </t>
        </r>
        <r>
          <rPr>
            <sz val="8"/>
            <color indexed="81"/>
            <rFont val="Tahoma"/>
            <family val="2"/>
          </rPr>
          <t xml:space="preserve">
</t>
        </r>
      </text>
    </comment>
    <comment ref="L9" authorId="0">
      <text>
        <r>
          <rPr>
            <b/>
            <sz val="8"/>
            <color indexed="81"/>
            <rFont val="Tahoma"/>
            <family val="2"/>
          </rPr>
          <t xml:space="preserve">Fecha programada para la terminación de cada meta </t>
        </r>
      </text>
    </comment>
    <comment ref="M9" authorId="0">
      <text>
        <r>
          <rPr>
            <b/>
            <sz val="8"/>
            <color indexed="81"/>
            <rFont val="Tahoma"/>
            <family val="2"/>
          </rPr>
          <t xml:space="preserve">La hoja calcula automáticamente el plazo de duración de la acción de mejoramiento teniendo en cuenta las fechas de inicio y terminación de la meta.
</t>
        </r>
      </text>
    </comment>
    <comment ref="N9" authorId="1">
      <text>
        <r>
          <rPr>
            <b/>
            <sz val="8"/>
            <color indexed="81"/>
            <rFont val="Tahoma"/>
            <family val="2"/>
          </rPr>
          <t xml:space="preserve">Nombre de la Dependencia (s) responsable por el cumplimiento de la meta
</t>
        </r>
      </text>
    </comment>
    <comment ref="O9" authorId="0">
      <text>
        <r>
          <rPr>
            <b/>
            <sz val="8"/>
            <color indexed="81"/>
            <rFont val="Tahoma"/>
            <family val="2"/>
          </rPr>
          <t xml:space="preserve">Se consigna el numero de unidades ejecutadas por cada una de las metas 
</t>
        </r>
      </text>
    </comment>
    <comment ref="P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AB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5.xml><?xml version="1.0" encoding="utf-8"?>
<comments xmlns="http://schemas.openxmlformats.org/spreadsheetml/2006/main">
  <authors>
    <author>laquijano</author>
    <author>jmzambrano</author>
  </authors>
  <commentList>
    <comment ref="A9"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B9"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F9"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G9"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H9" authorId="0">
      <text>
        <r>
          <rPr>
            <b/>
            <sz val="8"/>
            <color indexed="81"/>
            <rFont val="Tahoma"/>
            <family val="2"/>
          </rPr>
          <t>Pasos cuantificables que permitan medir el avance y cumplimiento de la acción de mejoramiento.
Se pueden incluir tantas filas como metas sean necesarios.</t>
        </r>
      </text>
    </comment>
    <comment ref="I9" authorId="0">
      <text>
        <r>
          <rPr>
            <b/>
            <sz val="8"/>
            <color indexed="81"/>
            <rFont val="Tahoma"/>
            <family val="2"/>
          </rPr>
          <t xml:space="preserve">Nombre de la unidad de medida que se  utiliza para medir el grado de avance de la meta (unidades o porcentaje) y definición
 de la actividad a realizar   
</t>
        </r>
      </text>
    </comment>
    <comment ref="J9" authorId="0">
      <text>
        <r>
          <rPr>
            <b/>
            <sz val="8"/>
            <color indexed="81"/>
            <rFont val="Tahoma"/>
            <family val="2"/>
          </rPr>
          <t xml:space="preserve">Volumen o tamaño de la meta, establecido en unidades o porcentajes. 
</t>
        </r>
      </text>
    </comment>
    <comment ref="K9" authorId="0">
      <text>
        <r>
          <rPr>
            <b/>
            <sz val="8"/>
            <color indexed="81"/>
            <rFont val="Tahoma"/>
            <family val="2"/>
          </rPr>
          <t xml:space="preserve">Fecha programada para la iniciación de cada meta </t>
        </r>
        <r>
          <rPr>
            <sz val="8"/>
            <color indexed="81"/>
            <rFont val="Tahoma"/>
            <family val="2"/>
          </rPr>
          <t xml:space="preserve">
</t>
        </r>
      </text>
    </comment>
    <comment ref="L9" authorId="0">
      <text>
        <r>
          <rPr>
            <b/>
            <sz val="8"/>
            <color indexed="81"/>
            <rFont val="Tahoma"/>
            <family val="2"/>
          </rPr>
          <t xml:space="preserve">Fecha programada para la terminación de cada meta </t>
        </r>
      </text>
    </comment>
    <comment ref="M9" authorId="0">
      <text>
        <r>
          <rPr>
            <b/>
            <sz val="8"/>
            <color indexed="81"/>
            <rFont val="Tahoma"/>
            <family val="2"/>
          </rPr>
          <t xml:space="preserve">La hoja calcula automáticamente el plazo de duración de la acción de mejoramiento teniendo en cuenta las fechas de inicio y terminación de la meta.
</t>
        </r>
      </text>
    </comment>
    <comment ref="N9" authorId="1">
      <text>
        <r>
          <rPr>
            <b/>
            <sz val="8"/>
            <color indexed="81"/>
            <rFont val="Tahoma"/>
            <family val="2"/>
          </rPr>
          <t xml:space="preserve">Nombre de la Dependencia (s) responsable por el cumplimiento de la meta
</t>
        </r>
      </text>
    </comment>
    <comment ref="O9" authorId="0">
      <text>
        <r>
          <rPr>
            <b/>
            <sz val="8"/>
            <color indexed="81"/>
            <rFont val="Tahoma"/>
            <family val="2"/>
          </rPr>
          <t xml:space="preserve">Se consigna el numero de unidades ejecutadas por cada una de las metas 
</t>
        </r>
      </text>
    </comment>
    <comment ref="P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AB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6.xml><?xml version="1.0" encoding="utf-8"?>
<comments xmlns="http://schemas.openxmlformats.org/spreadsheetml/2006/main">
  <authors>
    <author>laquijano</author>
    <author>jmzambrano</author>
  </authors>
  <commentList>
    <comment ref="A9"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E9"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F9"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G9" authorId="0">
      <text>
        <r>
          <rPr>
            <b/>
            <sz val="8"/>
            <color indexed="81"/>
            <rFont val="Tahoma"/>
            <family val="2"/>
          </rPr>
          <t>Pasos cuantificables que permitan medir el avance y cumplimiento de la acción de mejoramiento.
Se pueden incluir tantas filas como metas sean necesarios.</t>
        </r>
      </text>
    </comment>
    <comment ref="H9" authorId="0">
      <text>
        <r>
          <rPr>
            <b/>
            <sz val="8"/>
            <color indexed="81"/>
            <rFont val="Tahoma"/>
            <family val="2"/>
          </rPr>
          <t xml:space="preserve">Nombre de la unidad de medida que se  utiliza para medir el grado de avance de la meta (unidades o porcentaje) y definición
 de la actividad a realizar   
</t>
        </r>
      </text>
    </comment>
    <comment ref="I9" authorId="0">
      <text>
        <r>
          <rPr>
            <b/>
            <sz val="8"/>
            <color indexed="81"/>
            <rFont val="Tahoma"/>
            <family val="2"/>
          </rPr>
          <t xml:space="preserve">Volumen o tamaño de la meta, establecido en unidades o porcentajes. 
</t>
        </r>
      </text>
    </comment>
    <comment ref="J9" authorId="0">
      <text>
        <r>
          <rPr>
            <b/>
            <sz val="8"/>
            <color indexed="81"/>
            <rFont val="Tahoma"/>
            <family val="2"/>
          </rPr>
          <t xml:space="preserve">Fecha programada para la iniciación de cada meta </t>
        </r>
        <r>
          <rPr>
            <sz val="8"/>
            <color indexed="81"/>
            <rFont val="Tahoma"/>
            <family val="2"/>
          </rPr>
          <t xml:space="preserve">
</t>
        </r>
      </text>
    </comment>
    <comment ref="K9" authorId="0">
      <text>
        <r>
          <rPr>
            <b/>
            <sz val="8"/>
            <color indexed="81"/>
            <rFont val="Tahoma"/>
            <family val="2"/>
          </rPr>
          <t xml:space="preserve">Fecha programada para la terminación de cada meta </t>
        </r>
      </text>
    </comment>
    <comment ref="L9" authorId="0">
      <text>
        <r>
          <rPr>
            <b/>
            <sz val="8"/>
            <color indexed="81"/>
            <rFont val="Tahoma"/>
            <family val="2"/>
          </rPr>
          <t xml:space="preserve">La hoja calcula automáticamente el plazo de duración de la acción de mejoramiento teniendo en cuenta las fechas de inicio y terminación de la meta.
</t>
        </r>
      </text>
    </comment>
    <comment ref="M9" authorId="1">
      <text>
        <r>
          <rPr>
            <b/>
            <sz val="8"/>
            <color indexed="81"/>
            <rFont val="Tahoma"/>
            <family val="2"/>
          </rPr>
          <t xml:space="preserve">Nombre de la Dependencia (s) responsable por el cumplimiento de la meta
</t>
        </r>
      </text>
    </comment>
    <comment ref="N9" authorId="0">
      <text>
        <r>
          <rPr>
            <b/>
            <sz val="8"/>
            <color indexed="81"/>
            <rFont val="Tahoma"/>
            <family val="2"/>
          </rPr>
          <t xml:space="preserve">Se consigna el numero de unidades ejecutadas por cada una de las metas 
</t>
        </r>
      </text>
    </comment>
    <comment ref="O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X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AA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7.xml><?xml version="1.0" encoding="utf-8"?>
<comments xmlns="http://schemas.openxmlformats.org/spreadsheetml/2006/main">
  <authors>
    <author>laquijano</author>
    <author>jmzambrano</author>
  </authors>
  <commentList>
    <comment ref="A9"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B9"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F9"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G9"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H9" authorId="0">
      <text>
        <r>
          <rPr>
            <b/>
            <sz val="8"/>
            <color indexed="81"/>
            <rFont val="Tahoma"/>
            <family val="2"/>
          </rPr>
          <t>Pasos cuantificables que permitan medir el avance y cumplimiento de la acción de mejoramiento.
Se pueden incluir tantas filas como metas sean necesarios.</t>
        </r>
      </text>
    </comment>
    <comment ref="I9" authorId="0">
      <text>
        <r>
          <rPr>
            <b/>
            <sz val="8"/>
            <color indexed="81"/>
            <rFont val="Tahoma"/>
            <family val="2"/>
          </rPr>
          <t xml:space="preserve">Nombre de la unidad de medida que se  utiliza para medir el grado de avance de la meta (unidades o porcentaje) y definición
 de la actividad a realizar   
</t>
        </r>
      </text>
    </comment>
    <comment ref="J9" authorId="0">
      <text>
        <r>
          <rPr>
            <b/>
            <sz val="8"/>
            <color indexed="81"/>
            <rFont val="Tahoma"/>
            <family val="2"/>
          </rPr>
          <t xml:space="preserve">Volumen o tamaño de la meta, establecido en unidades o porcentajes. 
</t>
        </r>
      </text>
    </comment>
    <comment ref="K9" authorId="0">
      <text>
        <r>
          <rPr>
            <b/>
            <sz val="8"/>
            <color indexed="81"/>
            <rFont val="Tahoma"/>
            <family val="2"/>
          </rPr>
          <t xml:space="preserve">Fecha programada para la iniciación de cada meta </t>
        </r>
        <r>
          <rPr>
            <sz val="8"/>
            <color indexed="81"/>
            <rFont val="Tahoma"/>
            <family val="2"/>
          </rPr>
          <t xml:space="preserve">
</t>
        </r>
      </text>
    </comment>
    <comment ref="L9" authorId="0">
      <text>
        <r>
          <rPr>
            <b/>
            <sz val="8"/>
            <color indexed="81"/>
            <rFont val="Tahoma"/>
            <family val="2"/>
          </rPr>
          <t xml:space="preserve">Fecha programada para la terminación de cada meta </t>
        </r>
      </text>
    </comment>
    <comment ref="M9" authorId="0">
      <text>
        <r>
          <rPr>
            <b/>
            <sz val="8"/>
            <color indexed="81"/>
            <rFont val="Tahoma"/>
            <family val="2"/>
          </rPr>
          <t xml:space="preserve">La hoja calcula automáticamente el plazo de duración de la acción de mejoramiento teniendo en cuenta las fechas de inicio y terminación de la meta.
</t>
        </r>
      </text>
    </comment>
    <comment ref="N9" authorId="1">
      <text>
        <r>
          <rPr>
            <b/>
            <sz val="8"/>
            <color indexed="81"/>
            <rFont val="Tahoma"/>
            <family val="2"/>
          </rPr>
          <t xml:space="preserve">Nombre de la Dependencia (s) responsable por el cumplimiento de la meta
</t>
        </r>
      </text>
    </comment>
    <comment ref="O9" authorId="0">
      <text>
        <r>
          <rPr>
            <b/>
            <sz val="8"/>
            <color indexed="81"/>
            <rFont val="Tahoma"/>
            <family val="2"/>
          </rPr>
          <t xml:space="preserve">Se consigna el numero de unidades ejecutadas por cada una de las metas 
</t>
        </r>
      </text>
    </comment>
    <comment ref="P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AB9"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8.xml><?xml version="1.0" encoding="utf-8"?>
<comments xmlns="http://schemas.openxmlformats.org/spreadsheetml/2006/main">
  <authors>
    <author>laquijano</author>
    <author>jmzambrano</author>
  </authors>
  <commentList>
    <comment ref="A10"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B10"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F10"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G10"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H10" authorId="0">
      <text>
        <r>
          <rPr>
            <b/>
            <sz val="8"/>
            <color indexed="81"/>
            <rFont val="Tahoma"/>
            <family val="2"/>
          </rPr>
          <t>Pasos cuantificables que permitan medir el avance y cumplimiento de la acción de mejoramiento.
Se pueden incluir tantas filas como metas sean necesarios.</t>
        </r>
      </text>
    </comment>
    <comment ref="I10" authorId="0">
      <text>
        <r>
          <rPr>
            <b/>
            <sz val="8"/>
            <color indexed="81"/>
            <rFont val="Tahoma"/>
            <family val="2"/>
          </rPr>
          <t xml:space="preserve">Nombre de la unidad de medida que se  utiliza para medir el grado de avance de la meta (unidades o porcentaje) y definición
 de la actividad a realizar   
</t>
        </r>
      </text>
    </comment>
    <comment ref="J10" authorId="0">
      <text>
        <r>
          <rPr>
            <b/>
            <sz val="8"/>
            <color indexed="81"/>
            <rFont val="Tahoma"/>
            <family val="2"/>
          </rPr>
          <t xml:space="preserve">Volumen o tamaño de la meta, establecido en unidades o porcentajes. 
</t>
        </r>
      </text>
    </comment>
    <comment ref="K10" authorId="0">
      <text>
        <r>
          <rPr>
            <b/>
            <sz val="8"/>
            <color indexed="81"/>
            <rFont val="Tahoma"/>
            <family val="2"/>
          </rPr>
          <t xml:space="preserve">Fecha programada para la iniciación de cada meta </t>
        </r>
        <r>
          <rPr>
            <sz val="8"/>
            <color indexed="81"/>
            <rFont val="Tahoma"/>
            <family val="2"/>
          </rPr>
          <t xml:space="preserve">
</t>
        </r>
      </text>
    </comment>
    <comment ref="L10" authorId="0">
      <text>
        <r>
          <rPr>
            <b/>
            <sz val="8"/>
            <color indexed="81"/>
            <rFont val="Tahoma"/>
            <family val="2"/>
          </rPr>
          <t xml:space="preserve">Fecha programada para la terminación de cada meta </t>
        </r>
      </text>
    </comment>
    <comment ref="M10" authorId="0">
      <text>
        <r>
          <rPr>
            <b/>
            <sz val="8"/>
            <color indexed="81"/>
            <rFont val="Tahoma"/>
            <family val="2"/>
          </rPr>
          <t xml:space="preserve">La hoja calcula automáticamente el plazo de duración de la acción de mejoramiento teniendo en cuenta las fechas de inicio y terminación de la meta.
</t>
        </r>
      </text>
    </comment>
    <comment ref="N10" authorId="1">
      <text>
        <r>
          <rPr>
            <b/>
            <sz val="8"/>
            <color indexed="81"/>
            <rFont val="Tahoma"/>
            <family val="2"/>
          </rPr>
          <t xml:space="preserve">Nombre de la Dependencia (s) responsable por el cumplimiento de la meta
</t>
        </r>
      </text>
    </comment>
    <comment ref="O10" authorId="0">
      <text>
        <r>
          <rPr>
            <b/>
            <sz val="8"/>
            <color indexed="81"/>
            <rFont val="Tahoma"/>
            <family val="2"/>
          </rPr>
          <t xml:space="preserve">Se consigna el numero de unidades ejecutadas por cada una de las metas 
</t>
        </r>
      </text>
    </comment>
    <comment ref="P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AB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comments9.xml><?xml version="1.0" encoding="utf-8"?>
<comments xmlns="http://schemas.openxmlformats.org/spreadsheetml/2006/main">
  <authors>
    <author>laquijano</author>
    <author>jmzambrano</author>
  </authors>
  <commentList>
    <comment ref="A10" authorId="0">
      <text>
        <r>
          <rPr>
            <b/>
            <sz val="8"/>
            <color indexed="81"/>
            <rFont val="Tahoma"/>
            <family val="2"/>
          </rPr>
          <t>Numero de orden del hallazgo en el informe ( cuando una acción correctiva agrupa varios hallazgos pueden relacionarse en las celdas los números correspondientes )  relacionarse)</t>
        </r>
        <r>
          <rPr>
            <sz val="8"/>
            <color indexed="81"/>
            <rFont val="Tahoma"/>
            <family val="2"/>
          </rPr>
          <t xml:space="preserve">
</t>
        </r>
      </text>
    </comment>
    <comment ref="B10" authorId="0">
      <text>
        <r>
          <rPr>
            <b/>
            <sz val="8"/>
            <color indexed="81"/>
            <rFont val="Tahoma"/>
            <family val="2"/>
          </rPr>
          <t xml:space="preserve">Corresponde a la clasificación establecida por la CGR según la naturaleza del hallazgo y su origen en las diferentes áreas de la administración </t>
        </r>
        <r>
          <rPr>
            <sz val="8"/>
            <color indexed="81"/>
            <rFont val="Tahoma"/>
            <family val="2"/>
          </rPr>
          <t xml:space="preserve">
</t>
        </r>
      </text>
    </comment>
    <comment ref="F10" authorId="0">
      <text>
        <r>
          <rPr>
            <b/>
            <sz val="8"/>
            <color indexed="81"/>
            <rFont val="Tahoma"/>
            <family val="2"/>
          </rPr>
          <t>Es la acción (correctiva y/o preventiva) que adopta la entidad para subsanar o corregir la causa que genera el  hallazgo</t>
        </r>
        <r>
          <rPr>
            <sz val="8"/>
            <color indexed="81"/>
            <rFont val="Tahoma"/>
            <family val="2"/>
          </rPr>
          <t xml:space="preserve">
</t>
        </r>
      </text>
    </comment>
    <comment ref="G10" authorId="0">
      <text>
        <r>
          <rPr>
            <b/>
            <sz val="8"/>
            <color indexed="81"/>
            <rFont val="Tahoma"/>
            <family val="2"/>
          </rPr>
          <t xml:space="preserve">Propósito que tiene el cumplir con la acción emprendida para corregir o prevenir las situaciones que se derivan de los hallazgos </t>
        </r>
        <r>
          <rPr>
            <sz val="8"/>
            <color indexed="81"/>
            <rFont val="Tahoma"/>
            <family val="2"/>
          </rPr>
          <t xml:space="preserve">
</t>
        </r>
      </text>
    </comment>
    <comment ref="H10" authorId="0">
      <text>
        <r>
          <rPr>
            <b/>
            <sz val="8"/>
            <color indexed="81"/>
            <rFont val="Tahoma"/>
            <family val="2"/>
          </rPr>
          <t>Pasos cuantificables que permitan medir el avance y cumplimiento de la acción de mejoramiento.
Se pueden incluir tantas filas como metas sean necesarios.</t>
        </r>
      </text>
    </comment>
    <comment ref="I10" authorId="0">
      <text>
        <r>
          <rPr>
            <b/>
            <sz val="8"/>
            <color indexed="81"/>
            <rFont val="Tahoma"/>
            <family val="2"/>
          </rPr>
          <t xml:space="preserve">Nombre de la unidad de medida que se  utiliza para medir el grado de avance de la meta (unidades o porcentaje) y definición
 de la actividad a realizar   
</t>
        </r>
      </text>
    </comment>
    <comment ref="J10" authorId="0">
      <text>
        <r>
          <rPr>
            <b/>
            <sz val="8"/>
            <color indexed="81"/>
            <rFont val="Tahoma"/>
            <family val="2"/>
          </rPr>
          <t xml:space="preserve">Volumen o tamaño de la meta, establecido en unidades o porcentajes. 
</t>
        </r>
      </text>
    </comment>
    <comment ref="K10" authorId="0">
      <text>
        <r>
          <rPr>
            <b/>
            <sz val="8"/>
            <color indexed="81"/>
            <rFont val="Tahoma"/>
            <family val="2"/>
          </rPr>
          <t xml:space="preserve">Fecha programada para la iniciación de cada meta </t>
        </r>
        <r>
          <rPr>
            <sz val="8"/>
            <color indexed="81"/>
            <rFont val="Tahoma"/>
            <family val="2"/>
          </rPr>
          <t xml:space="preserve">
</t>
        </r>
      </text>
    </comment>
    <comment ref="L10" authorId="0">
      <text>
        <r>
          <rPr>
            <b/>
            <sz val="8"/>
            <color indexed="81"/>
            <rFont val="Tahoma"/>
            <family val="2"/>
          </rPr>
          <t xml:space="preserve">Fecha programada para la terminación de cada meta </t>
        </r>
      </text>
    </comment>
    <comment ref="M10" authorId="0">
      <text>
        <r>
          <rPr>
            <b/>
            <sz val="8"/>
            <color indexed="81"/>
            <rFont val="Tahoma"/>
            <family val="2"/>
          </rPr>
          <t xml:space="preserve">La hoja calcula automáticamente el plazo de duración de la acción de mejoramiento teniendo en cuenta las fechas de inicio y terminación de la meta.
</t>
        </r>
      </text>
    </comment>
    <comment ref="N10" authorId="1">
      <text>
        <r>
          <rPr>
            <b/>
            <sz val="8"/>
            <color indexed="81"/>
            <rFont val="Tahoma"/>
            <family val="2"/>
          </rPr>
          <t xml:space="preserve">Nombre de la Dependencia (s) responsable por el cumplimiento de la meta
</t>
        </r>
      </text>
    </comment>
    <comment ref="O10" authorId="0">
      <text>
        <r>
          <rPr>
            <b/>
            <sz val="8"/>
            <color indexed="81"/>
            <rFont val="Tahoma"/>
            <family val="2"/>
          </rPr>
          <t xml:space="preserve">Se consigna el numero de unidades ejecutadas por cada una de las metas 
</t>
        </r>
      </text>
    </comment>
    <comment ref="P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Y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 ref="AB10" authorId="0">
      <text>
        <r>
          <rPr>
            <sz val="8"/>
            <color indexed="81"/>
            <rFont val="Tahoma"/>
            <family val="2"/>
          </rPr>
          <t>Calcula el avance porcentual de la meta  dividiendo la ejecución informada en la columna N sobre la columna J</t>
        </r>
        <r>
          <rPr>
            <sz val="8"/>
            <color indexed="81"/>
            <rFont val="Tahoma"/>
            <family val="2"/>
          </rPr>
          <t xml:space="preserve">
</t>
        </r>
      </text>
    </comment>
  </commentList>
</comments>
</file>

<file path=xl/sharedStrings.xml><?xml version="1.0" encoding="utf-8"?>
<sst xmlns="http://schemas.openxmlformats.org/spreadsheetml/2006/main" count="7052" uniqueCount="2233">
  <si>
    <t xml:space="preserve"> INFORMACIÓN SOBRE LOS PLANES DE MEJORAMIENTO </t>
  </si>
  <si>
    <t>ENTIDAD: MINISTERIO DE TRANSPORTE                     NIT,899,999,055-4</t>
  </si>
  <si>
    <t xml:space="preserve">MODALIDAD : AUDITORIA REGULAR </t>
  </si>
  <si>
    <t xml:space="preserve">No Hallazgo </t>
  </si>
  <si>
    <t>Código hallazgo</t>
  </si>
  <si>
    <r>
      <t>Descripción hallazgo (</t>
    </r>
    <r>
      <rPr>
        <sz val="9.5"/>
        <rFont val="Arial"/>
        <family val="2"/>
      </rPr>
      <t>No mas de 50 palabras</t>
    </r>
    <r>
      <rPr>
        <b/>
        <sz val="9.5"/>
        <rFont val="Arial"/>
        <family val="2"/>
      </rPr>
      <t xml:space="preserve">) </t>
    </r>
  </si>
  <si>
    <t>Causa del hallazgo</t>
  </si>
  <si>
    <t>Efecto del hallazgo</t>
  </si>
  <si>
    <t>Acción de mejoramiento</t>
  </si>
  <si>
    <t>Objetivo</t>
  </si>
  <si>
    <t>Descripción de las Metas</t>
  </si>
  <si>
    <t>Denominación de la Unidad de medida de la Meta</t>
  </si>
  <si>
    <t>Unidad de Medida de la Meta</t>
  </si>
  <si>
    <t>Fecha iniciación Metas</t>
  </si>
  <si>
    <t>Fecha terminación Metas</t>
  </si>
  <si>
    <t xml:space="preserve">Plazo en semanas de las Meta </t>
  </si>
  <si>
    <t>Área Responsable</t>
  </si>
  <si>
    <t xml:space="preserve">Avance físico de ejecución de las metas  </t>
  </si>
  <si>
    <t xml:space="preserve">Puntaje Logrado por las metas  Vencidas (POMVi)  </t>
  </si>
  <si>
    <t>Puntaje atribuido metas vencidas</t>
  </si>
  <si>
    <t>Efectividad de la acción</t>
  </si>
  <si>
    <t xml:space="preserve">SI </t>
  </si>
  <si>
    <t>NO</t>
  </si>
  <si>
    <t>OBSERVACION</t>
  </si>
  <si>
    <t>PLAN DE MEJORAMIENTO VIGENCIA 2009</t>
  </si>
  <si>
    <t>Dirección de Transporte y Tránsito</t>
  </si>
  <si>
    <t>Dirección de Transporte y Tránsito y Dirección Territorial Antioquia</t>
  </si>
  <si>
    <t>Procedimiento</t>
  </si>
  <si>
    <t>deficiencias en el control y seguimiento</t>
  </si>
  <si>
    <t>Subdirección Administrativa y Financiera</t>
  </si>
  <si>
    <t>Resolución</t>
  </si>
  <si>
    <t>Oficio</t>
  </si>
  <si>
    <t xml:space="preserve"> Gestión de Venta y Recaudo de Especies Venales -Dirección Territorial de Antioquia
La Dirección Territorial de Antioquia-DTA a  través del formato FOT-03, remite al departamento de cartera del Ministerio del transporte en el nivel central, el Informe mensual sobre la cantidad de especies venales vendidas y disponibles para la demanda de trámites en materia de transporte. Sin embargo el diligenciamiento de éste presenta las siguientes irregularidades:
• Las cantidades y sus movimientos no se actualizan, lo que conduce a no conocer las cantidades disponibles de especies venales en la DTA para atender la demanda de los usuarios.
• Lo reportado en el formato no es consistente con los soportes de trámites que  relaciona  cada uno de los funcionarios responsables.</t>
  </si>
  <si>
    <t>Esta situación se debe a  deficiencias de control,</t>
  </si>
  <si>
    <t xml:space="preserve"> lo que conduce a que el consolidado anual de recaudos  se encuentre sobreestimado en $192.millones
</t>
  </si>
  <si>
    <t>Mejorar el sistema de reporte de información.</t>
  </si>
  <si>
    <t xml:space="preserve">Analizar el formato FOT-03 y proponer los ajustes necesarios para su actualización. </t>
  </si>
  <si>
    <t>Propuesta de ajustes al formato FOT-03</t>
  </si>
  <si>
    <t xml:space="preserve"> Venta de Tarjetas de Operación -Dirección Territorial de Antioquia-
En el mes de marzo de 2009, la DTA reportó al Grupo de ingresos y cartera por venta de especies venales, en el rubro Tarjetas de Operación 621 registros, sin embargo solo se tiene soportes por 443 tarjetas, </t>
  </si>
  <si>
    <t xml:space="preserve"> situación que se presenta por deficiencias de control, </t>
  </si>
  <si>
    <t xml:space="preserve">lo que conduce a sobreestimar la gestión en tarjetas de operación en 178 unidades que equivalen a $1.7 millones y genera el riesgo de incertidumbre en los informes.
</t>
  </si>
  <si>
    <t>Hacer efectiva la hoja de chequeo o ruta donde se evidencia los soportes  para expedir la tarjeta de operación.</t>
  </si>
  <si>
    <t xml:space="preserve">Tener soportada toda entrega de tarjeta de operación. </t>
  </si>
  <si>
    <t>Enumerar hoja de chequeo contra tarjeta de operación entregada .</t>
  </si>
  <si>
    <t>Hoja de Chequeo</t>
  </si>
  <si>
    <t>Dirección de Infraestructura</t>
  </si>
  <si>
    <t>Estudio</t>
  </si>
  <si>
    <t>Documento</t>
  </si>
  <si>
    <t>Memorando</t>
  </si>
  <si>
    <t>Oficina de Control Interno</t>
  </si>
  <si>
    <t>Memorando circular</t>
  </si>
  <si>
    <t>Circular</t>
  </si>
  <si>
    <t>Grupo de Informática</t>
  </si>
  <si>
    <t>PLAN DE MEJORAMIENTO VIGENCIA 2008</t>
  </si>
  <si>
    <t>Informe</t>
  </si>
  <si>
    <t>Dirección Territorial Antioquia y Dirección de Transporte y Tránsito</t>
  </si>
  <si>
    <t xml:space="preserve">En la Dirección territorial Antioquia, el artículo 55 de la ley 190 de 1995 expresa:” Las quejas y reclamos se resolverán o contestarán siguiendo los principios, términos y procedimientos dispuestos en el Código Contencioso Administrativo para el ejercicio del derecho de petición, según se trate del interés particular o general y su incumplimiento dará lugar a la imposición de las sanciones previstas en el mismo”; además, el Decreto 2053 de 2003 en el Artículo 17 determina las funciones de las Direcciones Territoriales del Ministerio del Transporte, en especial el numeral 11 expresa “Asesorar y supervisar a las autoridades regionales de su jurisdicción en lo relacionado con los trámites delegados en materia de transporte y tránsito, de conformidad con las normas legales vigentes”.
Sobre una muestra de 16 quejas, el 45% (7), se encuentran sin la evaluación concluyente por la Territorial.  La Dirección Territorial Antioquia no está realizando un estricto control y seguimiento a las quejas presentadas por la comunidad, debido a que se realizan traslados de funciones misionales a otras instancias con funciones delegadas, dejando de lado lo de su competencia, no asumiendo la responsabilidad de monitorear el estado en que se encuentran, con el fin de verificar si la situación presentada fue corregida y dar respuesta oportuna al quejoso sobre los resultados de la misma. Con el riesgo de que sigan presentando las infracciones, por no ser estricta en el cumplimiento de sus deberes.  </t>
  </si>
  <si>
    <t>La dirección Territorial de Antioquia no está realizando un estricto control y seguimiento a las quejas presentadas por la comunidad.</t>
  </si>
  <si>
    <t>Falta de oportunidad en la atención de quejas y reclamos recibidas por la Dirección Territorial.</t>
  </si>
  <si>
    <t>Oficios Según número de quejas y/o peticiones</t>
  </si>
  <si>
    <t>TOTALES</t>
  </si>
  <si>
    <t>Para cualquier duda o aclaración puede dirigirse al siguiente correo: joyaga@contraloriagen.gov.co</t>
  </si>
  <si>
    <t>Evaluación del Plan de Mejoramiento</t>
  </si>
  <si>
    <t>Puntajes base de Evaluación:</t>
  </si>
  <si>
    <t xml:space="preserve">Convenciones: </t>
  </si>
  <si>
    <t>PBEC</t>
  </si>
  <si>
    <t>Puntaje base de evaluación de avance</t>
  </si>
  <si>
    <t>PBEA</t>
  </si>
  <si>
    <t xml:space="preserve">Columnas de calculo automático </t>
  </si>
  <si>
    <t>Cumplimiento del Plan de Mejoramiento</t>
  </si>
  <si>
    <t>CPM = POMMVi / PBEC</t>
  </si>
  <si>
    <t>Avance del plan de Mejoramiento</t>
  </si>
  <si>
    <t>AP =  POMi / PBEA</t>
  </si>
  <si>
    <t xml:space="preserve">Celda con formato fecha: Día Mes Año </t>
  </si>
  <si>
    <t>MINISTRO DE TRANSPORTE</t>
  </si>
  <si>
    <t>Fila de Totales</t>
  </si>
  <si>
    <t>Manual</t>
  </si>
  <si>
    <t>FECHA HOY</t>
  </si>
  <si>
    <t>Estado de la meta del hallazgo</t>
  </si>
  <si>
    <t>AUDITORIA ESPECIAL 2010 PROYECTO RUNT</t>
  </si>
  <si>
    <t>Subdirección de Tránsito</t>
  </si>
  <si>
    <t>El sistema no ofrece todas las funcionalidades conforme a la normatividad para los diferentes trámites</t>
  </si>
  <si>
    <t>Las anteriores deficiencias pueden generar riesgo de modificación de la información con fines inadecuados, generación de información inconsistente, traumatismos que impactan en la operación de estos actores, como en la oportunidad y calidad del servicio al ciudadano.</t>
  </si>
  <si>
    <t>Lograr que la información del sistema RUNT sea confiable y consistente, que no pueda ser modificada y garantizar la adecuada operación y funcionamiento de los  CRC, el oportuno servicio a los usuarios  y el control de la plataforma tecnológica.</t>
  </si>
  <si>
    <t>Deficiencias en la funcionalidad del sistema en cuanto al cabal cumplimiento de la normatividad aplicable a cada trámite y lo dispuesto en el contrato de Concesión</t>
  </si>
  <si>
    <t>Pruebas en el Sistema</t>
  </si>
  <si>
    <t>Instructivo</t>
  </si>
  <si>
    <t>Iteración de software</t>
  </si>
  <si>
    <t>Impacto en la oportunidad y calidad del servicio al ciudadano y en la correcta identificación de los mismos.</t>
  </si>
  <si>
    <t>Porcentaje</t>
  </si>
  <si>
    <t>Cuadro</t>
  </si>
  <si>
    <t xml:space="preserve">Trámites sin Legalizar
Se observa que durante la vigencia 2010, algunos organismos de tránsito han presentado comunicaciones al Ministerio de Transporte, en las que manifiestan su intención de legalizar trámites realizados antes del 3 de noviembre de 2009, en relación con licencias de conducción, placas y licencias de tránsito, entre otros, sobre los cuales no se ha efectuado el respectivo pago de las tarifas que corresponden al Ministerio de Transporte, </t>
  </si>
  <si>
    <t>Registrar los trámites pendientes en el RUNT</t>
  </si>
  <si>
    <t>Consignaciones verificadas y legalizadas.</t>
  </si>
  <si>
    <t>Subdirección Administrativa y Financiera - Grupo de Ingresos y Cartera</t>
  </si>
  <si>
    <t>Dirección Territorial Norte de Santander</t>
  </si>
  <si>
    <t xml:space="preserve">Adjudicación de rutas y horarios para transporte de pasajeros -DT Norte de Santander- (Disciplinario) 
El trámite de adjudicación de rutas y horarios en el servicio público de transporte terrestre automotor de pasajeros por carretera está reglamentado en el Decreto 171 de 2001.  Adicionalmente, el Decreto 2053 de 2003, artículo 17, numeral 17.4, asigna esta función a las Direcciones Territoriales. 
</t>
  </si>
  <si>
    <t xml:space="preserve">No obstante lo anterior, el Ministerio de Transporte expidió la Resolución 3569 del 5 de agosto de 2009, que en su artículo 1 establece que previo a todo concurso para la adjudicación de rutas deberá contar con concepto escrito favorable proferido por parte del Despacho del Ministro de Transporte.  </t>
  </si>
  <si>
    <t xml:space="preserve"> Esta situación causó ineficiencia e ineficacia en la gestión adelantada por la Dirección Territorial Norte Santander, ya que ocasionó retrasos en el respectivo trámite. La anterior deficiencia en materia de reglamentación, conllevó a que al cierre de la vigencia 2010 la Dirección Territorial Norte Santander presentara siete trámites pendientes, algunos de los cuales llevan hasta cuatro años de haber sido solicitados,</t>
  </si>
  <si>
    <t>Evaluar las solicitudes de rutas y horarios presentadas y previo a la apertura del concurso público para la adjudicación de rutas y horarios, será remitida a la Subdirección de Transporte del Ministerio de Transporte, con el propósito de ser revisada la viabilidad técnica del correspondiente concurso.</t>
  </si>
  <si>
    <t>Solicitar el apoyo de  Entidades que por competencia puedan apoyar la gestión del MT.</t>
  </si>
  <si>
    <t>Reportes de mayoristas FSSG
El Grupo de Ingresos y Cartera de la Subdirección Administrativa y Financiera,  no cuenta en su totalidad con la información de recaudo por sobretasa  y lo correspondiente al fondo de subsidio,</t>
  </si>
  <si>
    <t xml:space="preserve"> por cuanto se observa que algunos mayoristas no envían el reporte de la totalidad de las declaraciones de los ingresos ; razón por la cual se elaboran y se causan las cuentas por cobrar a 31 de diciembre de 2010, sin incluir estos valores y sin que los  departamentos cancelen dichas sumas.  Además, se observa que se presentan diferencias en lo registrado como cartera a 31 de diciembre de 2010, con lo efectivamente adeudado por los departamentos. </t>
  </si>
  <si>
    <t xml:space="preserve">Lo anterior genera incertidumbre de lo efectivamente adeudado por los departamentos
</t>
  </si>
  <si>
    <t>Mejorar la oportunidad en el recibo de información de los Mayoristas</t>
  </si>
  <si>
    <t>Implementar una matriz de control de reportes de mayoristas</t>
  </si>
  <si>
    <t>Matriz</t>
  </si>
  <si>
    <t>Cuadro de control</t>
  </si>
  <si>
    <t xml:space="preserve">Formulación de Indicadores -DT Valle-
Se presenta debilidades en los indicadores de gestión tanto en los presentados en el plan indicativo como en el sistema de gestión de calidad, </t>
  </si>
  <si>
    <t xml:space="preserve">evidenciado en la mala formulación, falta de oportunidad y confiabilidad de la información, lo que va en contra de lo establecido en la Ley 489 de 1998 y la Ley 872 de 2003,  aspecto  que afecta la medición de la Gestión y resultados de la entidad, a causa de  la  falta de una aplicación  técnica en la formulación (unidad de medida) o aplicación de los indicadores de gestión de calidad y plan indicativo. </t>
  </si>
  <si>
    <t>Lo anterior, limita la medición de las variables de eficiencia, resultado y de impacto que faciliten el seguimiento por parte de los usuarios de la información</t>
  </si>
  <si>
    <t>Unificar la unidad de medida de los indicadores del Plan Indicativo de la D.T. Valle, con lo registrado en el sistema de Gestión de Calidad
Reportar adecuadamente los indicadores.</t>
  </si>
  <si>
    <t>Obtener confiabilidad en el reporte de los indicadores.</t>
  </si>
  <si>
    <t>Plan Indicativo ajustado</t>
  </si>
  <si>
    <t>Dirección de Transporte y Tránsito.
Dirección Territorial Valle.
Oficina Asesora de Planeación.</t>
  </si>
  <si>
    <t xml:space="preserve">Deficiencias en el manejo de archivo -DT Bolívar-
El archivo de la Dirección Territorial Bolívar no está organizado como lo establece la Ley 594 de 2000. 
</t>
  </si>
  <si>
    <t xml:space="preserve">A la fecha, un año después de cumplido el término para llevar a cabo la acción correctiva, la Dirección Territorial aún no cuenta con un archivo confiable de sus operaciones, debidamente organizado y clasificado. </t>
  </si>
  <si>
    <t>Por lo anterior se presentan dificultades en el análisis de los documentos soportes para la justificación y comprobación de las operaciones relacionadas con  los procesos llevados a cabo en esta Dirección Territorial, evidenciándose deficiencias en el sistema de control interno.</t>
  </si>
  <si>
    <t>Ordenar el archivo de la D. T. Bolívar</t>
  </si>
  <si>
    <t>Tabla de retención documental.</t>
  </si>
  <si>
    <t>Dirección Territorial Bolívar</t>
  </si>
  <si>
    <t>referente a:
• Recomendar pautas para la complementación y mejoramiento permanente del Sistema de control Interno,
• Estudiar y revisar la evaluación del cumplimiento de las metas y objetivos del organismo o entidad, dentro de los planes y políticas sectoriales y recomendar los correctivos necesarios.
• Revisar el estado de ejecución de los objetivos, políticas, planes, metas y funciones que corresponden a cada una de las dependencias del organismo o entidad.
• Coordinar con las dependencias del organismo el mejor cumplimiento de sus funciones y actividades, entre otras.</t>
  </si>
  <si>
    <t xml:space="preserve">no se observó que se cumplan en su totalidad las funciones establecidas en el artículo 5 del Decreto  1826 de 1994 y el parágrafo del artículo segundo de la Resolución 848 de 2010
</t>
  </si>
  <si>
    <t>Dar cumplimiento al Artículo 5 del Decreto  1826 de 1994</t>
  </si>
  <si>
    <t>Por comité, se incluirá por lo menos una de las funciones contenidas en el Artículo 5 del Decreto  1826 de 1994.</t>
  </si>
  <si>
    <t>Comunicación</t>
  </si>
  <si>
    <t>Acta</t>
  </si>
  <si>
    <t>Regulación Sistemas de información del sector Transporte. 
El artículo 2 de la Resolución 7498 del 2 de septiembre de 2003 , establece la conformación y funciones de los diferentes grupos del Ministerio de Transporte. Se le asigna al Grupo de Informática entre sus funciones “Elaborar el plan estratégico informático del Ministerio y Sectorial” y al Grupo Actualización procedimientos, trámites y procesos sectoriales de la Oficina de Control Interno, las funciones de “Coordinar la actualización, unificación, difusión y aplicación de los manuales de procesos y procedimientos del sector” Coordinar con las Áreas de Informática del sector, la implementación de sistemas de información que permitan el registro y control de datos a nivel sectorial, como elemento del sistema de control interno y Coordinar y verificar la aplicación de controles relacionados con el manejo de los recursos, bienes y sistemas de información del sector”. Adicionalmente, se estableció la función de Gestionar el adecuado flujo de información del sector transporte bajo las directrices de COINFO al Comité de Políticas y Gestión de la Información del Ministerio, vigente hasta diciembre de  2010   y partir de esa fecha se crea el Comité de Gobierno en Línea del Ministerio de Transporte, asignándole la función de coordinar y articular la Estrategia de Gobierno en Línea en el sector Transporte.
No obstante las anteriores consideraciones, la CGR ha evidenciado que en las diferentes entidades del sector surgen iniciativas aisladas para el desarrollo de sistemas de información , presentándose duplicidad de esfuerzos, así como redundancia y posibles inconsistencias en la información reportada; adicionalmente, se presentan retrasos en la entrada en operación de los mismos y por ende aplazamientos en la percepción de los beneficios esperados,</t>
  </si>
  <si>
    <t>, impactando por un lado, en los principios de eficiencia, economía y eficacia en la gestión de los recursos públicos y por otro, en la unificación de datos  del sector y la consulta integrada para la prestación de los  servicios al ciudadano</t>
  </si>
  <si>
    <t>documento</t>
  </si>
  <si>
    <t>PLAN DE MEJORAMIENTO VIGENCIA 2010</t>
  </si>
  <si>
    <t>Ya está implementada la matriz y se alimenta mensualmente.</t>
  </si>
  <si>
    <t>Actualización</t>
  </si>
  <si>
    <t>Revisión</t>
  </si>
  <si>
    <t>La Oficina de Informática indica que el Decreto 2053 de 2003 fue derogado por el Decreto 087 de 2011. La función de elaborar el plan estratégico informático del Ministerio y Sectorial, no se encuentra establecido en el nuevo Decreto.</t>
  </si>
  <si>
    <t>Dirección de Transporte y Tránsito.</t>
  </si>
  <si>
    <t>Juan Carlos Reátiga</t>
  </si>
  <si>
    <t>María Cecilia Gómez</t>
  </si>
  <si>
    <t>Wilson González</t>
  </si>
  <si>
    <t>Funcionario OCI Responsable</t>
  </si>
  <si>
    <t>Se ajustaron los indicadores, quedó evidenciado en el Plan Indicativo publicado el 31/01/2012.</t>
  </si>
  <si>
    <t>UMUS</t>
  </si>
  <si>
    <t>PERIODO FISCAL QUE CUBRE 2007-2008-2009-2010-2011</t>
  </si>
  <si>
    <t>Al respecto, el Ministerio aduce que es necesario hacer acuerdos de medición para ello, sin embargo, a la fecha no hay evidencia de dichos acuerdos, esta obligación debía cumplirse dentro de los dos meses contados  a partir de la legalización de dicho otrosí para la primera fase y para la segunda fase  con la entrada en operación de cada registro.</t>
  </si>
  <si>
    <t xml:space="preserve">Con lo anterior, se están pretermitiendo presuntamente las obligaciones contractuales que  impone el Estatuto General de Contratación Pública en su numeral 1° del artículo  4o. del Estatuto General de  contratación (DE LOS DERECHOS Y DEBERES DE LAS ENTIDADES ESTATALES), establece que para  la consecución de los fines Estatales exigirán del contratista la ejecución  idónea y oportuna del objeto contratado, e igualmente en su  artículo 5° preceptúa las obligaciones de los contratistas. 
</t>
  </si>
  <si>
    <t>Elaboración de un Plan de Mejoramiento con la Concesión RUNT que incorpore un cronograma con las fechas de implementación de los cuatros (4) registros de la Fase II del contrato 033 de 2007.</t>
  </si>
  <si>
    <t>Plan de Mejoramiento y Cronograma</t>
  </si>
  <si>
    <t>Dirección de Transporte y Tránsito, Supervisión Contrato – Coordinación RUNT, Grupo RUNT, Concesión RUNT, Subdirección Tránsito,  Subdirección de Transporte y apoyo Oficina de Informática</t>
  </si>
  <si>
    <t>Los Otrosíes 2, 3, 4, 5, 6 y 8 del Contrato de Concesión 033 de 2007, no  evidencian la inclusión de actas suscritas por el Comité Asesor de Licitaciones y Contratos, ni de oficios provenientes del Interventor del Contrato dentro de los términos establecidos  en el Numeral 38 del capítulo 1° y numeral 9° del capítulo 2 de la Resolución 1444 de 2001. De otra parte, algunas de las actividades desarrolladas en el Contrato, fueron prorrogadas extemporáneamente, es decir cuando ya había prescrito el término para culminar su ejecución, situación que se pudo determinó en los otrosíes 3, 4, 5 y 8  de este Contrato de Concesión.</t>
  </si>
  <si>
    <t>Dirección de Transporte y Tránsito, Supervisión Contrato – Coordinación RUNT, Oficina Jurídica y Comité Licitaciones y Contratos</t>
  </si>
  <si>
    <t xml:space="preserve"> Registros  1ª etapa fase de construcción. Administrativo y Disciplinario
De acuerdo a la información suministrada por la entidad en oficio N° 20114010605951 del 24 de noviembre de 2011 suscrito por la Coordinadora del RUNT , el Registro Nacional de Infracciones de Tránsito y Transporte- RNITT -no ha sido implementado, El registro Nacional de Seguros –RNS-se ha implementado con un bajo grado de desarrollo, por lo que requiere de ajustes y validaciones, El Registro Nacional de Automotores –RNA y El Registro Nacional de Licencias de Transito-RNLT  presentan defectos en la construcción del Software,  El Registro Nacional de Conductores-RNC- está operando hace aproximadamente un año, pero necesita ajustes y validaciones que no han sido implementadas, El Registro Nacional de Centros de Enseñanza Automovilística-RNCEA- necesita ajustes para su nueva funcionalidad acordes a lo establecido en el Decreto 1500 de 2009 y  el Registro Nacional de Personas Naturales y Jurídicas  -RNPNJ- Tiene incompleta su funcionalidad; estos registros,  según la clausula tercera del contrato debían implementarse  en la primera etapa de la fase de construcción, antes de la finalización del mes 18 contado a partir de la suscripción del Acta de Inicio de Ejecución del Contrato (30/04/2009), fecha que en el otrosí 4 fue postergada para el 17 de junio de 2009 y en el Otrosí 5 para el 30 de septiembre de 2009.
</t>
  </si>
  <si>
    <t xml:space="preserve">Lo anterior, deja en evidencia la ausencia de la debida diligencia con que debe  actuar el Ministerio para exigir al contratista el cumplimiento de sus obligaciones e imponer las sanciones que de acuerdo a la Ley le son permitidas para tal fin, </t>
  </si>
  <si>
    <t>por lo cual se podría generar presuntamente las sanciones previstas en el Código Único disciplinario  Ley 734 de 2002.</t>
  </si>
  <si>
    <t>Exigir a la Concesión RUNT el cumplimiento de sus obligaciones contractuales en relación con lo estipulado en la cláusula tercera del contrato 033 de 2007, para los Registros y Funcionalidades de la Fase I.</t>
  </si>
  <si>
    <t>Subsanar los incumplimientos de la Concesión RUNT que fueron sancionados por el Ministerio de Transporte mediante la Resolución No. 5591 de 15-dic-11 en relación con los registros y funcionalidades de la Fase I del contrato 033 de 2007.</t>
  </si>
  <si>
    <t>Elaboración de un Plan de Mejoramiento con la Concesión RUNT que incorpore un cronograma con las fechas de implementación de las modificaciones e implementaciones a los Registros y Funcionalidades de la Fase I del contrato 033 de 2007.</t>
  </si>
  <si>
    <t>Dirección de Transporte y Tránsito, Supervisión Contrato – Coordinación RUNT, Grupo RUNT, Concesión RUNT, Subdirección Tránsito y Subdirección de Transporte.</t>
  </si>
  <si>
    <t>Hallazgo N° 4 Inicio de operaciones incumpliendo con las condiciones pactadas. Administrativo-Disciplinario y Fiscal
El parágrafo primero de la cláusula segunda del Contrato 033 de 2007 establece que el objeto del contrato deberá ser cumplido por el CONCESIONARIO en forma continua, ininterrumpida, oportuna, eficiente, eficaz, en un todo, conforme con los principios que orientan el ejercicio de la función pública contenidos en la Constitución Política de Colombia, artículo 209 y en el artículo 2 del Código Contencioso Administrativo y atendiendo los niveles de servicio y operación establecidos en el Anexo B Condiciones de Operación, en el Pliego de Condiciones y en el presente Contrato. 
En la cláusula tercera del Contrato de Concesión 033 de 2007 se estipula que el término de su ejecución es de 11 años y 6 meses, contados a partir de la suscripción del Acta de Inicio de Ejecución del Contrato; la tercera fase, es decir la de Operación, Actualización y Mantenimiento iniciará con el Acta de Aceptación del Sistema de Información desarrollado e implementado durante la primera etapa de la Fase de Construcción .
El Concesionario dio iniciación a la Fase de Operación, actualización y mantenimiento, el 03 de noviembre de 2009, la cual según el contrato estaba pactado en el numeral 3.3 de la cláusula tercera para iniciar con la suscripción del acta de aceptación del sistema de información, situación que fue modificada en primer término con el Otrosí 4 suscrito el 29 de  abril de 2009 según el cual empezaría el 17 de junio de 2009, posteriormente mediante Otrosí 5 del 16 de junio de 2009, se acordó su iniciación para el 1° de octubre de 2009 y con el Otrosí 6 de septiembre 30 de 2009 se determina como fecha de inicio el 7 de octubre de 2009.  
El Ministro de Transporte, mediante Circular N° 7 del 22 de octubre de 2009 “…informa que a partir del 3 de noviembre de 2009, todos los organismos de Tránsito departamentales y municipales, así como las Direcciones Territoriales en el país estarán conectados  en línea y tiempo real con el RUNT. Por esta razón, las únicas entidades financieras autorizadas por la Dirección General de Crédito Público y del Tesoro Nacional, para recaudar los derechos de Transito y Trasporte correspondientes al Ministerio de Transporte, son … “; de esta forma, sin el requisito sine qua non de la suscripción del Acta, el Concesionario dio inicio a la fase de Operación, actualización y mantenimiento y con ello empezó a recaudar el valor de las tarifas, ya que dicha Acta fue suscrita hasta el 18 de marzo de 2010, es decir 4 meses y 15 días después, lapso de tiempo en el cual se recaudaron estas tarifas de manera informal. 
Teniendo en cuenta que las Cláusulas Octava y Novena del Contrato 033 de 2007, establecen el valor del contrato y la contraprestación por la ejecución de las labores objeto del mismo, el Concesionario ha recibido un porcentaje equivalente al 80% de las tarifas por registros y expedición de certificados, así como de las demás compensaciones cedidas por el Ministerio durante la fase de Operación, Actualización y Mantenimiento del contrato; de esta manera, el Concesionario, sin el debido cumplimiento de requisitos,  percibió  desde el día 03 de noviembre de 2009 a marzo 18 de 2010, la suma de $7.820.049.555.  Lo anterior, podría contener presunto alcance fiscal en la cuantía indicada, y disciplinario, por presunto incumplimiento de las obligaciones pactadas en las cláusulas décima y numerales 3.2 y 3.3 del parágrafo de la cláusula tercera del Contrato 033 de 2007, artículo 3º, 23 y numeral 4º del artículo 32 de la Ley 80 de 1993 y artículo 35 de la Ley 734 de 2001 entre otros.</t>
  </si>
  <si>
    <t>El Concesionario, sin el debido cumplimiento de requisitos,  dio inicio a la fase de Operación, actualización y mantenimiento del RUNT</t>
  </si>
  <si>
    <t>Recepción irregular de tarifas  desde el día 03 de noviembre de 2009 a marzo 18 de 2010 por la suma de $7.820.049.555</t>
  </si>
  <si>
    <t>Procedimiento jurídico, técnico y financiero en donde se estipulen las acciones que garanticen el cumplimiento del contrato.</t>
  </si>
  <si>
    <t>Oficina Jurídica,  Concesión RUNT y Consorcio PAI-RUNT</t>
  </si>
  <si>
    <t>falta de gestión para exigir el debido cumplimiento de las obligaciones del contrato</t>
  </si>
  <si>
    <t xml:space="preserve">Con esta situación, presuntamente se está incumpliendo las obligaciones contraídas en  el contrato, dado que no se evidenció justificación o soporte de este retraso. 
</t>
  </si>
  <si>
    <t>Elaboración de un proyecto para el desarrollo e implementación de una herramienta de control de gestión documental.</t>
  </si>
  <si>
    <t>proyecto</t>
  </si>
  <si>
    <t>Supervisión Contrato – Coordinación RUNT,  Concesión RUNT</t>
  </si>
  <si>
    <t>presuntamente afectan el cumplimiento del contrato y va en contra del fin para el cual fue concebido el proyecto RUNT (Ley 769 de 2002). Evidenciándose su falta de diligencia y responsabilidad en el oportuno desarrollo  del objeto contractual y por ende, en el cumplimiento de lo establecido en el Código de Tránsito.</t>
  </si>
  <si>
    <t>Exigir a la Concesión RUNT el cumplimiento de los estipulado en las cláusulas primera, segunda, tercera y cuarta del Otrosí No. 8 del Contrato 033 de 2007, en cuanto al desarrollo e implementación de los  Registros de la Fase i y II del contrato.</t>
  </si>
  <si>
    <t>Dirección de Transporte y Tránsito, Supervisión Contrato – Coordinación RUNT, Concesión RUNT, Oficina Jurídica</t>
  </si>
  <si>
    <t xml:space="preserve">Debilidades en  la aplicación de los controles diseñados a nivel central, las Direcciones Territoriales, los Organismos de Tránsito y los otros actores para    asegurar la confiabilidad, integridad, seguridad y consistencia de la información recibida  </t>
  </si>
  <si>
    <t>Impacto en la unicidad de los datos y la validez de la información almacenada en la base de datos.</t>
  </si>
  <si>
    <t>Establecer los controles necesarios a nivel central y de las funcionalidades que manejan las Direcciones Territoriales, los Organismos de Tránsito y los otros actores, para asegurar la confiabilidad, integridad, seguridad y consistencia y consistencia de la información recibida.</t>
  </si>
  <si>
    <t xml:space="preserve">Inoportuna / inadecuada ejecución de  trámites de los registros iniciales; lo certificado en las actas no corresponda con la realidad del Sistema. </t>
  </si>
  <si>
    <t>Tener todas las  funcionalidades asociadas al Registro Nacional Automotor acordes con los trámites existentes en la normatividad vigente.</t>
  </si>
  <si>
    <t>Elaboración de un Plan de Mejoramiento con la Concesión RUNT que incorpore un cronograma con las fechas de implementación de los ajustes y modificaciones necesarios para que todas las funcionalidades asociadas al RNA incluyan todos los tipos de trámites requeridos y normatividad vigentes.</t>
  </si>
  <si>
    <t>Dirección de Transporte y Tránsito, Supervisión Contrato – Coordinación RUNT, Grupo RUNT, Concesión RUNT y Subdirección Tránsito</t>
  </si>
  <si>
    <t>Supervisión Contrato – Coordinación RUNT, Grupo RUNT, Concesión RUNT y Oficina de Informática</t>
  </si>
  <si>
    <t xml:space="preserve">Deficiencias en el tratamiento de los campos tipo fecha en los formularios provistos en el aplicativo HQ-RUNT.  Administrativo
El RUNT debe garantizar la exactitud y veracidad de la información almacenada en su base de datos. No obstante, se observan debilidades en el tratamiento de los campos tipo fecha por cuanto en los formularios provistos en el aplicativo HQ-RUNT para el registro de inscripción del alumno al curso y de horas de enseñanza de los CEA y el cargue del resultado de la revisión técnico mecánica, el campo fecha es editable, por lo que el usuario tiene la posibilidad de digitar o seleccionar desde la herramienta calendario la fecha, en vez de ser asignada automáticamente por el sistema.   Igual situación ocurre en el campo de registro de la fecha de vigencia del Certificado de revisión técnico mecánica, el cual es editable pese a que se encuentra reglamentada la vigencia que debe tener el certificado; el sistema da la opción al usuario de digitarla o seleccionarla en vez de asignarla automáticamente.  
</t>
  </si>
  <si>
    <t>Debilidades en la etapa de diseño en cuanto a los campos tipo fecha.</t>
  </si>
  <si>
    <t xml:space="preserve">Afecta la integridad de la información y genera riesgos de manipulación de las fechas de expedición y/o vigencia de los certificados.
</t>
  </si>
  <si>
    <t>Revisar campos de fechas de las funcionalidades de CEAs y CDAs que actualmente son editables y evaluar implementación de ajustes para aquellos que sea viable asignarla automáticamente.</t>
  </si>
  <si>
    <t>Elaborar inventario de los campos de fechas que son editables en las Funcionalidades de CEAs y CDAs y evaluar cuales pueden ser asignados automáticamente por el sistema.</t>
  </si>
  <si>
    <t xml:space="preserve">Supervisión Contrato – Coordinación RUNT, Grupo RUNT, Concesión RUNT y Subdirección de Tránsito  </t>
  </si>
  <si>
    <t xml:space="preserve">Desacuerdos entre el Ministerio y la Concesión respecto a la entrega y avance de las actividades contempladas en el otrosí 8. </t>
  </si>
  <si>
    <t xml:space="preserve">Impacta el cumplimiento de los objetivos para los que fue concebido el RUNT y  plantea una posible subutilización de la infraestructura tecnológica, dimensionada inicialmente para soportar la operación de los once Registros Nacionales.
</t>
  </si>
  <si>
    <t>Dirección de Transporte y Tránsito, Supervisión Contrato – Coordinación RUNT, Grupo RUNT, Concesión RUNT, Subdirección Tránsito y Subdirección de Transporte</t>
  </si>
  <si>
    <t>Posible incumplimiento de las obligaciones contractuales por parte del concesionario y una supervisión ineficiente e inadecuada por parte de la Entidad, expresadas en el contrato y sus anexos correspondientes a las condiciones técnicas y tecnológicas, así mismo como a las condiciones de operación del RUNT, toda vez que se encuentra información sin depurar, incoherente y  no cumple con las características básicas de un sistema de información como son integralidad, disponibilidad, credibilidad, exactitud, coherencia, consistencia, conformidad y confiabilidad.</t>
  </si>
  <si>
    <t>Exigir a la Concesión RUNT el cumplimiento de sus obligaciones contractuales en relación con lo estipulado en el Anexo A. Condiciones Técnicas y Tecnológicas del RUNT, en el inciso 2.3.2 Portal de Trámites del contrato 033 de 2007.</t>
  </si>
  <si>
    <t>Lograr que la plataforma RUNT cumpla como mínimo con las buenas prácticas de diseño de portales informáticos contenidos en el (WCAG 1.0) Web Content Accessibility Guidelines 1.0.</t>
  </si>
  <si>
    <t>Elaboración de un Plan de Mejoramiento con la Concesión RUNT que incorpore un cronograma con las fechas de implementación de los ajustes y modificaciones requeridos para que la plataforma RUNT cumpla con las buenas prácticas de diseño de portales informáticos contenidos en el WCAG 1.0</t>
  </si>
  <si>
    <t>Pruebas en el sistema</t>
  </si>
  <si>
    <t>Debilidades en el proceso de gestión de cambios en los diferentes ambientes de operación del aplicativo: desarrollo, pruebas y producción.</t>
  </si>
  <si>
    <t>Impacto en la disponibilidad e integridad de la información para la operación diaria de los diferentes actores y la prestación del servicio a los ciudadanos.</t>
  </si>
  <si>
    <t>Exigir a la Concesión RUNT el cumplimiento de sus obligaciones contractuales en relación con el manejo de los ambientes de desarrollo, pruebas y producción, así como los niveles de responsabilidad y autorización estipulados en el contrato 033 de 2007.</t>
  </si>
  <si>
    <t>Lograr asegurar que los cambios a las aplicaciones y/o datos se realicen de manera controlada en cada uno de estos ambientes, para evitar que impacten la disponibilidad e integridad de la información para la operación de los diferentes actores y la prestación del servicios a los usuarios.</t>
  </si>
  <si>
    <t xml:space="preserve">Elaboración de un Plan de Mejoramiento con la Concesión RUNT que incorpore un cronograma con las fechas de implementación de los ajustes y modificaciones requeridos para subsanar las debilidades asociadas al proceso de gestión de cambios. </t>
  </si>
  <si>
    <t xml:space="preserve">Deficiencias en el soporte a usuarios –mesa de ayuda-.  Administrativo
En el capítulo 5 del anexo B al contrato de Concesión se establecen las características y condiciones del servicio de soporte que debe proveer el Concesionario. Los diferentes actores reiteradamente manifiestan su inconformismo frente a este servicio, en el que se presentan situaciones como: Plataforma  intermitente y  presenta  momentos de lentitud en el transcurso del día, no generación del número de tiquete ante solicitudes ya sean telefónicas o por vía correo electrónico, falta de oportunidad en la respuesta del concesionario a los tickets generados,  no se le informa al usuario las soluciones, los usuarios al no encontrar solución a través del servicio de soporte, deben comunicarse vía celular con personas determinadas para pedir ayuda a manera de favor, 
bajo nivel de conocimiento de los funcionarios de la mesa de ayuda en cuanto a los trámites y normatividad aplicable, el tiempo de solución no corresponde al establecido en el contrato, 
en ocasiones la solución provista no es adecuada para los casos reportados, reiteradamente se abren tiquetes referidos a los trámites de traslado de cuenta y traspaso, que no son solucionados oportunamente, en la herramienta  Remedy, disponible para los OT y DT, no se registra la fecha en que se resuelve la solicitud, se inhabilitan automáticamente las solicitudes sin haber sido solucionadas o se pierden las ya registradas, 
</t>
  </si>
  <si>
    <t>Impacto en la operación diaria del RUNT y la calidad del servicio prestado al ciudadano.</t>
  </si>
  <si>
    <t xml:space="preserve">Lector de código bidimensional.  Administrativo
Como parte del kit básico se define en el numeral 3.12 del Anexo A, el suministro por parte del Concesionario a las Direcciones Territoriales y Organismos de Tránsito, de un lector de código bidimensional. En el procedimiento para la inscripción de ciudadanos ante el RUNT, se establece la utilización de este lector para capturar la información del código de barras de la Cédula de Ciudadanía de la persona que se inscribe, con el propósito  que la información registrada en el RUNT sea la provista por la Registraduría Nacional. Para el caso de los Organismos de Tránsito visitados en Cundinamarca ,  que interactúan vía web services, se evidenció que no se emplea el lector bidimensional para la captura de la información codificada en el código de barras de la cédula de ciudadanía, a cambio de esto el funcionario digita la información en el sistema propio del OT y de esta manera es registrada en el RUNT. Esta situación evidencia la no utilización del equipo provisto y genera altos riesgos asociados al proceso de digitación al no aplicar un control automatizado para la captura de esta información, </t>
  </si>
  <si>
    <t>Deficiencias en el seguimiento a la aplicación de las condiciones técnicas, tecnológicas y de operación por parte de los OT.</t>
  </si>
  <si>
    <t>Exigir a los OT´s, DT´s y demás actores que enrolan usuarios al sistema RUNT que utilicen el lector de código bidimensional con que cuentan para capturar la información codificada en el código de barras de la cédula de ciudadanía.</t>
  </si>
  <si>
    <t>Evitar errores de digitación de la información contenida en la cédula de ciudadanía, mejorando la integridad, validez y seguridad dela información correspondiente a los usuarios en el sistema RUNT.</t>
  </si>
  <si>
    <t>Instructivo de la Concesión RUNT</t>
  </si>
  <si>
    <t xml:space="preserve">Deficiencias en el seguimiento a la aplicación de las condiciones técnicas, tecnológicas y de operación por parte de los OT.
Deficiencias en el proceso de homologación y seguimiento a la certificación de web services. 
</t>
  </si>
  <si>
    <t xml:space="preserve">Estas situaciones incrementan altamente la probabilidad de accesos no autorizados a la plataforma del RUNT y la ejecución de trámites sin las validaciones requeridas conforme a la normatividad expedida por el Ministerio.
</t>
  </si>
  <si>
    <t>Contar con un procedimiento que garanticen la interacción controlada y segura de los web service con el sistema RUNT.</t>
  </si>
  <si>
    <t xml:space="preserve">Debilidades en el sistema de comunicaciones de contingencia. Administrativo
En visitas practicadas por el grupo auditor y por las Gerencias Departamentales a los CRC, CDA, CEA, OT y DT,  se pudo evidenciar que  cuando se  inicia el proceso de  los registros al RUNT, frecuentemente se cae la página, y cuando se restablece la comunicación y se ingresa nuevamente para continuar el proceso, este queda bloqueado y no permite generar dichos registros, ni cancelar el proceso.
</t>
  </si>
  <si>
    <t xml:space="preserve">Como consecuencia de lo anterior, el usuario no recibe el servicio y según información de los operadores  del sistema, deben esperar entre 3 y 5 días para que el RUNT habilite nuevamente el registro para continuar con el proceso. Esta situación afecta en gran manera la prestación del servicio a los usuarios e impide la realización de los trámites posteriores. 
</t>
  </si>
  <si>
    <t>Corregir los errores que se produzcan en el funcionamiento de la solución tecnológica del RUNT y realizar los ajustes requeridos para que la plataforma RUNT funcione acorde con los términos previstos en el Contrato.</t>
  </si>
  <si>
    <t>Menor valor de ingresos a favor del Ministerio de Transporte por transferencia del 35% en trámites de Organismos de Tránsito. Administrativo y Disciplinario. se observa a partir de la información obtenida de los servicios que prestan los organismos de tránsito, que las tarifas establecidas por algunos de éstos, afectan desfavorablemente las sumas transferidas al Ministerio de Transporte al no aplicarse el porcentaje del 35% sobre el valor total de la factura a cancelar por el usuario en el trámite solicitado en la cual desagregan valores por otros conceptos que forman parte del costo de la operación durante la vigencia 2010 y lo corrido del 2011.</t>
  </si>
  <si>
    <t xml:space="preserve">como consecuencia del inadecuado seguimiento y control por parte del Ministerio en la debida aplicación y cumplimiento de las normas,  a través de las dependencias que tienen sede en dichas regiones. De igual forma se dará traslado a los entes de control competentes de los organismos de tránsito involucrados en esta situación.
</t>
  </si>
  <si>
    <t xml:space="preserve">Este hecho genera una disminución de $5.365 millones en el ingreso del Ministerio por tarifas. </t>
  </si>
  <si>
    <t>Disponer de mecanismos de control efectivos para el control de los ingresos a favor del Ministerio de Transporte. Documento con cruce de información. Medidas de control adoptadas</t>
  </si>
  <si>
    <t xml:space="preserve">Legitimidad de licencias de conducción. Administrativo y Disciplinario se encuentra dentro del análisis efectuado por el equipo auditor a la expedición de certificados, que desde la puesta en operación del RUNT (noviembre de 2009) al 15 de noviembre de 2011 se han expedido 2.149.682 certificados por los CRC, cifra que al confrontarla con el número de licencias de conducción expedidas en el mismo período, arroja una diferencia de 185.477 licencias de conducción expedidas sin contar con los requisitos establecidos de contar con un certificado expedido por el CRC (no se incluyen las expedidas como duplicado por vencimiento), </t>
  </si>
  <si>
    <t xml:space="preserve">De lo anterior, se desprende que presuntamente existen Organismos de Transito que no han sido identificados y controlados por el Ministerio de Transporte,  que están expidiendo y cargando información al RUNT licencias de conducción sin el cumplimiento de los requisitos legales. </t>
  </si>
  <si>
    <t xml:space="preserve">Supervisión Contrato - Coordinación RUNT,  Grupo RUNT, Concesión RUNT, Subdirección de Tránsito  </t>
  </si>
  <si>
    <t xml:space="preserve">Deficiencias en el registro oportuno de horas de capacitación en los CEA´s.  Administrativo                se encontró que no se está validando la asistencia a todas las clases del programa académico de los alumnos en la plataforma RUNT;  </t>
  </si>
  <si>
    <t xml:space="preserve">Por el deficiente control al cumplimiento de los requisitos establecidos para estos trámites  en algunos CEAS, </t>
  </si>
  <si>
    <t>Elaboración de un Plan de Mejoramiento con la Concesión RUNT que incorpore un cronograma con las fechas de mejoras y ajustes al RNCEA.</t>
  </si>
  <si>
    <t xml:space="preserve">por falta de gestión y control </t>
  </si>
  <si>
    <t xml:space="preserve">permitiendo que los CEAs dejen de lado la capacitación teórica fundamental para el mejoramiento de la Seguridad Vial.
</t>
  </si>
  <si>
    <t xml:space="preserve"> lo que puede generar la realización de trámites sin el lleno de los requisitos legales y promover capacidades a CEAS con vehículos no autorizados legalmente.   </t>
  </si>
  <si>
    <t xml:space="preserve"> Subdirección de Tránsito  </t>
  </si>
  <si>
    <t xml:space="preserve">Deficiente control de vehículos autorizados para los CEA´s. Administrativo
El artículo 24 del Decreto 1500/09, establece como deberes y obligaciones de los Centros de Enseñanza, mantener los vehículos autorizados al Centro de Enseñanza Automovilística con las condiciones de seguridad requeridas y tarjeta de servicio vigente. Evaluadas las relaciones de vehículos y el correspondiente registro en el RUNT, se determinó que en los CEAS Autoclass, Coinsas,  Auto – Florida, Metropolitana, San Nicolás, Colsetrans y Piedecuesta, presentan irregularidades en los registros de los vehículos a cargo de éstos como: placas repetidas, placas que no corresponden al CEA  visitado, vehículos con CDAS Y SOATs vencidos, no obstante el sistema permite la solicitud de certificados con estas placas, </t>
  </si>
  <si>
    <t xml:space="preserve">por la vulnerabilidad del mismo en cuanto al control de los requisitos del parque automotor,
</t>
  </si>
  <si>
    <t xml:space="preserve">Dificultades con el funcionamiento  del RUNT en los CEA´s. Administrativo
Se presentan constantes inconvenientes en la utilización del RUNT en los Centros de Enseñanza Automovilística 
</t>
  </si>
  <si>
    <t xml:space="preserve">situación que puede generar traumatismos a la entidad en el control de las decisiones tomadas y la salvaguarda de la información. </t>
  </si>
  <si>
    <t>Solicitar a la Concesión RUNT, mediante memorando de requerimiento, el ajuste de la funcionalidad del RNCEA para facilitar la operación de estos actores con la plataforma.</t>
  </si>
  <si>
    <t>Subsanar los inconvenientes que están presentando los CEA´s al registrar sus certificados en la plataforma RUNT.</t>
  </si>
  <si>
    <t>Deficiente seguimiento de los requisitos exigidos por la resolución 4062 de 2007 por el Ministerio ante los CDA.   Administrativo y Disciplinario                      Analizadas algunas carpetas de CDA, se evidenció la ausencia de documentos requeridos para establecer si el centro debe o no continuar con la habilitación</t>
  </si>
  <si>
    <t xml:space="preserve">No obstante ser competencia de la Superintendencia de Puertos y transporte, la supervisión de estos centros, es responsabilidad del Ministerio tener el archivo documental como soporte de la conservación de la habilitación, 
</t>
  </si>
  <si>
    <t xml:space="preserve">circunstancias que generan incertidumbre sobre el análisis realizado por el Ministerio debido al inadecuado seguimiento, manejo y custodia documental sobre la información presentada por los CDA.
</t>
  </si>
  <si>
    <t xml:space="preserve">Subdirección de Tránsito  </t>
  </si>
  <si>
    <t xml:space="preserve">Inactivación CDA que no cumplen con condiciones mínimas de funcionamiento. Administrativo
El Numeral 3° del artículo 9° de la Resolución 003500 DE 2005 por la cual se establecen las condiciones mínimas que deben cumplir los Centros de Diagnóstico Automotor, señala que los CDA deben “ Mantener vigentes los registros, certificaciones y autorizaciones propias de su actividad expedidas por las autoridades competentes.” 
El Ministerio presentó la relación de 46 Centros de Diagnóstico Automotor con corte a 30 de septiembre de 2011, solicitando su inactivación  ante el RUNT, por no cumplir con el requisito de acreditación; sin embargo, de esta relación 15 centros   continuaron con la expedición de certificados de revisión técnico mecánica y de gases, 
</t>
  </si>
  <si>
    <t xml:space="preserve">por inadecuados mecanismos del sistema RUNT que permiten la transmisión de información que impidan detectar estas situaciones, </t>
  </si>
  <si>
    <t xml:space="preserve">circunstancia que deja en evidencia la falta de seguridad del mismo y que impactan las políticas de tránsito ante el riesgo de circulación de vehículos en condiciones inadecuadas. </t>
  </si>
  <si>
    <t xml:space="preserve">Incumplimientos por parte de los organismos de transito en el proceso de migración de información al RUNT.  Administrativo                                            Ninguno de los organismos de tránsito ha cumplido con la obligación de realizar completamente la migración de información relativa a los RNC y RNA.  Si bien, se observan en algunos organismos de tránsito, altos porcentajes de migración (superiores al 90%) de información al RUNT para al menos uno de los dos registros requeridos “RNA y RNC”, existen algunos que tienen pendiente la migración de un volumen importante de información licencias de conducción, especialmente aquellas que corresponden a trámites antiguos; también se reportan algunos organismos de tránsito que no han realizado migración de información al RUNT (Floridablanca) y otros, que a pesar de no estar conectados al RUNT continúan realizando los trámites propios del organismos de tránsito.  
  </t>
  </si>
  <si>
    <t>Estas situaciones son consecuencia de debilidades en la exigencia del cumplimiento de la regulación expedida por el Ministerio de Transporte, así como de la vigilancia y control que sobre estos organismos debe ejercer la Superintendencia de Puertos y Transporte.</t>
  </si>
  <si>
    <t>De igual manera, los organismos de tránsito no han dado cumplimiento a lo establecido en la Circular del Ministerio de Transporte en el sentido de reportar a los cinco días siguientes a la publicación de la circular el numero de registros que tienen pendientes de migrar tanto de automotores como de Licencias de conducción y el porcentaje que dichos registros representan respecto al total que se debe migrar y las razones por las cuales no se ha culminado el proceso</t>
  </si>
  <si>
    <t>Reuniones semanales</t>
  </si>
  <si>
    <t xml:space="preserve">Dirección de Transporte y Tránsito, Supervisión Contrato -Coordinación RUNT, Grupo RUNT, Concesión RUNT, Subdirección de Tránsito, Subdirección de Transporte  </t>
  </si>
  <si>
    <t>AUDITORIA ESPECIAL 2011 PROYECTO RUNT</t>
  </si>
  <si>
    <t>El 28 de mayo de 2012 mediante radicado No. 2012-321-038319-2 la Concesión RUNT presentó un Plan Estratégico de Acción RUNT 2012 en el cual está programado la implementación de los ajustes y modificaciones necesarios para que todas las funcionalidades asociadas al RNA incluyan todos los tipos de trámites requeridos y normatividad vigentes, que según el cronograma entregado se realizarían entre los meses de febrero y abril de 2013.</t>
  </si>
  <si>
    <t xml:space="preserve">Dado que a partir de esa fecha, entró en operación el RUNT y dichos trámites no fueron migrados en el sistema.  Adicionalmente, al revisar de manera selectiva en el Sistema ORFEO de la entidad y con la información suministrada por la Subdirección de Tránsito, se tiene que presuntamente existen más de  13000 registros sin legalizar por parte de los Organismos de Tránsito. 
Frente a esta situación, el Ministerio de Transporte, aún no ha adelantado las revisiones integrales al respecto, de manera que pueda establecer si efectivamente los Organismos de Tránsito tienen especies venales pendientes de legalizar y el monto de éstas, con miras a dar solución, en los casos que sea procedente, a los ciudadanos que tienen dificultades para la realización de nuevos trámites.
</t>
  </si>
  <si>
    <t xml:space="preserve">Lo cual ha generado traumas a la ciudadanía para la realización de nuevos trámites. </t>
  </si>
  <si>
    <t>Apoyar el proceso de legalización de los trámites reportados por los Organismos de Tránsito, mediante la validación de los pagos.</t>
  </si>
  <si>
    <t>Verificar los pagos de los OT sobre trámites pendientes de legalizar, previa autorización de cargue a los Organismos de Tránsito por la Subdirección de Tránsito.</t>
  </si>
  <si>
    <t xml:space="preserve">Comité de Coordinación Control Interno
Analizado el contenido de las actas suscritas del Comité de Coordinación de Control Interno, se determinó en la mayoría de ellas, que solamente  el tema a tratar se refiere al Plan de mejoramiento de la Contraloría General de la República, </t>
  </si>
  <si>
    <t xml:space="preserve">Actas de Comité de Control Interno </t>
  </si>
  <si>
    <t>Debilidades en el cumplimiento de las funciones asignadas al MT referidas a la regulación del componente informático del sector Transporte.</t>
  </si>
  <si>
    <t>Obtener un mapa de navegación de plataforma tecnológica del sector transporte a nivel de hardware, software y comunicaciones.</t>
  </si>
  <si>
    <t>Hallazgo No. 19 Deficiencias en la funcionalidad del sistema (Administrativo)
En las visitas realizadas por la comisión de la Contraloría, a los diferentes actores del RUNT, se observaron deficiencias en la funcionalidad del sistema en cuanto a la ejecución de los trámites asociados a los Centros de Reconocimiento de Conductores. *el CRC no carga los rechazados, por cuanto se da la opción al usuario de que se practique un examen más especializado y/o corrija la anomalía y regrese para comprobar tal hecho; situación que no permite tener un control sobre estos usuarios, dado que algunos no regresan, los cuales pueden acudir a otro CRC para que les aprueben sin el cumplimiento de los requisitos exigidos; *el sistema permite modificar la categoría y expedir el certificado. Igualmente, se puede modificar el tipo de trámite y las restricciones del conductor; *• En los primeros meses de operación del sistema, en la “consulta ciudadanos” dispuesta en el portal web, sólo se podía ver el último certificado de aptitud física, mental y coordinación motriz expedido en el RUNT</t>
  </si>
  <si>
    <t>Realizar seguimiento al sistema RUNT, para verificar la efectividad de los ajustes y cambios efectuados en el aplicativo HQRUNT.</t>
  </si>
  <si>
    <t xml:space="preserve"> Debilidades en la solución informática. Administrativo - Disciplinario   De acuerdo con la información suministrada por la entidad en oficio N° 20114010605951 del 24 de noviembre de 2011 suscrito por la Coordinadora del RUNT  se pudo evidenciar que de acuerdo a lo pactado en la clausula Primera del Otrosí 8 del 30 de julio de 2010 del contrato de concesión  N° 033 de 2007 y lo manifestado por la Interventoria en  su informe correspondiente al mes 45 relación con el informe de avance mensual de la concesión RUNT, correspondiente al mes de julio de 2011, haciendo alusión al mismo otrosí; se  evidencia que  no ha sido implementada y puesta en funcionamiento una solución informática que permita a los usuarios del sistema cargar directamente la información alusiva a los registros administrados por la concesión con el propósito de fortalecer la integridad, disponibilidad y certeza del sistema de conformidad con las condiciones técnicas, tecnológicas  y de operación previstas para el sistema RUNT.</t>
  </si>
  <si>
    <t xml:space="preserve"> Incumplimiento del marco regulatorio pertinente aplicable a los otrosíes.
De a acuerdo a lo estipulado en la  cláusula 10 del Contrato de Concesión 033 de 2007, es obligación del contratista prestar el correcto y oportuno servicio público del registro único nacional de tránsito y expedición de certificados de información acorde a las pautas establecidas en el estatuto general de contratación pública
El numeral 38 del capitulo I de la Resolución 1444 de 2001 (manual de Interventoria y supervisión) determina que si “se hace necesario adicionarlo en valor o plazo, el interventor remitirá a mas tardar un mes antes del vencimiento del plazo, la respectiva solicitud al jefe de la unidad ejecutora para su respectivo trámite. El jefe de la unidad ejecutora, en caso de encontrarla procedente, solicitará la disponibilidad presupuestal si se requiere, y someterá la solicitud de adición en valor o plazo, a consideración del comité de Licitaciones y contratos, o quien haga sus veces”
El contrato 033 de 2007, ha tenido 8 otrosíes, en los que se han variado los términos y condiciones inicialmente pactados.
En los Otrosíes 2, 3, 4, 5, 6 y 8 del Contrato de Concesión 033 de 2007, no se evidencia la inclusión de actas suscritas por el Comité Asesor de Licitaciones y Contratos, ni de oficios provenientes del Interventor del Contrato dentro de los términos establecidos  en el Numeral 38 del capítulo 1° y numeral 9° del capítulo 2 de la Resolución 1444 de 2001; que modificaron los términos inicialmente contemplados para las Fases de Construcción y Operación, Actualización y Mantenimiento del Runt, ampliando sus vigencias e inicio de operaciones para la ejecución de dichas actividades previstas en el cronograma pactado, lo que en la práctica equivale a una adición en plazo en estas fases. 
. 
De otra parte, algunas de las actividades desarrolladas en el Contrato, fueron prorrogadas extemporáneamente, es decir cuando ya había prescrito el término para culminar su ejecución, situación que se pudo determinó en los otrosíes 3, 4, 5 y 8  de este Contrato de Concesión.
</t>
  </si>
  <si>
    <t xml:space="preserve">Lo anterior, hace evidente la existencia de fallas en el proceso de Interventoria del contrato, que han generado riesgos en su ejecución y determinan incumplimientos de obligaciones contractuales con sus respectivas consecuencias por desconocer el marco normativo regulatorio pertinente , situación que además está pretermitiendo lo establecido en la Clausula 10ª del Contrato en mención, el articulo 4º, numeral 4º del articulo 25, numeral 4º del articulo 32, numeral 1º del articulo 26 de la Ley 80 de 1993, el Numeral 38 del Capítulo 1° y  numeral 9º del Capítulo segundo de la Resolución 1444 de 2001,asi como del articulo  34 y 53 de la Ley 734 de 2002, lo que podría conllevar un eventual alcance disciplinario 
</t>
  </si>
  <si>
    <t>Cumplimiento al Manual de Supervisión e Interventoria de Contratos adoptado mediante Resolución No 02444 del 18 de junio de 2010  para el trámite de elaboración de modificaciones al Contrato de Concesión 033 de 2007, en cuanto a adiciones en valor o prórroga del citado contrato.
La anterior acción de  mejoramiento es preventiva, no aplica acción correctiva por cuanto en el Manual de Interventoria vigente para el 2007,  fue el adoptado mediante Resolución No. 001444 del 8 de marzo de 2001 y en especial la actualización realizada en el memorando circular No. MT-2500-1-015641 del 27 de junio de 2002, donde se modifica el numeral 15 del precitado manual: (...) "Cuando las modificaciones impliquen adiciones en valor o plazo, estos documentos serán suscritos por el jefe de la dependencia ejecutora una vez se obtenga por parte del Comité de Licitaciones y contratos o quien haga sus veces". "si alguna de las anteriores modificaciones no implica adición en valor o plazo, no se requiere someterla a consideración del Comité de licitaciones y Contratos".</t>
  </si>
  <si>
    <t>Realizar todos los procesos y procedimientos por parte de la Interventoria y Supervisión del Contrato 033 de 2007, así como de la Unidad Ejecutora, cumpliendo con los plazos establecidos en el Manual de Interventoria y Supervisión, para aprobar y formalizar la respectiva modificación del contrato, cuando se trate de adición en valor o prórroga del plazo de ejecución del mismo, ante el Comité Asesor de Licitaciones y Contratos.</t>
  </si>
  <si>
    <t>En caso que sea necesario y procedente realizar una adición en valor o plazo al Contrato de Concesión 033 de 2007, cumplir con el procedimiento establecido en el Manual de Interventoria y Supervisión para la elaboración y aprobación de la respectiva modificación.</t>
  </si>
  <si>
    <t>Comunicaciones de la Concesión,  Interventoria y la Unidad Ejecutora. Acta de aprobación del Comité Asesor de Licitaciones y Contratos.</t>
  </si>
  <si>
    <t>Generar acciones tendientes a garantizar que las actividades de la Concesión RUNT  siempre estén correlacionados con las condiciones pactadas en el contrato.</t>
  </si>
  <si>
    <t>El cumplimiento de l Contrato en forma continua ininterrumpida, eficiente y eficaz.</t>
  </si>
  <si>
    <t>Demoras en las respuestas del concesionario a requerimientos de la Interventoria y Ministerio de Transporte.  Administrativo. La  cláusula décima 10.8.6: del contrato de Concesión RUNT 033 de 2007- OBLIGACIONES DEL CONCESIONARIO- establece: “Suministrar al Ministerio y a las demás autoridades públicas que lo requieran la información necesaria para el adecuado cumplimiento de las funciones…”
De acuerdo con el  concepto de la Interventoria acerca del informe de avance mensual de la Concesión RUNT S.A., correspondiente al mes de Julio de 2011, se puede evidenciar que, el Concesionario no da respuesta oportuna a 24 requerimientos hechos por el Ministerio . Igual situación ocurre con la Interventoria.</t>
  </si>
  <si>
    <t xml:space="preserve">Exigir a la Concesión RUNT el cumplimiento de sus obligaciones contractuales en relación con las respuesta oportunas que debe hacer a los requerimientos y solicitudes de la Interventoria y Supervisión del Contrato. </t>
  </si>
  <si>
    <t>Obtener las respuestas a las solicitudes de información y requerimientos que realicen la Supervisión del Contrato y la Interventoria para la toma de decisiones y/o acciones de política de tránsito y transporte, o administrativas que se requieran para el adecuado funcionamiento del RUNT.</t>
  </si>
  <si>
    <t xml:space="preserve"> Incumplimiento  1ª  y 2ª etapa, fase de construcción.  Administrativo y Disciplinario
En el numeral 3.2.1. de la cláusula tercera del contrato, se pactó que la Primera Etapa de la Fase de construcción terminaría antes de finalizar el mes 18 contado a  partir de la suscripción del Acta de Inicio de Ejecución del Contrato de concesión  033 de 2007, esto es el 30 de septiembre de 2009 y al día siguiente  el inicio de la segunda fase (Numeral 3.2.2.).
Esta fecha fue postergada inicialmente en la Cláusula Primera del Otrosí  N° 4 suscrito el 29 de abril de 2009  para el 16 de junio de 2009  y posteriormente en la Cláusula Cuarta del Otrosí 6 del 30 de noviembre de 2009, se amplió nuevamente esa fecha para el 6 de octubre de 2009, fecha anterior a la suscripción del otrosí.
Con fecha  18 de marzo, es decir 5 meses y 12 días después de la última fecha acordada,  se suscribe  entre  el Gerente del Concesionario y el Representante Legal de la Interventoria, el Acta de Finalización Primera Etapa de la Fase de Construcción E Inicio fase de Operación para los primeros 7 registros , Acta que fue aprobada y aceptada por el Misterio de Transporte con oficio MT N°: 20104010107801 del 26 de marzo de 2010 sin objeción alguna. </t>
  </si>
  <si>
    <t xml:space="preserve">Estas dilaciones autorizadas por el ministerio y avaladas por la Interventoria </t>
  </si>
  <si>
    <t>Culminar el desarrollo e implementación de los registros de la Fase I y II del contrato 033 de 2007.</t>
  </si>
  <si>
    <t>Elaboración de un Plan de Mejoramiento con la Concesión RUNT que incorpore un cronograma con las fechas de implementación de los ajustes y modificaciones que establezcan los controles necesarios para asegurar la confiabilidad, integridad, seguridad y consistencia de la información recibida de las DT´s, OT´s y demás actores.</t>
  </si>
  <si>
    <t>Aprobación de la finalización de la fase I sin el cabal cumplimiento de los requisitos establecidos en el contrato.  Administrativo
La cláusula tercera del contrato de concesión define las fases para la implementación del  RUNT, la etapa I contempla la entrada en operación de siete Registros y la etapa II de los cuatro Registros faltantes.  El 18 de marzo de 2010 se suscribe por parte de la Interventoria y la Concesión, el acta de finalización de la primera etapa para la fase de construcción y operación de los siete registros iniciales del RUNT, dejando constancia que se da por concluida la primera etapa de la fase de Construcción de conformidad con las estipulaciones contractuales, situación aprobada por el Ministerio de Transporte.  No obstante lo anterior, se observa que a la fecha no están disponibles funcionalidades necesarias para la ejecución de trámites asociados a los registros iniciales , por lo que los casos deben solucionarse mediante la apertura de tickets de soporte o simplemente dejar la anotación en el expediente físico del respectivo trámite.</t>
  </si>
  <si>
    <t xml:space="preserve">Debilidades en las labores de Interventoria y la supervisión por parte del Ministerio frente a la exigencia del desarrollo de las funcionalidades del sistema conforme a la normatividad expedida y los parámetros  establecidos en el Contrato de Concesión.
</t>
  </si>
  <si>
    <t>Realizar las modificaciones y ajustes necesarios para terminar de desarrollar e implementar las funcionalidades de los registro de la Fase I del RUNT, que no están acordes con las necesidades de operación en cuanto a trámites pendientes de incluir en la operación, según la normatividad vigente al respecto.</t>
  </si>
  <si>
    <t>Garantizar exactitud y veracidad en la información que se procesa en el RUNT para los CEAs y CDAs y en los certificados que expidan.</t>
  </si>
  <si>
    <t>Elaboración de un Plan de Mejoramiento con la Concesión RUNT que incorpore un cronograma con las fechas de implementación de los  ajustes que con base en el inventario y la revisión de los campos, sea procedente implementar.</t>
  </si>
  <si>
    <t>Registros pendientes.  Administrativo
El otrosí 8 al contrato de Concesión establece para los cuatro Registros Nacionales de la fase II , los plazos para la entrega de los protocolos de pruebas, la ejecución de pruebas piloto y en paralelo, la capacitación a los usuarios y la entrada en operación de los mismos, plazos cuyo cumplimiento estaba previsto entre el 3 de enero y el 7 de junio de 2011. A la fecha no se han aprobado por parte de la Interventoria y el Ministerio de Transporte, la totalidad de los casos de uso identificados para cada uno de los Registros ,</t>
  </si>
  <si>
    <t>Aplicativo HQ-RUNT no ajustado a las buenas prácticas de diseño de portales informáticos.  Administrativo. De acuerdo a lo especificado en el anexo A Condiciones técnicas y tecnológicas del RUNT, en el inciso 2.3.2 Portal de trámites, este deberá ser diseñado como mínimo cumpliendo con las buenas prácticas de diseño de portales informáticos, contenidos en el (WCAG 1.0) Web Content Accessibility Guidelines 1.0. Al respecto se evidenciaron las siguientes situaciones: solo funciona con Internet Explorer, no se presentan fechas de las consultas, hay debilidades en las opciones de búsqueda,  no genera reportes de los trámites ejecutados, no ofrece manuales o ayuda en línea, inadecuado manejo del consumo de FUPAS en casos de bloqueo por falla del sistema, inconsistencias en los valores de determinados campos, inconsistencias en las fechas de vigencia de algunas licencias, inconsistencias en la información presentada en el HQRUNT respecto a la mostrada en la página web del RUNT,</t>
  </si>
  <si>
    <t>Debilidades en los controles para el diseño del sistema y las validaciones para el cargue y registro de la información. Debilidades en la funciones de Interventoria y supervisión.</t>
  </si>
  <si>
    <t xml:space="preserve">Debilidades en el proceso de Gestión de Cambios.  Administrativo. 
La implementación y operación de un sistema de información requiere la separación de ambientes de desarrollo, pruebas y producción, así como la clara definición de niveles de responsabilidad y autorización;  para asegurar que los cambios a las aplicaciones y/o datos se realicen de manera controlada en cada uno de estos ambientes. Se observan debilidades asociadas al proceso de gestión de cambios por parte del concesionario, que no han sido objetados por la Interventoria ni por la supervisión.  Al respecto se ha observado que:
Se realizan modificaciones en las funcionalidades del aplicativo en horario laboral, al aplicar los cambios informados se presenta intermitencia del sistema, cambios a los datos de producción en sesiones de soporte,  bloqueos en la expedición de certificados de CRC impidiendo continuar el trámite,    el primer día hábil de la semana el sistema  está caído, sin aviso previo se deshabilitan opciones en el aplicativo, demoras en la actualización y registro de la información remitida por los diferentes actores,  durante un período corto de inactividad el sistema se bloquea causando la pérdida de la información ingresada, la información migrada por el OT en ocasiones no corresponde con la que reporta RUNT en su aplicativo,  fallas en la generación y el cambio de estado de CUPL.
</t>
  </si>
  <si>
    <t xml:space="preserve">Debilidades en las funciones de Interventoria y supervisión para exigir el cumplimiento de lo establecido en el capítulo 5 del anexo B al Contrato de Concesión </t>
  </si>
  <si>
    <t xml:space="preserve">Posibles errores en la información que se carga al sistema por parte de los Organismos de Tránsito, sin que se haya evidenciado y tomado los correctivos del caso por parte del concesionario y por la Interventoria del RUNT y la supervisión que realiza el Ministerio de Transporte.
No aplicación de los mecanismos de control establecidos.
</t>
  </si>
  <si>
    <t>Elaborar un instructivo de la Concesión RUNT dirigida a los OT´s, DT´s, y demás actores que enrolan usuarios al sistema RUNT, para exigir la utilización del lector de código bidimensional.</t>
  </si>
  <si>
    <t xml:space="preserve">Deficiencias en la operación de web services.  Administrativo
El numeral 2.2 del anexo A define la arquitectura del sistema de información a desarrollar por el Concesionario, se contempla que la interacción con el RUNT de todos los actores sea mediante el portal de trámites. Así mismo, se establece que  dada la competencia del Ministerio de Transporte de estandarizar la ejecución de los trámites de tránsito y transporte en el país, se ha definido como plataforma de verificación un único software de validación de trámites para los Organismos de Tránsito y las Direcciones Territoriales, el cual diseñará, proveerá y mantendrá el Concesionario. No obstante lo anterior, el Ministerio permitió que algunos Organismos de Tránsito, los que generan el mayor número de trámites, interactúen con el RUNT mediante la tecnología web services, que les permite continuar usando los sistemas de información propios adaptándolos para que consuman los servicios web provistos por el RUNT . De acuerdo con lo informado por el Ministerio, sólo a partir de mayo de 2011 se iniciaron las mesas de trabajo para elaborar un documento que especifique los aspectos técnicos y procedimentales para el uso de web services.  
De otra parte, el 20 de agosto de 2010, se suscribió un acta entre la Concesión y la Interventoria en la que se aprueba un procedimiento para la certificación de las soluciones web services, definiendo que por cada entrega con cambios significativos en los servicios, debe realizarse un proceso de re certificación de estas soluciones y como mínimo este proceso se debe hacer una vez por semestre; además, el proveedor debe solicitar la re certificación cada vez que se genere una nueva versión de la aplicación y el RUNT le entregará una certificación y la lista de chequeo ejecutada a la aplicación. 
A partir de la información suministrada a la CGR, se evidencia la no realización del proceso de re certificación para los sistemas homologados y adicionalmente la ausencia de procedimientos para el seguimiento y monitoreo que garanticen la interacción  controlada de esos sistemas con el RUNT en las condiciones funcionales y de seguridad definidas en el contrato de Concesión. </t>
  </si>
  <si>
    <t xml:space="preserve">Elaboración de un Manual de Procedimientos de Homologación, Re certificación y Activación de actores que interactúan y/o tienen interés en interconectarse  con la plataforma tecnológica del RUNT a través de   Servicios Web. </t>
  </si>
  <si>
    <t>Con circunstancias como esta, derivadas de la fallas en el proceso de Interventoria que no han detectado este tipo de situaciones,  se podría estar presentando un incumplimiento del Ministerio de Transporte y del interventor en sus obligaciones de vigilar y exigir el cumplimiento a las obligaciones establecidas en el contrato, puesto que de acuerdo con lo estipulado en la clausula decima 4.19 del contrato, es obligación del concesionario “Proveer y actualizar un sistema de comunicaciones de contingencia para garantizar que en caso de falla del canal principal, el sistema puede continuar con su operación, de conformidad con lo establecido en el anexo A Condiciones técnicas y tecnológicas.”; 4.29 “ Corregir los errores que se produzcan en el funcionamiento de la Solución Tecnológica del R.U.N.T., así como realizar los ajustes requeridos para que el R.U.N.T.  Funcione en los términos previstos en el presente Contrato.”</t>
  </si>
  <si>
    <t>Dirección de Transporte y Tránsito, Subdirección Financiera y Administrativa y Concesión RUNT</t>
  </si>
  <si>
    <t xml:space="preserve">situación ocasionada por falta de mecanismos de verificación y validación de los registros en el RUNT, que genera la expedición de licencias no ajustadas a las normas reglamentarias y la circulación de conductores sin el cumplimiento de requisitos que pueden afectar la seguridad vial, la vida e integridad física de los ciudadanos, consecuencia de la actitud poco diligente tanto de la entidad en sus mecanismos de control a través de la Interventoria, como del concesionario en el cumplimiento del objeto contractual. </t>
  </si>
  <si>
    <t>se inscribe al alumno al curso con validación de huella dactilar, pero se le cargan las horas de clases sin validación del mismo; no hay evidencia real de que al momento del cargue de horas, efectivamente el alumno se haya capacitado; se permite el cargue de clases simultáneamente a varias categorías de licencia con vehículos de tipología diferente; al igual que el cargue de horas de capacitación y expedición de certificado en categorías que el CEA no tiene aprobadas aún por el Ministerio de Transporte (Ej.: CEA Metropolitana de Floridablanca en Categoría C2).</t>
  </si>
  <si>
    <t xml:space="preserve">Falta de control sobre la capacidad autorizada por Ministerio de Transporte para los CEA´s.  Administrativo                                                              El parágrafo del  Artículo 23 del Decreto 1500/09 establece que ningún instructor podrá certificar más de doscientas cuarenta horas (240) mes de instrucción en conducción; dicho control se llevará a cabo a través del Registro Único Nacional de Tránsito –RUNT, Sin embargo, se determinaron las siguientes observaciones:
• Evaluada la Plataforma RUNT de los CEA Auto Class, Auto Conducir, Auto Randy Coinsas del Municipio de Bucaramanga; CEA Colsetrans y CEA Piedecuesta del Municipio de Piedecuesta, CEA Auto Florida de Floridablanca y la CEA  San Nicolás del Municipio de Girón, se observa que están excediendo  la capacidad autorizada por Ministerio de Transporte.
• La plataforma RUNT no está utilizando el criterio de intensidad horaria especificada en el Decreto 1500 y en la Resolución 3245/09, por lo tanto se presentan problemas como la simultaneidad de registro de horas para certificados de conducción con tipología vehicular diferente (registro de horas en moto y carro al tiempo como si la persona tomará diariamente hasta 10 horas de clase) y que el único
criterio para otorgar el certificado sea el cargue de las horas prácticas,
</t>
  </si>
  <si>
    <t xml:space="preserve">por las siguientes razones:
• Se presenta el caso en el que al completar las horas el certificado no aparece por la opción “listar tareas” y se debe seguir cargando horas  pero si se revisa por ciudadanos aparece el certificado ocasionando la expedición de doble certificado y doble cobro.  
• Adicionalmente es reiterado que el sistema no arroja las solicitudes y cuando se han cargado horas de clase en el sistema este registro del alumno desaparece, teniendo así que llamar de nuevo al alumno para retoma de huella, presentándose retraso  en el trámite de licencias de conducción.
• Otra de las fallas que presenta el Sistema RUNT es que en algunos casos arroja la solicitud pero no específica el tipo de trámite que se va a  realizar, situación que genera que se realice la solicitud para expedición de Licencias de Conducción y el Certificado aparezca como tramite de re categorización y no se pueda realizar ningún reclamo por no tener prueba de esto. 
• Cuando se presentan inconvenientes al culminar el proceso de reporte de las horas al sistema, la información digitada se borra teniendo que iniciar nuevamente el proceso . 
• Existe información desactualizada en el RUNT con instructores que no tienen  la tarjeta de instructor cargada al sistema y vehículos propios del centro de enseñanza . 
</t>
  </si>
  <si>
    <t>Elaboración de un Plan de Mejoramiento con la Concesión RUNT que incorpore un cronograma con las fechas de desarrollo e implementación de la funcionalidad del RNPNyJ a ser manejada directamente por el Ministerio de Transporte a través de la Subdirección de Tránsito, para el control de las activaciones y desactivaciones de los CDA´s que no estén cumpliendo con las condiciones de acreditación y homologación.</t>
  </si>
  <si>
    <t xml:space="preserve">Debilidades en la calidad de la información Partiendo que es responsabilidad de los funcionarios de cada actor  verificar la veracidad, consistencia y legalidad de todos los requisitos y documentos de acuerdo con el ordenamiento jurídico, con sus procesos y validaciones internas. Es así que el sistema debe registrar y mantener actualizada, centralizada, autorizada y validada la información de los registros que conforman el RUNT. Con base en la revisión de la información reportada por el RUNT  para los Aforos, Centro de Diagnóstico Automotor y Centros de Reconocimiento de Conductores,  se evidencian debilidades por cuanto se encontraron registros con campos en blanco, inconsistencias en las fechas de expedición y vigencia del certificado de RTM y G , inconsistencias en la información reportada por diferentes herramientas , errores en los números de cédula , inconsistencias en apellidos, casos en los que el mismo número de cédula identifica a diferentes personas, información de médicos en la que la fecha de registro es posterior a la fecha de desvinculación, campos con el texto “sin información” e inconsistencias en los registros del reporte de aforos . </t>
  </si>
  <si>
    <t xml:space="preserve">Revisar periódicamente en el sistema RUNT que todas las validadas exigidas para la expedición de las licencias de conducción se estén efectuando correctamente. </t>
  </si>
  <si>
    <t>Puntaje base de evaluación de cumplimiento</t>
  </si>
  <si>
    <t xml:space="preserve">Información suministrada en el informe de la CGR </t>
  </si>
  <si>
    <t xml:space="preserve">Porcentaje de Avance físico de ejecución de las metas  </t>
  </si>
  <si>
    <t>Puntaje  Logrado  por las metas   (Poi)</t>
  </si>
  <si>
    <t>Resolver de fondo las solicitudes presentadas para obtener autorizaciones de rutas y horarios en cumplimiento de las directrices institucionales.</t>
  </si>
  <si>
    <t>Evaluar la totalidad de las solicitudes de autorización de rutas, horarios y requerir la viabilidad a la Subdirección de Transporte.</t>
  </si>
  <si>
    <t>Solicitudes evaluadas y enviadas a la Subdirección de Transporte.</t>
  </si>
  <si>
    <t>Conciliar el recaudo de sobretasa con otras fuentes.</t>
  </si>
  <si>
    <t xml:space="preserve">Unificar la unidad de medida del Plan Indicativo de la Dirección Territorial Valle, con el Sistema de Gestión de Calidad.
</t>
  </si>
  <si>
    <t>Después de realizadas las mejoras locativas a las instalaciones de la Dirección Territorial Bolívar, y teniendo en cuenta que el 6 de Enero de 2012, informaron sobre las nuevas TRD para las Direcciones Territoriales del Ministerio, vía correo electrónico, estamos a la espera de la aprobación de estas, con el fin de proceder de manera definitiva a la ajuste total del archivo documental de la D.T.</t>
  </si>
  <si>
    <t>Se organizará el archivo de la D. T. Bolívar conforme lo demanda la Ley 594 de 2000 y demás normas reglamentarias.</t>
  </si>
  <si>
    <t>Transferir los expedientes al archivo que correspondan. Depurar los documentos soportes de cada expediente. Foliar los expedientes conforme alas reglas de archivo. Ubicar físicamente los expedientes en el archivo de acuerdo con las tablas de retención documental.</t>
  </si>
  <si>
    <t>Hacia futuro; por comité y de acuerdo al tiempo que se establezca para cada sesión, se incluirá una o mas de las funciones  establecidas en el Artículo 5 del Decreto  1826 de 1994.</t>
  </si>
  <si>
    <t>Racionalizar los recursos tecnológicos del sector.</t>
  </si>
  <si>
    <t>Documento que refleje la situación de cada uno de las Entidades que conforman el Sector Transporte en cuanto a plataforma tecnológica.</t>
  </si>
  <si>
    <t xml:space="preserve">La Dirección de Transporte y Tránsito analizará el formato FOT-03 y presentará los ajustes correspondientes a la Subdirección Administrativa y Financiera. </t>
  </si>
  <si>
    <t xml:space="preserve">Se hizo efectiva la hoja de ruta. </t>
  </si>
  <si>
    <t>Efectuar  el seguimiento de las solicitudes remitidas a las autoridades competentes.</t>
  </si>
  <si>
    <t>Atender oportunamente requerimientos de los usuarios.</t>
  </si>
  <si>
    <t>Seguimiento continuo a las solicitudes remitidas a las autoridades competentes.</t>
  </si>
  <si>
    <t>1. Ajustar la funcionalidad del sistema RUNT, en cuanto a los trámites que deben y pueden realizar los CRC, de acuerdo a las normas vigentes.</t>
  </si>
  <si>
    <t>Mejora en el proceso de registro y mantenimiento  de información de PNJ que requieren habilitación, autorización o permiso del Ministerio de Transporte.</t>
  </si>
  <si>
    <t>Realizar los cambios requeridos en el aplicativo HQRUNT para que pueda ser utilizado conforme a las necesidades de la Subdirección de Tránsito y la Subdirección de transporte.</t>
  </si>
  <si>
    <t>Implementación en la plataforma de desarrollo HQRUNT.</t>
  </si>
  <si>
    <t>Exigir a la Concesión RUNT el cumplimiento de los estipulado en las cláusulas primera, segunda, tercera y cuarta del Otro sí No. 8 del contrato 033 de 2007, en cuanto al desarrollo e implementación de los cuatros (4) registros de la Fase II del contrato.</t>
  </si>
  <si>
    <t>Culminar el desarrollo e implementación de los cuatros (4) registros de la Fase II del contrato 033 de 2007 -  RNR y S, RNAT, RNMA y RNET.</t>
  </si>
  <si>
    <t>Elaboración de un plan de mejoramiento con la Concesión RUNT que incorpore un cronograma con las fechas de implementación de los cuatros (4) registros de la Fase II del contrato 033 de 2007.</t>
  </si>
  <si>
    <t>Exigir a la Concesión RUNT el cumplimiento de los estipulado en las cláusulas primera, segunda, tercera y cuarta del Otro sí No. 8 del Contrato 033 de 2007, en cuanto al desarrollo e implementación de los cuatros (4) Registros de la Fase II del contrato.</t>
  </si>
  <si>
    <t>Exigir a la Concesión RUNT el cumplimiento de sus obligaciones contractuales establecidas en el Capitulo 5 del Anexo B- condiciones de operación del contrato, en relación con las características y condiciones del servicio de soporte estipulados en el contrato 033 de 2007.</t>
  </si>
  <si>
    <t>Lograr que la Concesión RUNT cuente con una mesa de ayuda que provea unas características y condiciones de servicio de soporte que respondan adecuada y oportunamente a  las necesidades de todos los actores y usuarios del sistema RUNT.</t>
  </si>
  <si>
    <t xml:space="preserve">Elaboración de un Plan de Mejoramiento con la Concesión RUNT que incorpore un cronograma con las fechas de implementación de los ajustes y modificaciones requeridos para subsanar las debilidades asociadas a las características y condiciones del servicio de soporte de la mesa de ayuda. </t>
  </si>
  <si>
    <t xml:space="preserve">Elaboración de un manual de procedimientos de homologación, re certificación y activación de actores que interactúan y/o tienen interés en interconectarse  con la plataforma tecnológica del RUNT a través de   Servicios Web. </t>
  </si>
  <si>
    <t>Exigir a la Concesión RUNT el cumplimiento de sus obligaciones contractuales establecidas en relación con  proveer y actualizar un sistema de comunicaciones de contingencia para garantizar que en caso de falla del canal principal, el sistema puede continuar con su operación, de conformidad con lo establecido en el Anexo A - condiciones técnicas y tecnológicas del contrato 033 de 2007.</t>
  </si>
  <si>
    <t xml:space="preserve">Elaboración de un Plan de Mejoramiento con la Concesión RUNT que incorpore un cronograma con las fechas de implementación de los ajustes y modificaciones requeridos para que la plataforma RUNT funcione acorde con los términos previstos en el Contrato. </t>
  </si>
  <si>
    <t xml:space="preserve">Revisar los actos administrativos a través de los cuales las  autoridades distritales, municipales y departamentales fijan  las tarifas  por los diferentes conceptos de trámites de tránsito, con validación y cruce de información Instrumentación de las medidas de control, conceptos de trámites de tránsito. Validación y cruce de información.   Instrumentación de las medidas de control.                                                                                                                                                                                                                                                                                                                                                   </t>
  </si>
  <si>
    <t xml:space="preserve">Disponer de mecanismos de control efectivos para el control de los ingresos a favor del Ministerio de Transporte. </t>
  </si>
  <si>
    <t>Verificar la adecuada implementación en el sistema RUNT de las validaciones exigidas para la expedición de las licencias de conducción, en especial la existencia de los certificados de aptitud física, mental y de coordinación motriz.</t>
  </si>
  <si>
    <t xml:space="preserve">Garantizar que el sistema RUNT solo permita la expedición de las licencias de conducción que cumplan con los requisitos legales exigidos. </t>
  </si>
  <si>
    <t>Revisar y ajustar la Funcionalidad de los CEAS en el sistema RUNT.</t>
  </si>
  <si>
    <t>Lograr el adecuado control de las horas de capacitación en los CEAS.</t>
  </si>
  <si>
    <t>Elaboración de un plan de mejoramiento con la Concesión RUNT que incorpore un cronograma con las fechas de mejoras y ajustes al RNCEA.</t>
  </si>
  <si>
    <t>Lograr el adecuado control de las horas de capacitación por cada instructores de los CEAS de acuerdo a la normatividad vigente.</t>
  </si>
  <si>
    <t>Implementar medidas para garantizar que los CEAS solo se puedan expedir certificados de capacitación con vehículos que cumplan todos los requisitos exigidos en las normas vigentes.</t>
  </si>
  <si>
    <t>Lograr el adecuado control de los vehículos autorizados para la capacitación a los CEAS.</t>
  </si>
  <si>
    <t>Depurar  y ajustar la base de datos de vehículos  de los CEAS en el RUNT, con respecto a las resoluciones de habitación expedidas por el MT.</t>
  </si>
  <si>
    <t>Incluir en los expedientes de los CDA, todos los documentos que sustenten la expedición de las resoluciones, las acreditaciones  y las novedades que se presenten.</t>
  </si>
  <si>
    <t>Garantizar que todos los expedientes de los CDAs estén actualizados y con todos los soportes.</t>
  </si>
  <si>
    <t>Revisar que los expedientes de los CDA contengan todos los documentos soporte antes de ser archivados.</t>
  </si>
  <si>
    <t xml:space="preserve">Exigir a la Concesión RUNT la oportuna inactivación de los CDAs que sea solicitada por el MT.  </t>
  </si>
  <si>
    <t>Garantizar la oportuna inactivación en el RUNT de los CDAs que no cumplen las condiciones exigidas para su funcionamiento.</t>
  </si>
  <si>
    <t>Implementar medidas para superar inconvenientes y facilitar los procesos de migración de información de los OT al sistema RUNT.</t>
  </si>
  <si>
    <t xml:space="preserve">Lograr el cierre del proceso de migración de información de los OT al RUNT, tanto del RNA como del RNC. </t>
  </si>
  <si>
    <t>Efectuar mesas de trabajo periódicas para considerar y definir acciones que faciliten el avance de los procesos de migración de información de los OT al RUNT.</t>
  </si>
  <si>
    <t xml:space="preserve">Notificar a Superintendencia de Puertos y Transporte sobre OT que o implementen la acciones definidas por OT para avanzar y cerrar proceso de migración. </t>
  </si>
  <si>
    <t>Los pagos son verificados en banco. Memorandos No. 20113290219703, 20113290232823, 20123290001793, 20123290040033, 20123290002943, 20123290043593, 20123290073563, 20123290077373 y 20123290077613</t>
  </si>
  <si>
    <t>REPRESENTANTE LEGAL : CECILIA ALVAREZ-CORREA GLEN</t>
  </si>
  <si>
    <t>PLAN DE MEJORAMIENTO VIGENCIA 2011</t>
  </si>
  <si>
    <t>La Contraloría no presentó esta información.</t>
  </si>
  <si>
    <t>Dirección de Transporte y Tránsito,  Grupo de Reposición Integral de Vehículos</t>
  </si>
  <si>
    <t xml:space="preserve">Se realizarán verificaciones  de los casos, registrarlos y verificar las solicitudes para contar con toda la información por reconocimiento económico </t>
  </si>
  <si>
    <t>Verificar los datos inconsistentes para actualizar la trazabilidad de los vehículos desintegrados por reconocimiento económico</t>
  </si>
  <si>
    <t xml:space="preserve">Revisión de carpetas y datos suministrados para actualizar la información en el sistema de reconocimiento económico </t>
  </si>
  <si>
    <t>Carpetas Revisadas</t>
  </si>
  <si>
    <t xml:space="preserve">Según la respuesta de la entidad al hallazgo, informan que el certificado es un acto administrativo, y que no  necesariamente debe ser una resolución.  
</t>
  </si>
  <si>
    <t>Con fundamento en el acto administrativo emitido por el Organismo de Tránsito, se verificará en el RUNT, su registro y datos del vehículo que se le canceló la Licencia de Transito para su correspondiente pago del 10%</t>
  </si>
  <si>
    <t>Verificar los datos en el RUNT  con los suministrados por el Organismo de Tránsito para su correspondiente autorización del pago del 10%</t>
  </si>
  <si>
    <t>Actos Administrativos de Cancelación de la Licencia de Tránsito verificados.</t>
  </si>
  <si>
    <t xml:space="preserve">Mediante el sistema RUNT, se realizarán los trámites electrónicos de cauciones, certificaciones y reconocimiento económico.
Aplicativo acorde a la Resolución 7036 de 2012
</t>
  </si>
  <si>
    <t>Esta situación tiene su origen en la ausencia de controles efectivos de los organismos de tránsito. Además, La Entidad ha manifestado a la Contraloría, frente a este tema , que no conoce con certeza toda la información relacionada con el ingreso de nuevos vehículos de transporte de carga.</t>
  </si>
  <si>
    <t xml:space="preserve">Mediante el sistema RUNT, se realizarán los trámites electrónicos de cauciones, certificaciones con su aprobación
Aplicativo acorde a la Resolución 7036 de 2012
</t>
  </si>
  <si>
    <t>Autorizar vía RUNT, las autorizaciones y certificaciones  de los vehículos nuevos a registrar en el Organismo de Tránsito</t>
  </si>
  <si>
    <t xml:space="preserve">Una vez el propietario presente los documentos para la aprobación de la caución o certificación de cumplimiento, se autorizará mediante el sistema RUNT, vía directa para que el Organismo de Tránsito lo pueda matricular </t>
  </si>
  <si>
    <t>Solicitudes de certificación de reposición vehicular tramitadas a través del RUNT</t>
  </si>
  <si>
    <t>Oficio.</t>
  </si>
  <si>
    <t xml:space="preserve">Lo evidenciado demuestra deficiencias en la implementación de procedimientos  básicos de organización, seguimiento, control e identificación de riesgos en el manejo y registro de la información.
</t>
  </si>
  <si>
    <t xml:space="preserve">Verificar a través del RUNT, el estado de los vehículos, realizando su trámite electrónico. </t>
  </si>
  <si>
    <t xml:space="preserve">Mediante el mecanismo de trámite electrónico se tendrá la información del vehículo en tiempo real y respuesta de consulta al propietario oportunamente </t>
  </si>
  <si>
    <t>Dirección de Infraestructura.</t>
  </si>
  <si>
    <t xml:space="preserve">Incumplimiento de obligaciones pactadas necesarias para la puesta en operación del sistema.
Deficiencias en la interacción entre la Dirección de Infraestructura y el Grupo de Informática. 
Incumplimiento de  políticas de seguridad informática.
Deficiencias en la gestión del Ministerio.
</t>
  </si>
  <si>
    <t>1. Hacer disponible la versión del SINC  desarrollada por el IGAC  en el sitio Web del Ministerio de manera que entre formalmente en operación en las condiciones establecidas en la Ley 1228 de 2008</t>
  </si>
  <si>
    <t>Disponer de la plataforma tecnológica necesaria para la instalación del SINC del IGAC</t>
  </si>
  <si>
    <t>Concepto del Grupo de informática</t>
  </si>
  <si>
    <t>Integrar la versión del SINC desarrollada por el IGAC a las opciones de acceso a la información que tienen los usuarios del portal web del Ministerio de Transporte</t>
  </si>
  <si>
    <t>1. Disponer del vínculo de acceso al SINC desarrollado por el IGAC en el sitio web del Ministerio de Transporte.</t>
  </si>
  <si>
    <t>Funcionamiento del link</t>
  </si>
  <si>
    <t>Oficina Asesora Jurídica</t>
  </si>
  <si>
    <t>Se llevarán a cabo mesas de trabajo con la oficina de informática para definir las alternativas para remediar los inconvenientes tecnológicos del aplicativo web.</t>
  </si>
  <si>
    <t>Superar las dificultades de recolección y reporte de información que se han generado para la operación del SISETU</t>
  </si>
  <si>
    <t>Mesas de trabajo para definir alternativas de mejora</t>
  </si>
  <si>
    <t>Mesas de trabajo</t>
  </si>
  <si>
    <t xml:space="preserve">Se terminará con la revisión de la batería, metodología de cálculo y medios de reporte de los indicadores de operación del SiSETU, para el ajuste de la Resolución existente. </t>
  </si>
  <si>
    <t>Resolución que permita contar con una batería y una metodología de cálculo uniforme y estandarizada para las condiciones de los sistemas de transporte que reportan información, mejorando los canales de comunicación.</t>
  </si>
  <si>
    <r>
      <rPr>
        <u/>
        <sz val="9.5"/>
        <rFont val="Arial"/>
        <family val="2"/>
      </rPr>
      <t>Hallazgo 37 Mapa de riesgos e indicadores de gestión no integrales. (Administrativo)</t>
    </r>
    <r>
      <rPr>
        <sz val="9.5"/>
        <rFont val="Arial"/>
        <family val="2"/>
      </rPr>
      <t xml:space="preserve">.La defensa judicial del Ministerio de Transporte cuenta con un mapa de riesgos que no es integral, toda vez que solo  incorpora dos (2) de ellos, uno relacionado con el tema coactivo; de esta manera, solo presenta un riesgo detectado, relacionado con la “falta de la contestación de las demandas”, no contemplando temas transcendentales para establecer una efectiva gestión a su control procesal, oportunidad en las actuaciones procesales y en el pago de sentencias, acciones en defensa de sus bienes, etc. Igualmente no se evidencia un indicador de gestión que permita medir la efectividad del proceso. 
En el tema coactivo, el procedimiento de evaluación del control interno y riesgos está inmerso en defensa judicial y solo presenta un riesgo relacionado con la “prescripción de la acción de cobro”, desconociendo otros riesgos como fallas en los procesos de notificación, rastreo de bienes, ejecución oportuna de medidas cautelares etc.
</t>
    </r>
  </si>
  <si>
    <t>La inadecuada identificación, administración, control y prevención de riesgos en esta importante área, determina debilidades en el control interno del MT.</t>
  </si>
  <si>
    <t xml:space="preserve">Celebrar mesa de Trabajo conjunta Oficina Asesora de Jurídica- Grupo de Defensa Judicial- Grupo de Jurisdicción Coactiva con la Oficina Asesora de Planeación grupo de Mejoramiento de Calidad, a fin de examinar, revisar y modificar el mapa de riesgos del proceso de  Defensa Judicial de la entidad.    </t>
  </si>
  <si>
    <t>Formular una herramienta de gestión que permita identificar los riesgos asociados al proceso de defensa judicial y las acciones de mitigación</t>
  </si>
  <si>
    <t>Mapa de riesgos ajustado</t>
  </si>
  <si>
    <t>mapa de riesgos</t>
  </si>
  <si>
    <t>FORMATO No 1</t>
  </si>
  <si>
    <t>Mediante correo electrónico del 25/10/2012 El Jefe del Grupo de Informática informa que ya se encuentra dispuesta la plataforma para el SINC y el link en la página del Ministerio.</t>
  </si>
  <si>
    <t>AUDITORIA ESPECIAL UNIDAD COORDINADORA DE TRANSPORTE MASIVO - PRIMER SEMESTRE 2012</t>
  </si>
  <si>
    <t>En el archivo del contrato no reposan todos los documentos de la etapa precontractual</t>
  </si>
  <si>
    <t>Lo anterior, no permite la evaluación de la experiencia general y específica y la comparación con los otros proponentes y tampoco permite realizar la trazabilidad del proceso restándole transparencia</t>
  </si>
  <si>
    <t xml:space="preserve">Documentación completa como soporte del proceso </t>
  </si>
  <si>
    <t>Con la suscripción del Otrosí No. 1 se cambiaron las condiciones del contrato de obra que afectaron el alcance y no se encuentra justificación técnica o jurídico de estos cambios.</t>
  </si>
  <si>
    <t xml:space="preserve">La CGR advierte sobre las modificaciones que se realizaron al contrato y las implicaciones que pueden tener.
Lo anterior, en caso de presentarse una reclamación por incumplimiento del contrato genera un riesgo para hacer efectivas las garantías, por tener dos mecanismos y periodos de cobertura diferentes 
</t>
  </si>
  <si>
    <t xml:space="preserve">Evitar actos administrativos de los entes gestores que no correspondan a los contemplados en las normas de contratación del Banco Mundial  </t>
  </si>
  <si>
    <t xml:space="preserve">el contratista incurrió en  incumplimiento fundamental como consecuencia de:
Cese de las actividades del proyecto, por el abandono la obra desde el 4 de junio de 2012.
La no constitución  de la póliza única de cumplimiento y amparo del anticipo de acuerdo a lo acordado mediante Otro sí No 1, por cuanto la garantía de cumplimiento (garantía bancaria) tenía una vigencia hasta 31 de mayo de 2012 y la de Pago de Anticipo hasta 15 de diciembre de 2011(garantía bancaria).
</t>
  </si>
  <si>
    <t>El incumplimiento del contrato, genera  un impacto en todo el proyecto y se dilate aún más los beneficios esperados, colocando en riesgo los recursos invertidos. Además, persiste la incomodidad para los habitantes de esta zona por las obras inconclusas que representan peligro para tráfico peatonal y vehicular.</t>
  </si>
  <si>
    <t>Evitar el desarrollo de contratos sin el lleno de los requisitos y lograr la puesta en marcha del sistema de transporte para evitar las incomodidades  de la comunidad</t>
  </si>
  <si>
    <t xml:space="preserve">La UMUS en sus informes reporta que una de las razones para que algunos contratos finalizados no se hayan liquidado es porque falta reconocer obra adicional al contratista y que será necesaria la No Objeción del Banco, sin embargo, el ente gestor manifiesta que se trata de mayores cantidades de obra y no requiere la No Objeción. </t>
  </si>
  <si>
    <t>denotando debilidades en las funciones de interventoría y supervisión del contrato</t>
  </si>
  <si>
    <t>los contratos de los tramos Murillo 2 y 3 presentan un porcentaje de ejecución del 100%, finalizaron su etapa de construcción y corrección de defectos el 6/03/2009 y 13/05/2010 respectivamente, y se han suscrito actas de recibo definitivo de obras el 11/11/2009 y 6/07/2010.</t>
  </si>
  <si>
    <t>denotando debilidades en las funciones de interventoría y supervisión del contrato.</t>
  </si>
  <si>
    <t xml:space="preserve">Si bien esta consultoría no se pagó con recursos del Crédito, se tiene que al no generar un valor agregado, afecta las condiciones económicas del proyecto por cuanto no se haría uso del producto obtenido a partir de la inversión realizada </t>
  </si>
  <si>
    <t>se desplazaría en el tiempo la construcción de la solución de movilidad que requiere el Sistema o la ciudad.</t>
  </si>
  <si>
    <t>Logar la pronta ejecución de las obras</t>
  </si>
  <si>
    <t xml:space="preserve">Dilación en la corrección de defectos u observaciones a contratos que terminaron su ejecución. </t>
  </si>
  <si>
    <t>Lo anterior genera incertidumbre sobre el estado de las obras, máxime cuando esta infraestructura ya se encuentra en operación y contablemente no permite conocer el valor final del contrato.</t>
  </si>
  <si>
    <t>Actas de reunión</t>
  </si>
  <si>
    <t>Se revisaron todas las fechas incluidas en las funcionalidades de CDAs y de CEAs. Se identificaron las siguientes fechas:
Formulario CDA:
Fecha de la Revisión
Fecha de Vencimiento
Formulario CEA:
Fecha de asistencia Curso</t>
  </si>
  <si>
    <t>Se ajustaron las funcionalidades dejando las fechas del CDAs asignas por el sistema y las de los CEAs se dejaron abiertas para digitar por cuanto la programación de los cursos de enseñanza automovilística es acordada entre el CEA y el alumno.</t>
  </si>
  <si>
    <t>Revisión de los requisitos de arquitectura y plataforma tecnológica por parte de la Oficina de Informática del Ministerio, necesarios para poner en funcionamiento el SINC del IGAC</t>
  </si>
  <si>
    <t xml:space="preserve">Debilidadades en la aplicación de controles para la evaluación y seguimiento  de la integridad y disponibilidad de la información reportada por los entes gestores en el aplicativo SISETU, por parte de la UMUS.
Falta de estandarización y uniformidad para el calculo y reporte de indicadores.
Debilidades en el cumplimiento de lo establecido en el Manual de Operaciones del Préstamo 7739 – CO y la resolución 4147 de 2009.
</t>
  </si>
  <si>
    <t xml:space="preserve">La  Resolución 243 de 2011  derogó la Resolución 3569 de 2009 eliminando así el concepto previo del despacho del Ministro. 
A la fecha se evaluaron la totalidad de las solicitudes de autorización de rutas y horarios pendientes.
 Se realizó apertura de concursos públicos para la adjudicación de rutas y horarios </t>
  </si>
  <si>
    <t>Mediante radicado 20123290061941 del 14 de febrero de 2012 se solicitó al Ministerio de Hacienda la base de datos del año 2011 relacionada con el tema sobretasa a la gasolina y los informes mensuales generados a partir de dicha fecha. De igual manera mediante radicado 20123290082681  del 22 de Febrero de 2012 se solicitó al  Ministerio de Hacienda un espacio para llevar a cabo una reunión con el objeto de tratar el tema de sobretasa a la gasolina. Posteriormente mediante radicado 20123210172112 del 6 de Marzo de 2012 se recibe respuesta del Ministerio de Hacienda en relación con la solicitud del día 14 de Febrero de 2012 donde reportan un estimado del recaudo por sobretasa a la gasolina. Sobre esta información el grupo de ingresos y cartera elabora un informe comparativo por departamento que cruza lo reportado por Ministerio de Hacienda y  por el Ministerio de Transporte, el cual sirvió como insumo para la reunión de conciliación realizada entre ambas autoridades.
El grupo de ingresos y cartera reportó el día 2 de agosto de 2012, el cuadro comparativo de FSSG Min Hacienda Vs Min Transporte.</t>
  </si>
  <si>
    <t>Se efectuaron todos los comités de ley durante la vigencia.</t>
  </si>
  <si>
    <t>Ya se cuenta con un proyecto de Manual de homologación y conexión de actores del RUNT a la plataforma del sistema de Web Service (SM P 06 - Homologación de proveedores Versión 4), la cual está en proceso de formalización para su puesta en operación en el primer trimestre de 2013.
Se publico proyecto de resolución en la pagina web del Ministerio,  mediante la cual se adopta el manual y se recibieron observaciones de Fenalco y Fasecolda se están revisando para la expedición del acto.</t>
  </si>
  <si>
    <t>Evitar el desarrollo de contratos sin el lleno de los requisitos y lograr que las interventorías adelanten sus actividades  oportunamente</t>
  </si>
  <si>
    <t>CUMPLIDA</t>
  </si>
  <si>
    <t>VENCIDA</t>
  </si>
  <si>
    <t>EN TERMINO</t>
  </si>
  <si>
    <t>TOTAL</t>
  </si>
  <si>
    <t>Estado del Hallazgo</t>
  </si>
  <si>
    <t>FECHA DE SEGUIMIENTO : 31 de Diciembre de 2012</t>
  </si>
  <si>
    <t>VIG 2011</t>
  </si>
  <si>
    <t>VIG 2010</t>
  </si>
  <si>
    <t>VIG 2009</t>
  </si>
  <si>
    <t>VIG 2008</t>
  </si>
  <si>
    <t>SGEV</t>
  </si>
  <si>
    <t>RUNT 2010</t>
  </si>
  <si>
    <t>RUNT 2011</t>
  </si>
  <si>
    <t>UCTM 1S 2012</t>
  </si>
  <si>
    <t>INFORME PRESENTADO A LA CONTRALORIA GENERAL DE LA REPUBLICA</t>
  </si>
  <si>
    <t>AUDITORIA SECTORIAL SEGURIDAD VIAL</t>
  </si>
  <si>
    <t>1-Disciplinario. Uso del estudio de Consultoría
El aplicativo SIGSEVIAL, parte de los productos del contrato de 2009 con la U. Javeriana, no ha cumplido con el objetivo de ser parte de la implementación del Observatorio de Movilidad y Seguridad Vial</t>
  </si>
  <si>
    <t>Deficiente gestión del Ministerio tanto en el desarrollo de la consultoría como en la implementación de los productos obtenidos a tal punto que no se vislumbra el use correspondiente del  prototipo recibido, desatendiendo presuntamente los artículos 
4 y 26 de la Ley 80 de 1993 y el artículo 3° de la Ley 610 de 2000.</t>
  </si>
  <si>
    <t xml:space="preserve">2- Disciplinario. Implementación del Plan Nacional de Seguridad Vial- Convenio 175 de 2011
El MT y FONADE suscribieron un convenio administrativo, el cuál presuntamente incumple lo expuesto en el literal c) del numeral 4) del Articulo Segundo de la Ley 1150 de 2007 "Contratos interadministrativos, siempre que las obligaciones derivadas del mismo tengan relación directa con el objeto de la entidad ejecutora señalado en la Ley o en sus reglamentos". </t>
  </si>
  <si>
    <t>El Ministerio  presuntamente realizo un convenio para comprometer los recursos del presupuesto del 2011, por cuanto para la fecha en que se suscribió el convenio estaba a 4 días de expirar la vigencia de los mismos, con  lo cual se desdibuja el  objeto de  los convenios  interadministrativos que consiste en Ya cooperación para alcanzar los fines del estado.</t>
  </si>
  <si>
    <t xml:space="preserve">3- Administrativo. Implementación del Observatorio Nacional de Seguridad Vial.
El plazo inicial del convenio MT-FONADE se venció el 31 de diciembre de 2012, sin que se haya dado Ya implementación del Observatorio Nacional de Seguridad Vial, situación que afecta Ya puesta en marcha del Plan Nacional de Seguridad Vial </t>
  </si>
  <si>
    <t>Deficiente gestión del Ministerio para cumplir un objetivo que se pretendía desde el 2004</t>
  </si>
  <si>
    <t>4- Administrativo. Operadores de SITM, SETP, SITP. Convenio 175 de 2011.
El convenio MT-FONADE contempla: "realizar estudios  sobre  accidentalidad (puntos  negros), actores vulnerables y condiciones de trabajo de los operadores de transporte masivo (sistemas integrados de transporte masivo SITM, sistemas integrados de transporte público SITP y sistemas estratégicos de transporte público SETP" sin embargo 8 de las 10 ciudades escogidas no permiten el estudio y hay esfuerzos llevados por UMUS que no están articulados</t>
  </si>
  <si>
    <t>No existe articulación entre las diferentes áreas del Ministerio que desarrollan proyectos con estos sistemas de transporte (SETP-SITM-SITP)</t>
  </si>
  <si>
    <t>8- Administrativo. Estrategia de Integración en proyectos de tecnologías de información y comunicación TI.
Los contratos desarrollados a través del convenio de FONADE y COLCIENCIAS se definen estrategias y nuevos diseños e implementaciones de bases  de  datos,  plataformas  tecnológicas,  portales,  sistemas  inteligentes y sistemas de información sin que se encuentren articulados entre si, ni con otros proyectos en curso o infraestructura tecnológica existente en el Ministerio de Transporte</t>
  </si>
  <si>
    <t>No existe articulación entre las diferentes áreas del Ministerio que desarrollan proyectos o estrategias de implementaciones tecnológicas</t>
  </si>
  <si>
    <t>9- Administrativo. Oficina de Sistemas y Políticas de Tecnologías de la Información.
La  pertinencia  del  grupo  de  informática  en  el  Ministerio  de Transporte con los proyectos de tecnología de Ya información relacionados con Ya seguridad vial se reduce netamente al cumplimiento del protocolo para adelantar los procesos de contratación, sin que se observe su participación en la etapa precontractual, de determinación de necesidades, de análisis de riesgos y de estructuración técnica.
No hay transferencia de conocimiento de los profesionales que participan en el diseño y ejecución de los proyectos de tecnologías.</t>
  </si>
  <si>
    <t>El Ministerio de Transporte no ha establecido políticas, procedimientos y guías de manera formal dentro del Sistema de Gestión de Calidad, tendientes a estructurar los procesos de planeación que tienen lugar en las  diversas  dependencias  y  áreas  de  Ya   Entidad   para  el  desarrollo  e implementación de proyectos que involucren Tecnologías de la Información y las Comunicaciones — TIC's y sin que  se vincule efectivamente al personal de informática de Ya Entidad para que participe activamente en el proceso</t>
  </si>
  <si>
    <t xml:space="preserve">10- Disciplinario. Proyecto Sistema Integrado de Información Sector Transporte- SIIT
Desde 2010 a la fecha, el Sistema Integrado de Información de Sector Transporte — SIIT no ha cumplido con el propósito con el cual fue adquirido, y definido en el documento de estudios previos como " .. la herramienta básica para la toma de decisiones y generación  de políticas  sobre  el transporte  en  Colombia.  Este desarrollo en el Ministerio involucra todas las entidades del sector, los modos de transporte". </t>
  </si>
  <si>
    <t>Deficiencias  en  la  estructuración  del  esquema  operacional, administrativo y estratégico del proyecto por parte del Ministerio de Transporte, conllevando a que no se haya hecho uso eficiente de los recursos adquiridos e incluso  no  puedan  ser  utilizados actualmente.</t>
  </si>
  <si>
    <t xml:space="preserve">11- Administrativo. Obligación de Registrar Información de comparendos en RUNT y SIMIT.
La Federación Colombiana de Municipios realiza un cobro pecuniario del  10% del valor de las infracciones de tránsito efectivamente cobradas para sostenimiento del SIMIT; por su parte El RUNT, cobra al usuario derechos de registro para financiar su funcionamiento. Dado que el modulo RNITT (Registro Nacional de Infracciones de Tránsito y Transporte) del RUNT se encuentra en etapa de preproducción, aún no se ha definido cual será el modelo de financiación. </t>
  </si>
  <si>
    <t>La existencia de SIMIT y RNITT para un mismo registro</t>
  </si>
  <si>
    <t>12- Administrativo. Transferencia de Conocimiento
En el Ministerio de Transporte no se ha efectuado Ya transferencia de conocimiento de los profesionales que participan en el diseño y ejecución de los proyectos</t>
  </si>
  <si>
    <t>La participación en el diseño y ejecución de proyectos se ha suscitado principalmente en cabeza del personal vinculado por prestación  de servicios que  el de planta.
Carencia de políticas institucionales que regulen la materia, por deficiencia en los controles establecidos y por carencia de registros del personal que ha recibido capacitación y la conformación de una base de conocimiento en los proyectos</t>
  </si>
  <si>
    <t>13- Administrativo. seguimiento al control de rangos y especies venales. 
La gestión que pueda realizarse con la asignación de especies venales ha generado información reportada de manera tardía que no permite tener una perspectiva real de la accidentalidad a nivel Nacional en un momento determinado.</t>
  </si>
  <si>
    <t>Deficiencia  en  el  diseño  del  control  y  el seguimiento realizado por el MT a la asignación de especies venales y reporte de información,  generando que el propósito con el cual fue concebido no se cumpla.</t>
  </si>
  <si>
    <t>14- Administrativo. Proyectos Misionales y Dependencias Misionales
El Ministerio de Transporte ha efectuado proyectos del orden misional sin Ya participación de las áreas o dependencias a las cuales prestará beneficio o que se encuentran íntegramente relacionadas con su ejecución</t>
  </si>
  <si>
    <t>Deficiencias en los procesos de planeación de los proyectos, la estructuración de los mismos y los métodos de seguimiento en la implementación y Ya carencia de participación y acompañamiento por parte de las áreas competentes</t>
  </si>
  <si>
    <t>15- Administrativo. Principio de colaboración y coordinación entre Entidades del sector público.
En materia de prevención y seguridad vial la labor de coordinación ha  sido  mínima  por  parte  del  Ministerio  de Transporte</t>
  </si>
  <si>
    <t>Deficiencias en la coordinación o integración entre entidades como el Ministerio de Transporte y sus entidades adscritas, la Dirección de Tránsito y Transporte de la Policía Nacional, el Instituto de Medicina Legal, los Organismos de Tránsito, el Departamento Administrativo Nacional de Estadística, el Ministerio de Salud y el Ministerio de Educación, entre otras</t>
  </si>
  <si>
    <t>44- Fiscal y disciplinario. Adquisición de cartillas
Realizó la contratación de cartillas fuera de su objeto, que es la implementación y mantenimiento del sistema de multas e infracciones de tránsito.</t>
  </si>
  <si>
    <t>A la Federación Colombiana de Municipios se le autorizó para implementar y mantener actualizado a nivel Nacional un Sistema Integrado de Información sobre las Multas y Sanciones por Infracciones de Tránsito (SIMIT), por lo cual percibiría el 10% por la administración del sistema, dicha contratación se encuentra por fuera de su objeto</t>
  </si>
  <si>
    <t>45- Fiscal y disciplinario. Simulador de accidentes de tránsito
Realizó la contratación de un Sistema Simulador Universal de Accidentes de Tránsito.</t>
  </si>
  <si>
    <t>A la Federación Colombiana de Municipios se le autorizó para implementar y mantener actualizado a nivel Nacional un Sistema Integrado de Información sobre las Multas y Sanciones por Infracciones de Tránsito (SIMIT), por lo cual percibiría el 10% por la administración del sistema, la contratación del sistema simulador se encuentra por fuera de su objeto.</t>
  </si>
  <si>
    <t>46- Disciplinario. Incumplimiento de Funciones
No hay una gestión adecuada en materia de inspección y vigilancia sobre los mas de 8000 vigilados.</t>
  </si>
  <si>
    <t xml:space="preserve">Del 70% de las investigaciones de los informes recibidos por la Superintendencia de Puertos y Transporte no se ha hecho ninguna actuación, su gestión en materia sancionatoria ha sido deficiente, se presenta una cobertura mínima respecto de los vigilados a su cargo. </t>
  </si>
  <si>
    <t>47- Administrativo y Disciplinario. Obligación enseñanza vial
No existe propuesta concreta sobre los contenidos a reglamentar, ni mediante que estrategias se esta realizando.</t>
  </si>
  <si>
    <t>La Ley 1503 de 2011 establece como obligatoria la enseñanza en educación vial, fijando la responsabilidad de reglamentar la materia</t>
  </si>
  <si>
    <t>48- Administrativo. Fuentes de Financiación
La Ley 1503 estableció las fuentes de recursos disponibles para acatar sus disposiciones, y en el proyecto de Decreto Reglamentario ninguno de sus artículos contempla el tema financiero.</t>
  </si>
  <si>
    <t>Falta de cumplimiento del articulo 24 conlleva una incertidumbre sobre el cumplimiento de lo dispuesto en la Ley 1503, lo que conlleva falta de cumplimiento del Plan Nacional de Seguridad Vial</t>
  </si>
  <si>
    <t>49- Administrativo. Protocolos de seguridad para la fabricación e importación de vehículos automotores
No se encuentra normatividad ni protocolos de seguridad vial para la fabricación e importación de vehículos automotores</t>
  </si>
  <si>
    <t xml:space="preserve">Los vehículos deben contar con especificaciones técnicas sin embargo no se ha expedido normatividad ni reglamentos técnicos que regulen la materia </t>
  </si>
  <si>
    <t>50- Administrativo. Estándares de Servicio de Seguridad Vial
Falta de coordinación entre el Ministerio de Transporte, el Ministerio de Salud, el Ministerio de Educación, Ministerio de Comercio, Industria y Turismo con las Entidades Territoriales para la formulación e implementación del Programa Integral de estándares de servicio y seguridad vial en motocicletas.</t>
  </si>
  <si>
    <t>La ley 1450 de 2011 estableció el  término de un año para establecer el programa integral de estándares de servicio y seguridad vial para el tránsito de motocicletas</t>
  </si>
  <si>
    <t>51- Administrativo. Sentencias falladas en contra por accidentes en carretera
Sentencias falladas en contra por el deficiente estado de la red nacional en contra del INVIAS</t>
  </si>
  <si>
    <t>$ 30.733 millones por 119 sentencias falladas en contra del INVIAS con corte a marzo de 2012, además se encuentran instauradas demandas por $1,5 Billones</t>
  </si>
  <si>
    <t>52 A- Administrativo. Deficiencias en mantenimiento vial 
La Agencia Nacional de Infraestructura no ha implementado las medidas necesarias para ejecutar el Plan Nacional de Seguridad Vial, su labor principal se enfoca en realizar la  adjudicación de concesiones viales, esto se evidencia en casos como: Concesión Doble Calzada Bogotá Girardot: en Soacha, sector Autopista Sur y entrada Sibate/Bogotá en lo recorrido del año se han presentado 527 accidentes de transito, con 27 casos fatales</t>
  </si>
  <si>
    <t>No ha implementado medidas para la adopción del PNSV lo que se evidencia en diferentes concesiones, así mismo no se han adoptado medidas para que los concesionarios las adopten en materia de seguridad vial</t>
  </si>
  <si>
    <t>52 B- Administrativo. Deficiencias en mantenimiento vial 
la agencia Nacional de infraestructura no ha implementado las medidas necesarias para ejecutar el plan Nacional de seguridad vial, su labor principal se enfoca en realizar la  adjudicación de concesiones viales, esto se evidencia en casos como:  Concesión Briseño Tunja Sogamoso: Alto índice de accidentalidad Km 32 al 38 en el sentido Tunja Paia</t>
  </si>
  <si>
    <t>52 C- Administrativo. Deficiencias en mantenimiento vial 
La ANI, no ha creado mecanismos para que los concesionarios implementen medidas que ayuden a mejorar loa seguridad vial, en las ultimas estructuraciones no aparecen medidas o aspectos que Generen seguridad vial y que puedan ayudar a disminuir el numero de accidentes fatales. Igualmente la CCI explica los riesgos que se vienen presentando en la estructuración de las concesiones de cuarta generación, tales como inexistencia de parámetros uniformes de diseño, velocidades, pendientes máximas, radios de curvatura obras de estabilidad, y drenaje, sin condiciones de seguridad vial y operación segura y permanente de las vías y vulnerables frente a cambios climáticos</t>
  </si>
  <si>
    <t>Hallazgo 53. Se observa que la cuenta 1470 Otros Deudores a 30 de septiembre de 2012, no ha sido provisionada, puesto que se evidencian registros de las vigencias 2006,2008 y 2010 por $59.4 millones, por pagos errados por $12.8, valor a reintegrar $42.4 y $4.2 millones.</t>
  </si>
  <si>
    <t xml:space="preserve">No se ha provisionado Cuenta 1470 - Otros Deudores </t>
  </si>
  <si>
    <t>Hallazgo. 54. En la verificación realizada a 30 de septiembre de 2012, a la cuenta del pasivo 2425 Acreedores Varios – Cheques y giros no reclamados, por beneficiarios de entidades jurídicas y personas naturales por $3.221.4 millones, de los cuales $2.490.5 millones, corresponde a cheques no cobrados y $730.9 millones, a  giros no reclamados que vienen de las vigencias 2008, 2009, 2010.</t>
  </si>
  <si>
    <t xml:space="preserve">Falta de Control y Gestión en el seguimiento de Cheques y Giros no cobrados en la cuenta 2425 Acreedores Varios mayores a dos años. </t>
  </si>
  <si>
    <t>Hallazgo 55. Al verificar el saldo de la cuenta 2425 Comisiones, se observa que a 30 de septiembre de 2012 las comisiones por pagar de las vigencias 2010, 2011 a FIDUFOSYGA por $3.487.4 millones registrada con más de dos años, sin que  haya cancelado dichas obligaciones.</t>
  </si>
  <si>
    <t>Falta de gestión para el pago oportuno de obligaciones a favor del Administrador Fiduciario</t>
  </si>
  <si>
    <t>Hallazgo 56. A 31 de septiembre de 2012 se observa que en la cuenta 2425 Saldos a Favor de Beneficiarios registran $31.420,7 millones por pagos en exceso de Entidades del sector Público, Privado y personas naturales correspondientes a la vigencia 2011 y años anteriores, que no han sido girados a los beneficiarios.</t>
  </si>
  <si>
    <t xml:space="preserve">Falta de control y seguimiento al pago oportuno de los beneficiarios con saldos a favor </t>
  </si>
  <si>
    <t>Hallazgo 57. A 30 de septiembre de 2012 en la Subcuenta del pasivo 2430005 Subsidios Asignado-Salud con un saldo de $2.087.5 millones, se observan registros por reclamaciones por accidentes de personas jurídicas y naturales por $1.229.7 millones y $269.4 millones, respectivamente, de vigencia 2002, 2009, 2010 y 2011, que no han sido girados.</t>
  </si>
  <si>
    <t>Falta de gestión para el pago oportuno de obligaciones a favor de Personas Jurídicas y Naturales</t>
  </si>
  <si>
    <t xml:space="preserve">Hallazgo 58. Al verificar la ejecución presupuesta de la vigencia 2010 de recursos transferidos por ECAT a las Subcuentas de Promoción, se evidenció la transferencia de títulos TES, por el valor de la apropiación, $569.880 millones, y al cruzarlos con los pagos de las subcuenta promoción, se observa una ejecución de $567.615.54 presentándose una diferencia de $2.115.2 Millones.
</t>
  </si>
  <si>
    <t>Falta de seguimiento y control a los recursos de ECAT e implica una inobservancia del principio de anualidad establecido en el decreto 111 de 1996, lo que genera una hallazgo disciplinario.</t>
  </si>
  <si>
    <t>Hallazgo 59. En la cuenta 1470 Otros Deudores a 30 de septiembre de 2012, se observan partidas por cobrar procesos de repetición – Acuerdos de pagos de $3.3 millones, convenio suscritos $50.5 millones, para un total de %5.8 millones, que vienen de las vigencias 2008, 2010 y a la fecha no han sido provisionados teniendo en cuenta su antigüedad, de lo que genera falta de gestión y control por la entidad</t>
  </si>
  <si>
    <t xml:space="preserve">Falta de gestión y control por la entidad al no provisionar la Cuenta 1470 - Otros Deudores </t>
  </si>
  <si>
    <t>Hallazgo 60. En la verificación realizada a 30 de septiembre de 2012, a la cuenta del pasivo 2425 Acreedores Varios – Cheques y giros no reclamados por beneficiarios de entidades jurídicas y personas naturales por $3.221.4 millones, de los cuales $2.490.5 millones, corresponde a cheques no cobrados y $730.9 millones, a giros no reclamados que vienen de las vigencias 2008, 2009, 2010.</t>
  </si>
  <si>
    <t>Falta de control y gestión en depurar las partidas de vigencias anteriores de la cuenta 2425</t>
  </si>
  <si>
    <t xml:space="preserve">Hallazgo 61. Al verificar el movimiento de la cuenta 2425 Comisiones, se observa a 30 de septiembre de 2012 comisiones pagar de la vigencia 2010, 2011 a FIDUFOSYGA por $3.487.4 millones registrada con más de dos  a un año sin que hayan cancelado dichas obligaciones, debido a la falta de control y seguimiento a las operaciones de Entidad. </t>
  </si>
  <si>
    <t xml:space="preserve">Hallazgo 62. A 30 de septiembre de 2012 en la cuenta 2425 Saldos a Favor de Beneficiarios por $31.420,7 millones, por pagos en exceso de Entidades del Sector Público, Privado y personas naturales a la vigencia 2011 y de años anteriores que no han sido girados a los beneficiarios, debido a la falta de control y de gestión de la Entidad en girar estos recursos. </t>
  </si>
  <si>
    <t xml:space="preserve">Hallazgo 63. A 30 de septiembre de 2012 en la cuenta del pasivo 243005 Subsidios Asignados-Salud con un saldo de $2.087.5 millones, se observan registros de reclamaciones por accidentes de personas jurídicas y naturales por $1.229.7 millones y $269.4 millones, respectivamente, de vigencias 2002, 2009, 2010 y 2011, debido a la falta de control y gestión.  </t>
  </si>
  <si>
    <t>Falta de control y gestión en depurar las partidas de vigencias anteriores de la cuenta 243005</t>
  </si>
  <si>
    <t>Hallazgo 64. Al verificar los saldos del Módulo de Procesos de Repetición de los años 2010, 2011 y con corte a 30 de septiembre de 2012, con los saldos contables por los mismo años se observa una diferencia de $775,2 millones, menos en contabilidad, debido a la falta de conciliación entre ellos.</t>
  </si>
  <si>
    <t>Falta de gestión para conciliar la información entre el Módulo de Procesos de repetición con el Módulo Contable</t>
  </si>
  <si>
    <t xml:space="preserve">Dentro del proceso adelantado por el MT, para la estructuración e implementación del ONSV, y específicamente en los convenios firmados y los que se van a firmar, se continuará con la incorporación de los aspectos contemplados en el prototipo SIGSEVIAL, lo que se reflejará en el documento metodológico del ONSV, </t>
  </si>
  <si>
    <t>Continuar con la ejecución del convenio con el fortalecimiento del componente técnico por parte del MT, en el marco de las líneas estratégicas a desarrollar en materia de seguridad vial.</t>
  </si>
  <si>
    <t xml:space="preserve">Continuar con la Implementación del Observatorio de Seguridad Vial teniendo en cuenta las siguientes líneas de trabajo: 
a. Continuar con la gestión para desarrollar los anexos técnicos y suscribir convenios con las demás entidades dueñas de la información.                                               b. Continuar con las mesas de consenso de cifras con las entidades que proveen información.                                               c. Definir el tablero de indicadores                          d. Definir las líneas de investigación          e. Continuar con el desarrollo tecnológico realizado por la oficina de Planeación para el sistema de información del MT </t>
  </si>
  <si>
    <t>Articular los objetivos de la Unidad UMUS con la de Seguridad vial de tal manera que sean complementarias las acciones desarrolladas por cada una.</t>
  </si>
  <si>
    <t>Participar activamente en el plan estratégico de tecnologías de la información y las comunicaciones que lidera el área de informática</t>
  </si>
  <si>
    <t>a. Realizar un proceso de socialización sobre los procedimientos y guías existentes dentro del sistema de gestión de calidad que todas las dependencias del Ministerio deberán tener encuentra  en el desarrollo e implementación de los proyectos involucrados en las tecnologías de la información y las comunicaciones - TIC´s de seguridad vial.
b.Revisar los procedimientos relacionados con las Tecnologías de la Información y las Comunicaciones, y realizar los ajustes que se requieran para lograr que en el desarrollo e implementación de proyectos de esta índole se involucre el recurso humano y tecnológico disponible en el Ministerio.
c.Formalizar a través de los mecanismos que sean requeridos, la política y los procedimientos para la implementación de los sistemas de información al interior del Ministerio.</t>
  </si>
  <si>
    <t>Continuar con el proceso de integración de la información disponible de las fuentes de información del sector al Sistema Integrado de Información del Sector Transporte – SIIT.</t>
  </si>
  <si>
    <t xml:space="preserve">Definir  la forma de operación del registro de infracciones de tránsito en  RUNT de tal manera que no se duplique la digitación de información  con el SIMIT. </t>
  </si>
  <si>
    <t xml:space="preserve">Implementar el Registro Nacional de Infracciones a través del RUNT conforme los determina las Leyes 769 de 2002 y 1005 de 2006 y el Decreto 019 de 2012, </t>
  </si>
  <si>
    <t xml:space="preserve">Incluir dentro de los productos del contrato por prestación de servicios, informes detallados de gestión y resultados así como de trazabilidad de cada uno de los procesos desarrollados dentro de las actividades contratadas. </t>
  </si>
  <si>
    <t xml:space="preserve">Vincular dentro del desarrollo de las temáticas personal de planta </t>
  </si>
  <si>
    <t>Implementación del Registro Nacional de Accidentes de Tránsito en el RUNT</t>
  </si>
  <si>
    <t>Reforzar el procedimiento de participación de las áreas intervinientes dentro de los procesos a desarrollar</t>
  </si>
  <si>
    <t xml:space="preserve">Realizar reuniones para construir mecanismos de coordinación entre todas las entidades
</t>
  </si>
  <si>
    <t>Involucrar a las autoridades nacionales de tránsito y a los demás actores de la seguridad vial en Colombia, en una campaña orientada a generar cultura de respeto a las normas de tránsito, utilizando el instrumento pedagógico "Las señales de tránsito amigas que protegen mi vida".</t>
  </si>
  <si>
    <t>Poner a disposición de las autoridades de tránsito nacionales el diagnóstico sobre el cumplimiento del parágrafo del artículo 137 del Código Nacional de Tránsito, en lo relacionado con la materialización y garantía del derecho de defensa, a través de la utilización de herramientas técnica de comunicación y representación de los hechos sucedidos en el tránsito.</t>
  </si>
  <si>
    <t>Adelantar con celeridad las investigaciones e imposición de sanciones ante los indicios de ocurrencia de violaciones a las normas sobre tránsito y transporte por parte de personas o empresas</t>
  </si>
  <si>
    <t xml:space="preserve">Implementar el programa Como conduzco. Contacto ciudadano. Res 7034 del 17 de octubre de 2012 Res 9304 del 24 de diciembre de 2012. Circular externa 0003 del 1 de febrero de 2013. </t>
  </si>
  <si>
    <t xml:space="preserve">Programar y ejecutar Operativos en vías y terminales de transporte. </t>
  </si>
  <si>
    <t>Realizar visitas de inspección a Centros de Diagnostico Automotor, Centros de Enseñanza Automovilística, Centros de Reconocimiento de Conductores</t>
  </si>
  <si>
    <t>Realizar aperturas de investigación por el  no cumplimiento del mantenimiento preventivo y correctivo derivadas de peticiones, quejas y visitas de inspección</t>
  </si>
  <si>
    <t>Construcción de un referente de educación  acerca de las competencias a desarrollar en el tema de enseñanza de Educación Vial y su articulación con los estándares básicos de competencias así contribuir a la implementación de los pilares del programa de seguridad vial consagrados en el Plan Nacional  de Desarrollo y Plan nacional de Seguridad Vial 2011 - 2016 .</t>
  </si>
  <si>
    <t xml:space="preserve">Construir con los Ministerios de Transporte, de la Protección Social y las entidades pertinentes el artículo reglamentario relacionado con los recursos financieros que garanticen el cumplimiento de las actividades necesarias en materia de educación vial. </t>
  </si>
  <si>
    <t>Adelantar las gestiones para ingresar como miembro observador al Foro Internacional para la Armonización de Regulaciones para Vehículos. (WP29)</t>
  </si>
  <si>
    <t>Adelantar mesas de trabajo con los Ministerios de Salud, Educación y Comercio para socializar el documento en proceso de construcción e incorporar los aportes de cada uno de estos Ministerios y Entidades</t>
  </si>
  <si>
    <t>Gestionar la asignación de recursos faltantes, necesarios para el mantenimiento vial y para obras de señalización y seguridad vial, teniendo en cuenta lo apropiado en la vigencia 2013 frente a las necesidades totales reportadas.</t>
  </si>
  <si>
    <t>Bogotá Tunja Sogamoso
Revisar, a través, de la interventoría del proyecto, los históricos de accidentalidad para determinar las falencias en materia de infraestructura en ese sector.
Analizar el informe que se genere producto del proyecto IRAP Colombia en ese sector frente a la identificación de puntos negros en la vía.</t>
  </si>
  <si>
    <t xml:space="preserve">1.  La ANI en su proceso de estructuración utilizará
las normas existentes para los estudios y diseños que regulan entre
otras la velocidad de diseño, la pendiente máxima, los radios de curvatura mínimos, la
señalización, las obras de drenaje, los puentes, las obras de estabilización, los pavimentos, las
intersecciones, etcétera.   
2.  La ANI seleccionará estructuradores  que ejecuten un estudio de
auditoría de seguridad vial.
</t>
  </si>
  <si>
    <t>Ajustar el en manual de procedimiento del FOSYGA en el  marco de la norma contable y de acuerdo a los criterios establecidos para la provisión de cartera</t>
  </si>
  <si>
    <t>Realizar la depuración y ajustes permanentes de acuerdo a las políticas adoptadas, en el marco de la ley aplicable según el tipo de acreencia</t>
  </si>
  <si>
    <t>Cancelar el pasivo como resultado de la Liquidación del   Contrato 242 de 2005.</t>
  </si>
  <si>
    <t xml:space="preserve">Presentar ante el comité de sostenibilidad contable las partidas sujetas a depurar "por valor de $ 31,4 millones" </t>
  </si>
  <si>
    <t xml:space="preserve">Se realizo el   reintegro de los  recursos   a la subcuenta ECAT </t>
  </si>
  <si>
    <t>Conciliar las cuentas con contables con el Módulo de Procesos de Repetición</t>
  </si>
  <si>
    <t>Documento metodológico y             Anexo técnico general de aplicación para todos los convenios</t>
  </si>
  <si>
    <t>Prórroga del Convenio con cronograma con líneas de acción y asignaciones presupuestales, así como el seguimiento a la gestión.</t>
  </si>
  <si>
    <t>Convenios suscritos
Anexos técnicos aprobados</t>
  </si>
  <si>
    <t>Consenso de cifras</t>
  </si>
  <si>
    <t>Tablero de Indicadores</t>
  </si>
  <si>
    <t>Líneas de Investigación</t>
  </si>
  <si>
    <t>Anexo técnico definición con el tipo de información de entrada y salida</t>
  </si>
  <si>
    <t>Articulación de temáticas y productos</t>
  </si>
  <si>
    <t xml:space="preserve">Planeación estratégica de tecnologías de la información, en donde se establecen las líneas de fortalecimiento y mejoramiento continuo en elementos propios de seguridad de la información, plataformas e infraestructuras operacionales como modelo prospectivo. </t>
  </si>
  <si>
    <t>b.Procedimientos del Sistema de Gestión de Calidad correspondientes a Gestión Tecnológica e Informática revisados y actualizados</t>
  </si>
  <si>
    <t>c. Divulgación y formalización de la política y los procedimientos en materia de Gestión Tecnológica e Informática</t>
  </si>
  <si>
    <t>Elaborar el documento que defina el procedimiento para el registro de información en el RNIT del RUNT de tal manera que no se genere una doble digitación de información con el SIMIT.</t>
  </si>
  <si>
    <t>Realizar las pruebas y poner en operación del Registro de Infracciones de Tránsito dentro del RUNT.</t>
  </si>
  <si>
    <t>Informes completos de gestión</t>
  </si>
  <si>
    <t>Personal de planta dentro de los procesos</t>
  </si>
  <si>
    <t>Validaciones y asignaciones de rangos automáticas por el sistema.</t>
  </si>
  <si>
    <t>Articulación de áreas</t>
  </si>
  <si>
    <t>Mecanismos de coordinación</t>
  </si>
  <si>
    <t>Oficio de invitación a mesas de trabajo</t>
  </si>
  <si>
    <t>Llevar a cabo la mesa técnica de la iniciativa de campaña en seguridad vial con las autoridades y actores involucrados.</t>
  </si>
  <si>
    <t>Formulación de una encuesta para ser aplicada en el Tercer Congreso de Autoridades de Tránsito, Transporte y Movilidad.</t>
  </si>
  <si>
    <t>Elaboración de un documento de diagnóstico situacional de la aplicación del proceso contravenciones, respecto a la garantía procesal del parágrafo del artículo 137 del Código Nacional de Tránsito Terrestre.</t>
  </si>
  <si>
    <t xml:space="preserve">Presentar a las autoridades nacionales de tránsito, el diagnóstico situacional de la aplicación del proceso contravenciones, respecto a la garantía procesal del parágrafo del artículo 137 del Código Nacional de Tránsito Terrestre. </t>
  </si>
  <si>
    <t xml:space="preserve">Proyección de 9800 actos administrativos de apertura, fallo, recurso de reposición  caducidad, favorabilidad  o archivo, autos de prueba,  Informes Únicos de Infracciones al Transporte </t>
  </si>
  <si>
    <t>Recibir y tramitar ante las autoridades competentes el 100% de las  llamadas sobre irregularidades presentadas por las empresas de servicio público que funcionan en las vías nacionales</t>
  </si>
  <si>
    <t>Realizar dos operativos a la prestación del servicio público de transporte y/o a los organismos de apoyo al transito y transporte</t>
  </si>
  <si>
    <t>Realizar 217 visitas de inspección a diferentes tipos de vigilados, incluyendo Centros de Diagnostico Automotor, Centros de Enseñanza Automovilística y Centros de Reconocimiento de Conductores.</t>
  </si>
  <si>
    <t xml:space="preserve">Actos administrativos de aperturas de investigación administrativa originadas en petición, quejas y visitas de inspección </t>
  </si>
  <si>
    <t>1. Desarrollo de un referente para articular al desarrollo de las  competencias básicas  el tema de educación vial.  
2. Construcción  de un cronograma que contenga  fechas de ejecución, recursos a utilizar, fuentes de financiación, funcionarios responsables e indicadores de cumplimiento para la construcción del referente de educación vial que se articulen al desarrollo de las competencias básicas.</t>
  </si>
  <si>
    <t xml:space="preserve">1.Reuniones de Construcción del artículo o artículos  que referencien los recursos destinados al tema de educación vial.                                         2. Validación y aprobación  del artículo o los  artículos  por parte de los Departamentos Jurídicos de los Ministerios de Educación, Transporte y de la Protección Social.  </t>
  </si>
  <si>
    <t>Realizar mesas de Trabajo y construcción de un documento con los aportes de cada ministerio</t>
  </si>
  <si>
    <t>1). Consolidar las necesidades de obras de mantenimiento y  de señalización y seguridad vial, descontando las obras contratadas. 
2). Gestionar asignación de recursos faltantes.</t>
  </si>
  <si>
    <t>11.  Oficio a la interventoría para el seguimiento a las obligaciones contractuales (1).                                             2.  Auditoría en seguridad vial del corredor concesionario.(1)
3. Informe de seguimiento con el análisis de la seguridad vial (1)             
4. Comunicación al concesionario remitiendo las recomendaciones para mejorar las falencias en ese sector, si las hubiere. (1)
5. Informe sobre los resultados de los análisis (1), con acciones a seguir</t>
  </si>
  <si>
    <t>1. Informe de la Interventoría del Proyecto (1)
2. Informe de ese tramo producto del proyecto iRAP Colombia (FSV) (1)
3. Comunicación al concesionario remitiendo las recomendaciones para mejorar las falencias en ese sector, si las hubiere. (1)
4. Informe de la Supervisión del Proyecto sobre los resultados de los análisis (1)
5. Tomar las acciones pertinentes derivadas del informe</t>
  </si>
  <si>
    <t>1.  Contratos de concesión con apéndices técnicos donde se regulen entre otros  la velocidad de diseño, la pendiente máxima, los radios de curvatura mínimos, la
señalización, las obras de drenaje, los puentes, las obras de estabilización, los pavimentos, las
intersecciones, etcétera, de esta vigencia o vigencias anteriores.    
2.  Términos de referencia donde se contraten estructuradores con la obligación de ejecutar un estudio de auditoría de seguridad vial para los proyectos de concesión (2012-2013)</t>
  </si>
  <si>
    <t>Ajustar el Manual de Procedimientos  del FOSYGA, estableciéndose los criterios que deben cumplir las partidas, así como los porcentajes a provisionarse.</t>
  </si>
  <si>
    <t>1. Aplicar el concepto Jurídico sobre la reclamaciones de personas jurídicas que no están habilitadas al momento de la prestación de servicios  y están liquidadas y hacer seguimiento bimestral</t>
  </si>
  <si>
    <t>2. Aplicar  e implementar el Artículo 115 de la  Ley 19 de 2012 de  Anti trámites  sobre las reclamaciones de personas naturales</t>
  </si>
  <si>
    <t>3. Presentar ante el comité de sostenibilidad contable las partidas sujetas a depurar</t>
  </si>
  <si>
    <t>4. Actualizar  el Manual de Procedimiento FOSYGA de acuerdo a las normas sobre el tema y  contables públicas vigentes</t>
  </si>
  <si>
    <t>5. Continuar realizando las acciones necesarias para la ubicación del tercero por parte de Administrador Fiduciario</t>
  </si>
  <si>
    <t>6. Revisar el procedimiento de auditoria de la Reclamaciones ECAT, con el fin de pagar oportunamente</t>
  </si>
  <si>
    <t>Seguimiento al proceso de liquidación del Contrato 242 de 2005</t>
  </si>
  <si>
    <t>2.  Aplicar  e implementar el Artículo 115 de la  Ley 19 de 2012 de  Anti trámites  sobre las reclamaciones de personas naturales</t>
  </si>
  <si>
    <t>1. Que mediante oficio de Oficio PTF-048-13 del 13 de febrero de 2013 el  Administrador Fiduciario Consorcio SAYP, informo que el 7 de febrero de 2013 efectuó el reintegro.</t>
  </si>
  <si>
    <t>2. Para el 2011 y 2012 todos los recursos transferidos  entre la Subcuenta ECAT a Solidaridad se ejecutan al 100%.</t>
  </si>
  <si>
    <t>3. Para el 2011 y 2012 no hubo transferencia de recursos entre la Subcuenta ECAT a la De Promoción, se ejecutó desde la misma Subcuenta ECAT.</t>
  </si>
  <si>
    <t>4. Acoger el procedimiento  de reintegro de recursos no ejecutados de los saldos de apropiación y/o el rezago, en los casos de  traslados entre Subcuentas en el Manual de Procedimientos del FOSYGA</t>
  </si>
  <si>
    <t>Presentar ante el comité de sostenibilidad contable las partidas sujetas a depurar</t>
  </si>
  <si>
    <t>1. Generar las consultas respectivas que permitan evidenciar las diferencias existentes, profundizando el nivel de consultas y detalle en los Ítem o componentes que presenten diferencia, estableciendo a partir de éstos las causas que las originan y posibles soluciones.</t>
  </si>
  <si>
    <t>2. Efectuar, a partir de los hallazgos encontrados y las soluciones propuestas, la solicitud de requerimiento funcional para el desarrollo, pruebas y entrada en producción de las funcionalidades en el sistema de información del Fosyga.</t>
  </si>
  <si>
    <t>Documento y Anexo Técnico</t>
  </si>
  <si>
    <t>Prórroga del convenio</t>
  </si>
  <si>
    <t>Convenios</t>
  </si>
  <si>
    <t>Acta de reunión de  mesas de consenso</t>
  </si>
  <si>
    <t>Actas de comité que reflejarán la metodología de articulación.</t>
  </si>
  <si>
    <t>Actas de Comité</t>
  </si>
  <si>
    <t>Socializaciones por parte del área de informática sobre el procedimiento y guías existentes</t>
  </si>
  <si>
    <t>Procedimientos actualizados</t>
  </si>
  <si>
    <t>Procedimientos oficializados y socializados</t>
  </si>
  <si>
    <t>Actas de reuniones</t>
  </si>
  <si>
    <t xml:space="preserve">
Implementar el Registro en el RUNT.</t>
  </si>
  <si>
    <t>Informes completos de gestión.</t>
  </si>
  <si>
    <t>Personal</t>
  </si>
  <si>
    <t>Sistema Implementado</t>
  </si>
  <si>
    <t xml:space="preserve">Oficio </t>
  </si>
  <si>
    <t>Oficio de invitación</t>
  </si>
  <si>
    <t>Acta de reunión.</t>
  </si>
  <si>
    <t xml:space="preserve">Formato de encuesta </t>
  </si>
  <si>
    <t>Documento de diagnóstico</t>
  </si>
  <si>
    <t>Acta de reunión</t>
  </si>
  <si>
    <t>Porcentaje de cumplimiento (actos administrativos de apertura de investigación de IUIT realizados frente a los programados)</t>
  </si>
  <si>
    <t>Llamadas tramitadas ante las autoridades de tránsito</t>
  </si>
  <si>
    <t>Porcentaje de cumplimiento (operativos programados frente a operativos realizados)</t>
  </si>
  <si>
    <t>Porcentaje de cumplimiento (visitas programadas frente a visitas realizadas)</t>
  </si>
  <si>
    <t>Porcentaje de cumplimiento (aperturas programadas frente a aperturas realizadas)</t>
  </si>
  <si>
    <t xml:space="preserve">Contratación de un profesional encargado de apoyar la construcción, validación, ajuste del referente de educación vial. </t>
  </si>
  <si>
    <t xml:space="preserve">Construcción de un referente que incluya los temas que están dispuestos en la ley 1503. </t>
  </si>
  <si>
    <t xml:space="preserve">Validación en 5 entes territoriales del referente construido.    </t>
  </si>
  <si>
    <t xml:space="preserve">Inclusión del referente de educación vial en los referentes de calidad.     </t>
  </si>
  <si>
    <t xml:space="preserve">Divulgación paulatina en cada uno de los entes certificados del referente en Educación vial. </t>
  </si>
  <si>
    <t>Envío a la contraloría del cronograma detallado del proceso.</t>
  </si>
  <si>
    <t>Proyecto Administrativo</t>
  </si>
  <si>
    <t>Documento Informe</t>
  </si>
  <si>
    <t>Actas de reunión y documento de trabajo que contenga los aportes de cada Ministerio</t>
  </si>
  <si>
    <t>1). Informe consolidado.  
2). Solicitar recursos faltantes.</t>
  </si>
  <si>
    <t>1. Oficio
2.Auditoria
3. Informes de Gestión
4. Comunicación
5. Informe</t>
  </si>
  <si>
    <t>1. Informe
2. Informe
3. Oficio
4. Informe</t>
  </si>
  <si>
    <t>1. Contrato
2. Término de Referencia</t>
  </si>
  <si>
    <t>Manual de Procedimiento FOSYGA ajustado</t>
  </si>
  <si>
    <t xml:space="preserve">Informe de Gestión </t>
  </si>
  <si>
    <t>Proyecto Acto Administrativo</t>
  </si>
  <si>
    <t>Manual Actualizado</t>
  </si>
  <si>
    <t>Instrucciones o Actos Administrativos</t>
  </si>
  <si>
    <t>Informe de Avance de la Liquidación Contrato</t>
  </si>
  <si>
    <t>Fichas Técnicas</t>
  </si>
  <si>
    <t>Manual de Procedimiento del FOSYGA Actualizado</t>
  </si>
  <si>
    <t>Informe de Ejecución Presupuestal</t>
  </si>
  <si>
    <t>Informe de Diagnostico</t>
  </si>
  <si>
    <t>Informe de Conciliación de la información entre el Modulo de Procesos de Repetición y los Saldos Contables.</t>
  </si>
  <si>
    <t xml:space="preserve">a. Articulación en los procesos tecnológicos.
</t>
  </si>
  <si>
    <t>SEG VIAL</t>
  </si>
  <si>
    <t>AUDITORIA</t>
  </si>
  <si>
    <t>VIGENCIA 2011</t>
  </si>
  <si>
    <t>VIGENCIA 2010</t>
  </si>
  <si>
    <t>VIGENCIA 2009</t>
  </si>
  <si>
    <t>VIGENCIA 2008</t>
  </si>
  <si>
    <t>SOBRETASA GASOLINA ESPECIES VENALES</t>
  </si>
  <si>
    <t>TRANSMASIVO 2 SEM DE 2011</t>
  </si>
  <si>
    <t>TRANSMASIVO 1 SEM DE 2012</t>
  </si>
  <si>
    <t>SEGURIDAD VIAL</t>
  </si>
  <si>
    <t>HALLAZGOS VENCIDOS A 31/03/2013</t>
  </si>
  <si>
    <t># HALLAZGO</t>
  </si>
  <si>
    <t>VENCIDOS A LA FECHA</t>
  </si>
  <si>
    <t>VENCIDOS A FUTURO</t>
  </si>
  <si>
    <t>HALLAZGOS PROXIMOS A VENCER AL 30/06/2013</t>
  </si>
  <si>
    <t>2, 4, 7, 26, 27, 31, 40, 45, 47, 48</t>
  </si>
  <si>
    <t>22, 23</t>
  </si>
  <si>
    <t>1, 16, 17, 18, 19, 25</t>
  </si>
  <si>
    <t>3,  45</t>
  </si>
  <si>
    <t>26, 36</t>
  </si>
  <si>
    <t>35, 47, 48</t>
  </si>
  <si>
    <t>Ministerio de Transporte</t>
  </si>
  <si>
    <t>SIMIT</t>
  </si>
  <si>
    <t>Superintendencia de Puertos y Transporte</t>
  </si>
  <si>
    <t>Ministerio de Educación</t>
  </si>
  <si>
    <t>Ministerio de Comercio, Industria y Turismo</t>
  </si>
  <si>
    <t>INVIAS</t>
  </si>
  <si>
    <t>ANI</t>
  </si>
  <si>
    <t>Ministerio de Salud</t>
  </si>
  <si>
    <t>A partir del 19 de junio de 2012, la Concesión RUNT S.A., con el fin de atender todos los requerimientos del Ministerio de Transporte, autoridades de control y todos los actores, implementó una herramienta de Gestión Documental denominada SYNERGY,  la cual se basa en el concepto de integración de flujos de trabajo, y que tiene como objetivo el control de los documentos de la organización  en todo su ciclo vida, esto es, producción o recepción hasta su disposición final. 
Esta herramienta permite la automatización de la entrada y salida de correspondencia desde su radicación, distribución y procesamiento, teniendo un mayor control y trazabilidad, asignando responsables y estableciendo tiempos máximos de respuesta a cada una de las comunicaciones recibidas en la organización.   
SYNERGY es una licencia de software, que funciona con la asignación de usuarios  con clave de acceso,  perfiles de consulta  y niveles de seguridad definidos que permiten control de acceso  información. Se integra con las herramientas de Microsoft Office que en la actualidad utiliza la concesión permitiendo compartir documentos, con una alta disponibilidad de la información.  En la actualidad, todos los usuarios responsables de atención de correspondencia cuentan con un  usuario perfilado.  Así mismo permite el cargue de todos los documentos recibidos y generados en cada una de las solicitudes recibidas.</t>
  </si>
  <si>
    <t>1. La resolución 12379 del 28 de diciembre de 2012 en el artículo 2°: “Para la realización del proceso de inscripción el organismo de tránsito registrará en el sistema los datos referentes a tipo y número del documento de identidad del usuario, nombres, apellidos, fecha de nacimiento, grupo sanguíneo y RH, sexo, dirección, teléfono fijo y móvil, correo electrónico, registro de la firma y captura de la huella del usuario”; no exige la obligatoriedad del uso del lector de código bidimensional para la captura de información al sistema. Esta norma solo aclara en el Artículo 3°: “Verificación de la inscripción del usuario en el Sistema RUNT. Para iniciar cualquier trámite asociado al Registro Único Nacional de Tránsito, el organismo de tránsito, previa presentación del documento de identidad y la captura de la huella del usuario, confronta la información con la registrada en el sistema y confirma que el ciudadano que adelanta el trámite es el mismo que se encuentra inscrito o registrado en el sistema”, la previa presentación del documento.
2. La norma no es específica para los casos de la validez del registro presentando el documento CONTRASEÑA y DENUNCIA en caso de robo o pérdida de documento los cuales no poseen código de barras para la lectura.
De acuerdo a esta última norma, el RUNT elaboro instructivo, publico y envió a los diferentes actores del sistema para su aplicación inmediata.
3. El Sistema Centralizado de Huella que desarrollo la Concesión RUNT obligará a que la inscripción de ciudadanos ante el sistema RUNt se realice a partir de la lectura de código de barras de la cédula de ciudadanía con el lector de código bidimensional.</t>
  </si>
  <si>
    <t>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y operación de la funcionalidad de CEAS. Dentro de las mejoras se destaca el próximo despliegue e implementación del sistema centralizado de huella, con el cual se aumentarán los controles sobre la identidad de las personas y la seguridad de la información relacionada con los trámites realizados.</t>
  </si>
  <si>
    <t>Se está revisando y verificando permanentemente que los expedientes de los CDA contengan todos los documentos soporte antes de ser archivados, tanto para los casos de nuevas habilitaciones como para aquellos que tengan novedades con respecto a las condiciones iniciales.</t>
  </si>
  <si>
    <t>La Oficina Jurídica cambió el mapa de riesgos incluyendo un riesgo adicional.</t>
  </si>
  <si>
    <t>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de la capacitación y la operación de la funcionalidad de CEAS. 
Concesión RUNT S.A. desarrolló el sistema centralizado de huella, el cual permite la validación directa en todas las transacciones que realicen los actores con el sistema RUNT. Con este sistema, implementado el 4 de mayo de 2013, se aumentaron los controles sobre la identidad de las personas y la seguridad de la información relacionada con los trámites realizados, dentro de ellos los certificados que sean cargados al sistema por los CEAs.
Mediante comunicación 2013321031832 de Mayo 31 de 2013, la concesión presentó al Ministerio el Plan de Mejoramiento para la implementación de los registros de Segunda Fase y la Mejoras de los de la Primera.</t>
  </si>
  <si>
    <t>Concesión RUNT S.A. desarrolló el sistema centralizado de huella, el cual permite la validación directa en todas las transacciones que realicen los actores con el sistema RUNT. Con este sistema, implementado el 4 de mayo de 2013, se aumentaron los controles sobre la identidad de las personas y la seguridad de la información relacionada con los trámites realizados, dentro de ellos los certificados que sean cargados al sistema por los CDAs.
Se han realizado mesas de trabajo con Concesión RUNT S.A., Cintel y ONAC con el fin de revisar alcance de la funcionalidad de RNPNyJ que será desplegada en los próximos meses, la cual contiene ajustes solicitados por el Ministerio de Transporte.
Mediante comunicación 2013321031832 de Mayo 31 de 2013, la concesión presentó al Ministerio el Plan de Mejoramiento para la implementación de los registros de Segunda Fase y la Mejoras de los de la Primera.</t>
  </si>
  <si>
    <t>Se suscribió la prórroga del convenio hasta el mes de agosto del presente año. Se solicitó la asignación de un gerente para el proyecto. Se solicitó la realización de comités de seguimiento mensuales.</t>
  </si>
  <si>
    <t>Se estructuró mapa funcional de operación del RNIT articuladamente con el SIMIT sin generar doble digitación. Se encuentra pendiente su validación con RUNT y SIMIT para estructurar el documento con el procedimiento.</t>
  </si>
  <si>
    <t>Se implementó el Registro  por cargue de archivos del IPAD 2011 y se encuentra en desarrollo las funcionalidades para el nuevo IPAD establecido en la Resolución 11268 de 2012.</t>
  </si>
  <si>
    <t>PLAN DE MEJORAMIENTO VIGENCIA 2012</t>
  </si>
  <si>
    <t>No fue diligenciado por la Contraloría.</t>
  </si>
  <si>
    <t>No fue diligenciado por la Contraloría. Ya no se usa en el aplicativo SIRECI</t>
  </si>
  <si>
    <t>Además del mejoramiento del proceso contenido en la Resolución 7036 de 2012, la acción de mejora se enfoca en realizar un seguimiento a  la implementación, con el fin de propender por que no se repitan las circunstancias encontradas en el hallazgo.</t>
  </si>
  <si>
    <t>Generar un acto administrativo en el cual se logre poner en funcionamiento el modelo de oferta vehicular, desarrollar la encuesta origen destino 2013 y realizar la medición de tiempos logísticos.</t>
  </si>
  <si>
    <t>Formalizar los instructivos de calidad de conformidad a la normatividad vigente.</t>
  </si>
  <si>
    <t>Verificar y hacer seguimiento a la actualización de la información, en el sistema SISETU (Sistema de Seguimiento de Transporte Urbano)</t>
  </si>
  <si>
    <t>Se llevarán a cabo mesas de trabajo con las Autoridades de transporte, los Entes gestores y los representantes de las autoridades locales.</t>
  </si>
  <si>
    <t>Reuniones  de seguimiento  a infraestructura, operación, planes de acción implementados</t>
  </si>
  <si>
    <t>Reuniones de seguimiento para tratar los temas asociados a las dificultades que se presentan y las acciones a implementar</t>
  </si>
  <si>
    <t>Actualización del mapa de riesgos</t>
  </si>
  <si>
    <t>Recopilar la información sobre las actividades desarrolladas y definidas por la UMUS y elaborar los instructivos requeridos para ser incluidos en el SGC</t>
  </si>
  <si>
    <t xml:space="preserve">Solicitar al Banco Mundial la No Objeción del Manual Financiero y divulgarlo </t>
  </si>
  <si>
    <t xml:space="preserve">Requerir y hacer seguimiento a los Entes Gestores para que el registro de los pasivos contingentes se realice por parte de las Entidades Territoriales </t>
  </si>
  <si>
    <t>Efectuar seguimiento a los Entes Gestores para que indiquen los compromisos reales de ejecución del presupuesto de la vigencia.</t>
  </si>
  <si>
    <t xml:space="preserve">Consolidar los informes financieros de los SETP a 31 de diciembre de 2013 </t>
  </si>
  <si>
    <t>A través de la Subdirección Administrativa y Financiera del Ministerio de Transporte se realizará la depreciación de la Propiedad, Planta y Equipo de la UMUS</t>
  </si>
  <si>
    <t>Efectuar seguimiento al cumplimiento de las acciones del plan de mejoramiento y mantener la documentación soporte de las acciones de mejora debidamente actualizadas.</t>
  </si>
  <si>
    <t xml:space="preserve">Circularizar la necesidad de disponer en cada dependencia de los soportes necesarios y suficientes que evidencien el cumplimiento de los hallazgos del plan de mejoramiento, como base para el seguimiento por parte de la Oficina de Control Interno, en dado caso remitir para que se adelanten acciones disciplinarias por los incumplimientos evidenciados. </t>
  </si>
  <si>
    <t xml:space="preserve">Reuniones trimestrales de seguimiento </t>
  </si>
  <si>
    <t>Los documentos de política que se incluyan en el plan indicativo de la Dirección de Infraestructura tendrán un cronograma de elaboración que cuente con análisis de contexto y de posibles demoras, de manera concertada con el director, los coordinadores de grupo y el personal involucrado en su elaboración.</t>
  </si>
  <si>
    <t>Realizar seguimiento periódico al cumplimiento del Plan Indicativo para evidenciar retrasos o cuellos de botella que impidan su cabal cumplimiento</t>
  </si>
  <si>
    <t>Conformar el banco de proyectos  acorde con las líneas temáticas del CICOTT.</t>
  </si>
  <si>
    <t>Literal c.-Verificar en la carpeta del proceso el archivo de la actuación que se registra.</t>
  </si>
  <si>
    <t>Revisión previa de los datos a reportar en el SIRECI</t>
  </si>
  <si>
    <t>Realizar los registros contables de acuerdo a los normas establecidas en el Régimen de la Contabilidad Pública.</t>
  </si>
  <si>
    <t>Solicitar a la Contraloría General de la República una  capacitación tanto para  defensa judicial como para Contratos, sobre el diligenciamiento del formulario F9, con el fin de que para la vigencia 2013, se diligencie de manera clara, concisa y oportuna, conforme a la instrucción de cada ítem.</t>
  </si>
  <si>
    <t>Realizar investigación de bienes 1 vez al año, en los casos que sea necesario.</t>
  </si>
  <si>
    <t>Realizar investigación de cuentas bancarias a los deudores 1 vez al año, en los casos que sea necesario.</t>
  </si>
  <si>
    <t xml:space="preserve">Realizar 1 cobro persuasivo y/o 1 gestión de ubicación del deudor al año, en los casos que sea necesario.  </t>
  </si>
  <si>
    <t>Realizar Ficha Técnica de Remisibilidad a los procesos de difícil cobro.</t>
  </si>
  <si>
    <t xml:space="preserve">Iniciar el proceso de rediseño y modernización; advirtiendo que el producto final propuesto está supeditado a los avales y autorizaciones que emitan el Ministerio de Hacienda, DNP, Presidencia de la Republica; y DAFP. </t>
  </si>
  <si>
    <t>Legalización contable del 100% de los recursos de cajas menores dentro de la vigencia correspondiente</t>
  </si>
  <si>
    <t>Conciliación de los saldos de cajas menores entre el Grupo de Contabilidad y el Grupo de Presupuesto, para garantizar que no queden valores sin legalizar a la fecha de cierre de la vigencia.</t>
  </si>
  <si>
    <t xml:space="preserve"> Revisión de la parametrización de cuentas</t>
  </si>
  <si>
    <t>Conciliación de cifras del SIIF y Libros Auxiliares del Grupo de Pagaduría</t>
  </si>
  <si>
    <t>Realizar los registros contables de acuerdo a la conciliación efectuada</t>
  </si>
  <si>
    <t>Conciliación bancaria del 100% de las cuentas de Pagaduría (cifras de los extractos bancarios vs. cifras de los libros auxiliares de Pagaduría).</t>
  </si>
  <si>
    <t>Conciliaciones bancarias entre el Grupo de Pagaduría y el Grupo de Contabilidad</t>
  </si>
  <si>
    <t>Elaboración de comprantes de ingresos y egreso para los ajustes de partidas conciliatorias</t>
  </si>
  <si>
    <t>Conciliación de embargos y procesos ejecutivos terminados, entre la Oficina Asesora de Jurídica y la Subdirección Administrativa y Financiera</t>
  </si>
  <si>
    <t>Levantamiento de medidas cautelares por parte de la Oficina Asesora de Jurídica, respecto de aquellos procesos ejecutivos en donde se hayan decretado las mismas, previo reporte por parte del Grupo de Pagaduría</t>
  </si>
  <si>
    <t>Registro de los movimientos correspondientes a embargos y recuperación de títulos,  una vez recibida la información por parte de la Oficina Asesora de Jurídica</t>
  </si>
  <si>
    <t>Recuperación de excedentes de embargos en procesos ejecutivos ya finalizados o con excesos de medidas cautelares, previo reporte por parte del Grupo de Pagaduría</t>
  </si>
  <si>
    <t>Registro de los movimientos correspondientes a remanentes, una vez recibida la información de parte de la Oficina Asesora de Jurídica.</t>
  </si>
  <si>
    <t>Seguimiento a los cargues permanentes de ingresos por parte del Ministerio de Hacienda y Crédito Público</t>
  </si>
  <si>
    <t>Realizar los registros contables de acuerdo a las normas establecidas en el Régimen de la Contabilidad Pública.</t>
  </si>
  <si>
    <t>Registrar contablemente los movimientos correspondientes</t>
  </si>
  <si>
    <t>Mantener actualizado el listado de embargos y desembargos para poder verificar con la Subdirección Administrativa y Financiera los registros que tengan en esta última.</t>
  </si>
  <si>
    <t>Cancelación de cuentas bancarias innecesarias</t>
  </si>
  <si>
    <t>Realizar informes de seguimiento mensuales a este proceso, a través de la información que arroja el sistema adoptado en la resolución mencionada.</t>
  </si>
  <si>
    <t>Se están adelantando las actividades a través del convenio de cooperación con el BID, para actualizar la información suministrada por el contrato 081 mencionado.</t>
  </si>
  <si>
    <t>Se cuenta con los instructivos respectivos los cuales fueron enviados al grupo de desarrollo administrativo de la oficina de planeación.</t>
  </si>
  <si>
    <t>Seguimiento a la actualización por parte de los Entes gestores</t>
  </si>
  <si>
    <t>Discutir acciones para el mejoramiento de la operación de los SITM</t>
  </si>
  <si>
    <t xml:space="preserve">Seguimiento </t>
  </si>
  <si>
    <t>Recopilar información y elaborar instructivos</t>
  </si>
  <si>
    <t>Adelantar el trámite de no objeción</t>
  </si>
  <si>
    <t>Requerimiento y seguimiento</t>
  </si>
  <si>
    <t xml:space="preserve">Requerimiento </t>
  </si>
  <si>
    <t xml:space="preserve">Consolidación de informes financieros </t>
  </si>
  <si>
    <t>Realizar la depreciación de la propiedad, planta y equipo de la UMUS.</t>
  </si>
  <si>
    <t>Seguimiento a los avances del plan de mejoramiento</t>
  </si>
  <si>
    <t>Circular emanada del despacho de la Señora Ministra</t>
  </si>
  <si>
    <t>Seguimiento al POA y Plan de adquisiciones</t>
  </si>
  <si>
    <t>Reunión de elaboración de cronograma</t>
  </si>
  <si>
    <t>Documento de reporte</t>
  </si>
  <si>
    <t>Proceso de Contratación por cada entidad de las consultorías necesarias DNP y Convenio MT - Embajada de Holanda</t>
  </si>
  <si>
    <t>A través del Convenio Mintransporte - Colciencias hacer las convocatorias para conformar el banco de proyectos  acorde con las líneas temáticas del CICOTT.</t>
  </si>
  <si>
    <t>Archivar el documento.</t>
  </si>
  <si>
    <t>Verificar previamente la información a transmitir a través del SIRECI, validando que corresponda exactamente a la información que aparece en el SIIF</t>
  </si>
  <si>
    <t>Elaborar los registros contables sobre cuentas de orden y pasivos contingentes</t>
  </si>
  <si>
    <t xml:space="preserve">Al punto 2  y 3 Por medio de un oficio se solicitará  a la Contraloría general de la República se imparta capacitación sobre el  instructivo del diligenciamiento del formulario F9, con el fin de garantizar una mayor precisión la elaboración del mismo. </t>
  </si>
  <si>
    <t>Oficiar a las entidades correspondientes, para ubicar bienes de los deudores.</t>
  </si>
  <si>
    <t>Oficiar a las entidades financieras correspondientes, para ubicar cuentas del deudor.</t>
  </si>
  <si>
    <t>Realizar requerimiento de pago a los deudores y/o gestión de ubicación en los casos que sea necesario.</t>
  </si>
  <si>
    <t>Solicitar al Comité Técnico de Sostenibilidad del Sistema de Contabilidad Pública del Ministerio de Transporte, la aplicación de la remisibilidad a los procesos de difícil cobro.</t>
  </si>
  <si>
    <t>Gestionar ante las Instancias pertinentes  la consecución de los recursos necesarios para  modernizar la planta  de personal de la entidad que evite la reiterada contratación de prestación de servicios  de contratistas y objetos.</t>
  </si>
  <si>
    <t>Elaborar los asientos contables de legalización a 31 de diciembre</t>
  </si>
  <si>
    <t>Elaborar un acta de conciliación de saldos de cajas menores entre el Grupo de Contabilidad y el Grupo de Presupuesto a la fecha de cierre de la vigencia.</t>
  </si>
  <si>
    <t>Realizar un acta de verificación de la parametrización de las cuentas bancarias, entre el Grupo de Contabilidad y el Grupo de Pagaduría</t>
  </si>
  <si>
    <t>Elaborar un acta de conciliación de saldos de cuentas bancarias en forma trimestral, entre el Grupo de Contabilidad y el Grupo de Pagaduría.</t>
  </si>
  <si>
    <t>Efectuar los asientos contables que resulten de dichas conciliaciones trimestrales</t>
  </si>
  <si>
    <t>Elaborar las conciliaciones bancarias y elaborar y registrar los comprobantes de ingreso o egreso para registrar las partidas conciliatorias.</t>
  </si>
  <si>
    <t>Elaborar las conciliaciones bancarias</t>
  </si>
  <si>
    <t>Elaborar y registrar los comprobantes de ingreso o egreso para registrar las partidas conciliatorias.</t>
  </si>
  <si>
    <t>Elaborar los comprobantes de ingresos o egreso  para registrar las  partidas conciliatorias.</t>
  </si>
  <si>
    <t>Depurar la cuenta de embargos, levantando la información de los procesos ejecutivos que tienen títulos judiciales, procediendo a legalizar y registrar los asientos contables</t>
  </si>
  <si>
    <t>Reportar a la Oficina Asesora de Jurídica y/o al apoderado del Ministerio de Transporte aquellas cuentas embargadas para que se adelante la defensa judicial correspondiente, adjuntando los documentos soporte de los movimientos bancarios y registros contables.</t>
  </si>
  <si>
    <t>Registrar los embargos y la recuperación de títulos, una vez sean comunicados por las entidades financieras o por la Oficina Asesora de Jurídica.</t>
  </si>
  <si>
    <t>Reportar a la Oficina Asesora de Jurídica y/o al apoderado del Ministerio de Transporte aquellos remanentes de embargos para que se solicite su devolución</t>
  </si>
  <si>
    <t>Registrar la recuperación de remanentes, una vez sean comunicados por la Oficina Asesora de Jurídica</t>
  </si>
  <si>
    <t>Revisar trimestralmente la actualización en el cargue de la información de recaudos por parte del Ministerio de Hacienda y Crédito Público, haciendo los requerimientos y registros contables a que haya lugar</t>
  </si>
  <si>
    <t>Registrar los movimientos correspondientes una vez recibida la información por parte de la Oficina Jurídica</t>
  </si>
  <si>
    <t xml:space="preserve">Dirigir un memorando a todos los apoderados de representación judicial con el fin de que reporten trimestralmente a la Oficina Asesora Jurídica los embargos y desembargos que se ordenen en los procesos a su cargo. </t>
  </si>
  <si>
    <t>Solicitar la cancelación de las cuenta del Bancolombia y Banco de Occidente que se encuentran con saldo cero ($0) y sin embargos.</t>
  </si>
  <si>
    <t>Informes mensuales</t>
  </si>
  <si>
    <t>Instructivos Legalizados</t>
  </si>
  <si>
    <t>Acta de reunión de verificación</t>
  </si>
  <si>
    <t xml:space="preserve">Mesa de trabajo con autoridades locales y/o representantes de entes gestores </t>
  </si>
  <si>
    <t>Acta de reunión
por cada Ente Gestor</t>
  </si>
  <si>
    <t>Acta de reunión por Ente Gestor</t>
  </si>
  <si>
    <t>Mapa de riesgo</t>
  </si>
  <si>
    <t>Instructivos requeridos en la UMUS</t>
  </si>
  <si>
    <t>Manual financiero con No objeción y socializado</t>
  </si>
  <si>
    <t>Comunicación por ente gestor y seguimiento a través de reuniones.</t>
  </si>
  <si>
    <t>Acta de Reunión.</t>
  </si>
  <si>
    <t>Informe Financiero Consolidado</t>
  </si>
  <si>
    <t>Informe Financiero Consolidado con la depreciación</t>
  </si>
  <si>
    <t>Carpeta con soportes de lo actuado.</t>
  </si>
  <si>
    <t>Circular difundida</t>
  </si>
  <si>
    <t>Número de reuniones</t>
  </si>
  <si>
    <t>Número de documentos</t>
  </si>
  <si>
    <t>Auto de embargo o documento correspondiente.</t>
  </si>
  <si>
    <t>Memorando.</t>
  </si>
  <si>
    <t>Reporte verificado</t>
  </si>
  <si>
    <t>Comprobante</t>
  </si>
  <si>
    <t>Solicitud  de Capacitación.</t>
  </si>
  <si>
    <t>Oficios y/o consultas web de investigación de bienes.</t>
  </si>
  <si>
    <t>Oficios a la CIFIN.</t>
  </si>
  <si>
    <t>Oficios de requerimiento y/o de ubicación del deudor.</t>
  </si>
  <si>
    <t>Fichas Técnicas para Remisibilidad.</t>
  </si>
  <si>
    <t>Capacitación.</t>
  </si>
  <si>
    <t>Proyecto de reestructuración de personal.</t>
  </si>
  <si>
    <t>Asientos contables</t>
  </si>
  <si>
    <t>Acta de Conciliación</t>
  </si>
  <si>
    <t>Oficio o correo electrónico</t>
  </si>
  <si>
    <t>VIG 2012</t>
  </si>
  <si>
    <t>VIGENCIA 2012</t>
  </si>
  <si>
    <t>Oficina Jurídica
Secretaría General</t>
  </si>
  <si>
    <t>Documento en el que se adopten los requerimientos  recogidos en la implementación del observatorio de carga, el ajuste de validación de la encuesta origen destino 2013 y de la medición de tiempos logísticos</t>
  </si>
  <si>
    <r>
      <rPr>
        <b/>
        <u/>
        <sz val="9.5"/>
        <rFont val="Arial"/>
        <family val="2"/>
      </rPr>
      <t xml:space="preserve">Hallazgo 27. </t>
    </r>
    <r>
      <rPr>
        <sz val="9.5"/>
        <rFont val="Arial"/>
        <family val="2"/>
      </rPr>
      <t xml:space="preserve">Inconsistencias en la base de datos. (Administrativo) La base de datos de control procesal implementada por la entidad presenta inconsistencias en su consolidación. a) La relación de procesos judiciales vigentes contra el MT anexa en medio magnético tipo Excel al punto 5 (primer archivo) del oficio MT20131320042031 de febrero 12 de 2013,  presenta inconsistencias con la relación anexa al mismo oficio en la que se desarrollan los puntos 3,4,6,7 y 9 (segundo archivo) b) La base de datos no se encuentra actualizada y tampoco cuenta con los mecanismos que impidan su desactualización. c) Dentro de una de las pruebas realizadas al Grupo de Coactiva del MT, se pudo determinar que el proceso 24 de 2012 aparece en la base de datos con embargo, cuando en realidad no se verificó dicha medida. Las inconsistencias antes relacionadas en la base de datos que contiene la información de la defensa judicial de la entidad, impiden efectuar un seguimiento puntual. </t>
    </r>
  </si>
  <si>
    <r>
      <rPr>
        <b/>
        <u/>
        <sz val="9.5"/>
        <rFont val="Arial"/>
        <family val="2"/>
      </rPr>
      <t xml:space="preserve">Hallazgo 30. </t>
    </r>
    <r>
      <rPr>
        <sz val="9.5"/>
        <rFont val="Arial"/>
        <family val="2"/>
      </rPr>
      <t xml:space="preserve">Diferencias entre la información reportada por la entidad al equipo auditor con la reportada al SIRECI (Administrativo y Sancionatorio). El equipo auditor consultó el Sistema  - SIRECI verificando :1. Con relación a la rendición de la cuenta fiscal vigencia 2012, se pudo evidenciar diferencias entre la información incorporada al SIIF y la reportada al SIRECI. 2. Igualmente al consultar el formulario 389 F9  – con corte a 31 de diciembre de 2012, se evidencia : a) La relación de fallos a favor del MT, en el sistema SIRECI, reporta (44) fallos y la verificada por el equipo auditor con la información reportada por la entidad  en las vigencias 2010 a 2012 relaciona (185). Hace evidente la desactualización en la información reportada y la ausencia de un efectivo criterio en el diligenciamiento de la información. La casilla 60 del reporte de los fallos en contra, en el sistema SIRECI, no incorpora valores de los fallos o sentencias, lo que imposibilita su medición. c) El reporte de los procesos vigentes en el sistema SIRECI, determina la existencia de (1846) procesos, mientras que la verificada con la información reportada relaciona solo (324) . </t>
    </r>
  </si>
  <si>
    <r>
      <rPr>
        <b/>
        <u/>
        <sz val="9.5"/>
        <rFont val="Arial"/>
        <family val="2"/>
      </rPr>
      <t xml:space="preserve">Hallazgo 31. </t>
    </r>
    <r>
      <rPr>
        <sz val="9.5"/>
        <rFont val="Arial"/>
        <family val="2"/>
      </rPr>
      <t>De los 405 procesos vigentes de cobro coactivo seguidos por el MT, 165 son de DIFICIL COBRO, lo que representa el 40.74% de los procesos vigentes, especialmente representados en imposición de multas (84%) y procesos disciplinarios (11%), obligaciones que ascienden a $863.2 millones, que tiene fecha de ejecutoria desde el año 1999 a 2006, y que por lo tanto, tienen comprometido su recaudo ante su eventual prescripción o inconvenientes para hacer efectivos sus mandamientos de pago por insolvencia o problemas en la notificación de sus deudores. En su respuesta, la entidad manifiesta la existencia de gestión en el cobro coactivo, donde en todos los procesos activos, se les ha realizado todas las actuaciones pertinentes establecidas por la ley para lograr la recuperación de estas obligaciones, alegando la existencia de circunstancias inherentes al cobro de esta clase de cartera y que comprometen su recaudo, como la insolvencia de los deudores, inexistencia de garantías y falta de voluntad en los pagos.</t>
    </r>
  </si>
  <si>
    <r>
      <rPr>
        <b/>
        <u/>
        <sz val="9.5"/>
        <rFont val="Arial"/>
        <family val="2"/>
      </rPr>
      <t>Hallazgo 34.</t>
    </r>
    <r>
      <rPr>
        <sz val="9.5"/>
        <rFont val="Arial"/>
        <family val="2"/>
      </rPr>
      <t xml:space="preserve"> suscripción reiterada de contratos de prestación de servicios con los mismos contratistas y objetos.-Reiteración de este tipo de contrataciones desconociendo  lo requerido por nuestro marco legal y jurisprudencial, donde se hace referencia a que este tipo de contratos deben ser ocasionales o transitorios</t>
    </r>
  </si>
  <si>
    <r>
      <rPr>
        <b/>
        <u/>
        <sz val="9.5"/>
        <rFont val="Arial"/>
        <family val="2"/>
      </rPr>
      <t>Hallazgo 64.</t>
    </r>
    <r>
      <rPr>
        <sz val="9.5"/>
        <rFont val="Arial"/>
        <family val="2"/>
      </rPr>
      <t xml:space="preserve"> Revisado los documentos soportes mediante los cuales se realizaron los reintegros a la DTN como resultado de las legalización definitiva de la caja menor de la DT Atlántico por $10.6 mill., se evidenció que este valor no fue reintegrado como lo manifestó la Entidad, sino que estos recursos fueron embargados por el Juzgado 5to Laboral del Circuito de Barranquilla el mes de Sept. de 2012.</t>
    </r>
  </si>
  <si>
    <t>Dirección de Transporte y Tránsito
UMUS</t>
  </si>
  <si>
    <t>Oficina Jurídica</t>
  </si>
  <si>
    <t>Hallazgo 50. Objetivos y funciones en la adopción y formulación de las políticas y regulación económica de tarifas.. no existen procedimientos determinados para inspecciones y específicamente para garantizar el ejercicio de las funciones con el Lago de Tota; en el periodo de Enero a Noviembre de 2012 no hubo funcionario asignado en  forma permanente a la Inspección Fluvial de Tota</t>
  </si>
  <si>
    <t>AUDITORIA ESPECIAL LAGO DE TOTA</t>
  </si>
  <si>
    <t>A pesar que como lo indica el  informe, la ausencia de funcionario ya fue corregida y desde el mes de noviembre de 2012 hay funcionario asignado a esta dependencia,  se circularizarán nuevamente los procedimientos oficializados en el Sistema de Gestión de Calidad para las  Inspecciones Fluviales a Nivel Nacional</t>
  </si>
  <si>
    <t>Remitir memorando circular a Inspecciones Fluviales</t>
  </si>
  <si>
    <t>Para la fijación de las tarifas para el transporte público fluvial de pasajeros, se adelantará un estudio técnico.</t>
  </si>
  <si>
    <t>Respecto al cobro por el uso de la hidrovía, se realizará análisis para determinar la viabilidad jurídica del mismo.</t>
  </si>
  <si>
    <t>Elaborar estudio técnico.</t>
  </si>
  <si>
    <t>Realizar análisis jurídico.</t>
  </si>
  <si>
    <t>Concepto Jurídico</t>
  </si>
  <si>
    <t>LAGO DE TOTA</t>
  </si>
  <si>
    <t>TOTA</t>
  </si>
  <si>
    <t>Hallazgo No. 51  Aplicación de Objetivos y Funciones. Según información suministrada por el Ministerio de Transporte, no existe tarifa definida por el uso de Hidrovia en el Lago de Tota ni en la mayoría de Rios y Embalses navegables del país, con excepción del Rio Magdalena. Las Tarifas han sido fijadas por los prestadores de servicios de acuerdo a sus costos fijos y en especial al consumo de combustible según su recorrido, sin que medie la función del Ministerio en Regulación económica en materia de transporte fluvial, Proceso de habilitación de empresas en trámite</t>
  </si>
  <si>
    <t>Secretaría General</t>
  </si>
  <si>
    <t>La líneas de investigación se encuentran descritas y  detalladas en el documento técnico del observatorio de seguridad vial.</t>
  </si>
  <si>
    <t>A folio 51 del auto de embargo del 13/03/2013 ya está archivado en la carpeta del expediente.</t>
  </si>
  <si>
    <t>Acción de mejora: Oficio de invitación a mesas de trabajo.</t>
  </si>
  <si>
    <t>Se realizó encuesta en el marco del tercer congreso nacional de autoridades de tránsito, transporte y movilidad realizado en el mes de marzo de 2013.</t>
  </si>
  <si>
    <t>Se realizó documento de diagnóstico situacional</t>
  </si>
  <si>
    <t>Se llevó a cabo la reunión el día 12 de diciembre con la asistencia de representantes por parte del Ministerio de Transporte, el Ministerio de Educación, el Fondo de Prevención Vial y la DITRA.</t>
  </si>
  <si>
    <t>Las actividades programadas para el 2014, tienen presupuesto asignado.</t>
  </si>
  <si>
    <t>Mediante memorando circular 20134120238163 se recuerda a los Funcionarios de las Inspecciones los procedimientos del sistema de gestión de calidad.</t>
  </si>
  <si>
    <t>Dado que en el país no existe cobro para uso de Hidrovia y que ha sido política de Estado el no cobro, se realizó estudio considerando que no es viable el cobro por el uso de esta Hidrovia.
De igual forma es importante precisar que con la colaboración del DNP y de acuerdo Binacional con la embajada de Holanda, se adelantan consultorías para la elaboración del Plan Maestro Fluvial con miras al Documento Conpes Fluvial de los próximos años en donde una de las  líneas de investigación es el componente de Financiación para el modos Fluvial, resultado del cual se podría determinar cómo política de estado el Cobro o no del uso de las Hidrovias de las diferentes regiones del país.</t>
  </si>
  <si>
    <t>Se ha realizado acompañamiento en reuniones trimestrales, juntas directivas, reuniones de seguimiento y comités fiduciarios. Se han adelantado medidas por parte de las autoridades locales para combatir el paralelismo e informalidad.</t>
  </si>
  <si>
    <t>Se actualizó y remitió a Planeación la actualización del mapa de riesgos</t>
  </si>
  <si>
    <t>Se revisó y actualizó en el mes de diciembre el Manual Financiero y mediante correo electrónico del 3 de enero de 2014 se envío al Banco Mundial  para obtener la no objeción</t>
  </si>
  <si>
    <t>Se abrió carpeta para el Plan de Mejoramiento y se están  anexando  los soportes correspondientes a cada Hallazgo</t>
  </si>
  <si>
    <t>Se proyectó circular para firma de la señora ministra, en trámite</t>
  </si>
  <si>
    <t>COLCIENCIAS adelantó la Convocatoria No. 622 de 2013, la cual se cerró el 1 de agosto de 2013. Como resultado de la misma, el 18 de octubre de 2013 se publicó el listado preliminar de proyectos elegibles.</t>
  </si>
  <si>
    <t xml:space="preserve">A partir del 25 de junio de 2012 se implementó la validación de los certificados de cumplimiento de requisitos y caución a través del RUNT como requisito para el registro inicial de vehículos de carga. Con la expedición de la resolución 7036 de 2012 a partir del 1 de octubre de 2012 la matrícula de vehículos de carga de que tratan los Decreto 2085, 2450 de 2008 y 1139 de 2009 se encuentra controlada por el sistema RUNT.  </t>
  </si>
  <si>
    <t xml:space="preserve">Dirección de Transporte y Tránsito. </t>
  </si>
  <si>
    <t xml:space="preserve">Se solicitó capacitación a la CGR con oficio 20131330206961 del 05/06/2013 y se recibió la capacitación en el mes de junio. </t>
  </si>
  <si>
    <t>Memorando 20141300000113 del 02/01/2014.</t>
  </si>
  <si>
    <t>AUDITORIA CARRETERA LA SOBERANÍA</t>
  </si>
  <si>
    <t xml:space="preserve">Generación de costos logísticos adicionales por implementación temprana de los campamentos, maquinaria, equipo y personal por parte del Ejército.  </t>
  </si>
  <si>
    <t>Realizar seguimiento a la planeación  de los nuevos contratos y/o convenios en aras de optimizar los recursos involucrados en el mismo</t>
  </si>
  <si>
    <t>En el memorando de estudios previos de fecha 11/03/2011, no se hace mención al verdadero origen de la necesidad. Esto es la solicitud que hace el Comando de Ingenieros  C01 Ejército Nacional mediante oficio No. 2011-430-009618-2 del 25/02/2011 dirigido a FONADE.</t>
  </si>
  <si>
    <t>Elaborar documento con lineamientos para la contratación de personal civil con el Ejército Nacional.</t>
  </si>
  <si>
    <t xml:space="preserve">El contrato presenta un atraso por precisiones que faltaron en el diseño, lo cual genera una prórroga de un mes y un costo adicional. </t>
  </si>
  <si>
    <t>Revisar las cantidades de obra, conforme a los diseños entregados, antes de realizar el costeo y estudios previos para el respectivo proceso de contratación.</t>
  </si>
  <si>
    <t>Gestión antieconómica para el proyecto, con presunto detrimento al patrimonio del Estado por valor de $ 13.5 millones y tiene presunta incidencia disciplinaria por inobservancia del artículo 34 de la Ley 734 de 2002</t>
  </si>
  <si>
    <t>Falta de seguimiento a las actividades por parte del contratista y la interventoría.</t>
  </si>
  <si>
    <t>Elaborar lineamientos para el recibo de los suministros de materiales de obra.</t>
  </si>
  <si>
    <t>Repuestos: Falta de stock de repuestos de consumo frecuente o preventivo</t>
  </si>
  <si>
    <t>Establecer cual es el inventario de repuestos de consumo frecuente y preventivo no previstos inicialmente</t>
  </si>
  <si>
    <t xml:space="preserve">Deficiencia en la implementación de los parámetros utilizados para la comparación del consumo promedio de combustible.
</t>
  </si>
  <si>
    <t>Mejorar el sistema de comparación de tablas de consumo real versus las pruebas de esfuerzo en campo para lo cual se ejecutaran las mediciones contemplando dos escenarios: equipos cargados en pendiente y equipos sin carga</t>
  </si>
  <si>
    <t>Gestión antieconómica para el proyecto, dado que se incurre en una serie de gastos que en nada beneficiaron a la carretera.</t>
  </si>
  <si>
    <t>Falta de compromiso del contratista de obra.</t>
  </si>
  <si>
    <t>Adelantar las acciones  sancionatorias correspondientes al contratista.</t>
  </si>
  <si>
    <t>Efectuar gestiones de reclamación ante la Aseguradora.</t>
  </si>
  <si>
    <t>Atraso en las obras, por falta de personal del contratista.</t>
  </si>
  <si>
    <t>Teniendo en cuenta que el contratista presentó un avance significativo, se prorrogó el contrato No. 2130402, hasta el 31 de enero de 2014.</t>
  </si>
  <si>
    <t xml:space="preserve">Atraso de obras y el guarda rueda de un boxcoulvert-alcantarilla de cajón que quedó por debajo de la cota de rasante de la vía. </t>
  </si>
  <si>
    <t>Teniendo en cuenta que el contratista presentó un avance significativo, se prorrogó el contrato No. 2124032, hasta el 28 de febrero de 2014.</t>
  </si>
  <si>
    <t>Adelantar las obras de realce del boxcoulvert-alcantarilla de cajón.</t>
  </si>
  <si>
    <t>Capacitar a los encargados de la Supervisión de los Contratos del personal de apoyo en el procedimiento que deben seguir al momento de aprobar el informe de actividades que deben presentar para el pago del mismo.</t>
  </si>
  <si>
    <t>Identificar las causas que propiciaron el hallazgo y los presuntos responsables</t>
  </si>
  <si>
    <t>Realizar capacitaciones a los funcionarios en las distintas etapas del proceso contractual teniendo en cuenta las directrices del Manual de Contratación de la entidad</t>
  </si>
  <si>
    <t>Capacitaciones</t>
  </si>
  <si>
    <t>Dentro de los lineamientos se debe detallar la justificación de la necesidad de contratación.</t>
  </si>
  <si>
    <t>Documento de lineamiento</t>
  </si>
  <si>
    <t>Revisar  y validar por parte de la gerencia del convenio las cantidades de obra a contratar conforme a los diseños antes de solicitar el costeo y los estudios previos para el proceso de contratación.</t>
  </si>
  <si>
    <t>Memorando de solicitud de estudios previos.</t>
  </si>
  <si>
    <t>Capacitación</t>
  </si>
  <si>
    <t>Taller de capacitación</t>
  </si>
  <si>
    <t>Iniciar las investigaciones disciplinarias preliminares a que haya lugar</t>
  </si>
  <si>
    <t>Auto de indagación preliminar según el caso</t>
  </si>
  <si>
    <t>Dentro de los lineamientos se debe detallar cada una de las actividades a desarrollar para el recibo de los materiales, dentro de los cuales se debe incluir la elaboración de las actas de entrega y recibo de material en obra.</t>
  </si>
  <si>
    <t>Lineamientos.</t>
  </si>
  <si>
    <t>Realizar una lista de necesidades para solicitar autorización en Comité Operativo del Convenio</t>
  </si>
  <si>
    <t>Inventario y lista de necesidades de repuestos</t>
  </si>
  <si>
    <t>Determinar los promedios de consumo de combustible por equipo teniendo en cuenta equipo cargado en pendiente y equipo sin carga</t>
  </si>
  <si>
    <t>Informe de pruebas de esfuerzo equipo cargado y equipo sin carga</t>
  </si>
  <si>
    <t>Establecer las actas respectivas para la comparación periódica</t>
  </si>
  <si>
    <t>Actas</t>
  </si>
  <si>
    <t>Adelantar proceso de sanción pecuniaria al contratista.</t>
  </si>
  <si>
    <t>Comunicación al contratista.</t>
  </si>
  <si>
    <t>Adelantar reclamación ante la Aseguradora.</t>
  </si>
  <si>
    <t>Comunicación a la Aseguradora.</t>
  </si>
  <si>
    <t>Verificar el cumplimiento de ejecución al terminar la obra.</t>
  </si>
  <si>
    <t>Acta de obra.</t>
  </si>
  <si>
    <t xml:space="preserve">Verificar el cumplimiento de ejecución al terminar la obra. </t>
  </si>
  <si>
    <t>Realizar trabajos correctivos del boxcoulvert.</t>
  </si>
  <si>
    <t>Documento verificación.</t>
  </si>
  <si>
    <t>FONADE</t>
  </si>
  <si>
    <t>EJERCITO</t>
  </si>
  <si>
    <t>LA SOBERANIA</t>
  </si>
  <si>
    <t>Mediante memorando 201333210367943 del 02/01/2014, la DAFPS remite copia de lo actos administrativos de depuración. Se entregó a la Oficina de Control Interno, la Resolución de 08068 del 19 de diciembre de 2013 como producto y evidencia del cumplimiento de la acción propuesta.</t>
  </si>
  <si>
    <t>Mediante memorando 201333210367943 del 02/01/2014, la DAFPS remite copia de los manuales ajustados y Plan General de Contabilidad. En el informe correspondiente al mes de diciembre , se entregó  la Oficina de Control Interno del MSPS el Manual de Procedimiento FOSYGA ajustado como evidencia del cumplimiento de las acciones propuestas.</t>
  </si>
  <si>
    <t>Mediante memorando 201333210267103 del 08/10/2013, la Dirección de Administración de Fondos, remite 6 informes de gestión. Mediante memorando 201333210367943 del 02/01/2014, la DAFPS remite copia de 02 informes de gestión. Mediante memorando 201333210008223 del 14/01/2014, remite 01 informe de gestión. Se entregó a la Oficina de Control Interno  del MSPS los 09 informes de gestión como evidencia del cumplimiento de las acciones propuestas.</t>
  </si>
  <si>
    <t>Mediante memorando 201333210267103 del 08/10/2013, la Dirección de Administración de Fondos, remite oficio de instrucción al administrador fiduciario.</t>
  </si>
  <si>
    <t>Mediante memorando 201333210367943 del 02/01/2014, la DAFPS remite copia del informe de avance de la liquidación del Contrato 242 de 2005.</t>
  </si>
  <si>
    <t>Se entregó a la Oficina de Control Interno, la Resolución de 08068 del 19 de diciembre de 2013 como producto y evidencia del cumplimiento de la acción propuesta. Mediante memorando 201333210367943 del 02/01/2014, la DAFPS remite copia de las fichas técnicas.</t>
  </si>
  <si>
    <t xml:space="preserve">Mediante memorando 201333210367943 del 02/01/2014, la Dirección de Administración de Fondos, remite copia de la instrucción y los procedimientos. </t>
  </si>
  <si>
    <t>Se informó a la Contraloría Delegada para el Sector Social el reintegro de recursos mediante radicado de salida No. 174681 del 15 de febrero de 2013. Mediante memorando 201333210367943 del 02/01/2014, la DAFPS, remite copia del oficio.</t>
  </si>
  <si>
    <t>Mediante memorando 201333210367943 del 02/01/2014, la DAFPS, remite copia de la  ejecución presupuestal.</t>
  </si>
  <si>
    <t xml:space="preserve">Mediante memorando 201333210367943 del 02/01/2014, la DAFPS remite copia de los manuales ajustados y Plan General de Contabilidad. </t>
  </si>
  <si>
    <t>Mediante memorando 201333210367943 del 02/01/2014, la DAFPS remite copia de lo actos administrativos de depuración.</t>
  </si>
  <si>
    <t>Mediante oficio No. 201433210026103, la DAFPS remite el informe de diagnóstico de validación, como evidencia del cumplimiento de la acción.</t>
  </si>
  <si>
    <t>CARRETERA LA SOBERANÍA</t>
  </si>
  <si>
    <t>Se verificó la  información a transmitir a través del SIRECI, validando que corresponda exactamente a la información que aparece en el SIIF. Se cuenta con reporte de verificación.</t>
  </si>
  <si>
    <t>De acuerdo a los compromisos acordados con el grupo de defensa Judicial, con fecha diciembre 31 de 2013, quedó registrada la información suministrada  a esa misma fecha de corte y actualizados los registros contables, unificando la información entre los dos grupos. Se elaboraron los  Comprobantes de ajustes  contables  Números: 978,979,980, 981 y 982 de diciembre 31 de 2013.</t>
  </si>
  <si>
    <t xml:space="preserve">Con fecha enero 31 de 2014,  Se elaboró el acta de la conciliación de saldos de caja menores  constituidas en la vigencia de 2013. Se comprobó que todas fueron totalmente legalizadas, tanto contable como presupuestalmente, los dineros reintegrados a la DTN. , y los saldos en los registros  contables presentan saldo en Cero.  </t>
  </si>
  <si>
    <t>Se verificó que las cajas menores hubieran quedado  definitivamente legalizadas tanto presupuestal como contablemente. Se suscribió el acta  firmada por los coordinadores el 31 de enero de 2014</t>
  </si>
  <si>
    <t>En mesa de ayuda del MHCP - SIIF del pasado 17 de Octubre, se definió el procedimiento para realizar los registros automáticos de los movimientos de las cuentas de recaudos de especies venales y especiales a través del módulo de pagaduría.  Esta  acción se debe adelantar en el Módulo de pagaduría a partir de los movimientos de octubre de 2013.  De las seis cuentas bancarias que faltaban parametrizar, se adelantaron ya cinco  en forma manual hasta septiembre de 2013.</t>
  </si>
  <si>
    <t>En el mes de junio de 2013, se cargaron 7,095,000,000, los cuales ya se encuentran clasificados en SIIF, queda pendiente por cargar en MHCP 345,000,000, que corresponden a 70,000,000 de Suramericana y 275,000,000 de Finandina.
Con oficio No. 20133290436601 del 13/12/2013, se remite oficio a la Contraloría General de la República, solicitando su apoyo en la consecución del cargue de valores pendientes, porque adicional a los anteriores, tenemos valores como: 525,000,000 de BBVA por cheques devueltos con evidencia de pago real, 514,696,560 de Colseguros, los cuales el Ministerio de Hacienda los cargó al Ministerio de Industria y Comercio; y 4,211,494,845,51 por concepto de Depósitos Judiciales que el Ministerio de Hacienda asignó al Consejo Superior de la Judicatura pero que corresponden a este Ministerio como resultado de cobros coactivos. A 31 de diciembre de 2013, se clasificó el 100% de los recaudos percibidos por el Ministerio de Transporte.</t>
  </si>
  <si>
    <t>SEGURIDAD VIAL 2013</t>
  </si>
  <si>
    <t>El marco normativo regulador de la seguridad vial ha creado instancias que no han operado y anos después surgen propuestas o esquemas similares sin hacer una depuración de dichas normas y que en su vigencia se hubiese dado efectivo cumplimiento.</t>
  </si>
  <si>
    <t>La ley 1450  del 16 de junio de 2011 por lo cual se adopta el Plan Nacional de desarrollo 2011 – 2014, dispone la expedición del “Programa integral de estándares de servicio y seguridad vial para el tránsito de motocicletas” por parte del MT, aspecto que a la fecha no se ha realizado. Situación que afecta el logro de los objetivos propuestos en la política pública de seguridad vial y podría conducir a que los índices de accidentalidad se mantengan o incremente con consecuencias negativas en vidas humanas</t>
  </si>
  <si>
    <t>Considerando que las acciones de control y vigilancia son fundamentales como factor disuasorio y que de su efectiva y oportuna aplicación depende la disminución en la comisión de conductas riesgosas generadas en accidentes viales, El sector de Tránsito y Transporte así como nuestro legislador, no han generado una efectiva regulación sancionatoria del sector generando inseguridad jurídica y confusión, evasión e impunidad en sus destinatarios facilitando con ello la comisión de conductas relacionadas con la corrupción, informalidad e inseguridad vial dificultando y controvirtiendo la efectividad de las acciones ejecutadas de control y vigilancia</t>
  </si>
  <si>
    <t>Revisando los reportes de multas y sanciones por infracciones remitidos por la Federación Colombiana de Municipios SIMIT, se encontró que en las vigencias 2011, 2012 y 2013, existen registros de infracciones con codificación desactualizada, utilizando los parámetros de la Resolución 17777 de 2002 y no a la de la Resolución 003027 de 2010, en la vigencia 2011, esta situación se presenta aproximadamente 382 mil infracciones registradas por diferentes secretarias de transito del país</t>
  </si>
  <si>
    <t>En la mayoría de municipios hay baja preparación del personal en temas viales las campañas son ocasionales, no hay disponibilidad de ambulancias, los municipios no llevan estadísticas para verificar la gestión en seguridad con relación de accidentes así como de multas, cartera y cobro, ausencia o insuficiencia en los presupuestos municipales para campañas educativas y amoblamiento necesario para la seguridad vial</t>
  </si>
  <si>
    <t xml:space="preserve">No se  ha logrado constituir una política pública  en materia de seguridad vial, ni se han cristalizado la totalidad de las metas establecidas en dicho plan. Lo cual incrementaría la seguridad vial en el país, disminuir el número de lesionados.      </t>
  </si>
  <si>
    <t xml:space="preserve">Se tiene que el país no cuenta con información que le permita planificar, evaluar y monitorear la política pública en materia de seguridad vial. Lo que redunda en incrementar la morbilidad para accidentes viales en el país.  </t>
  </si>
  <si>
    <t>Debido en gran parte a la desarticulación que se presenta con los diferentes actores de la seguridad vial y a la baja implementación de los Planes Seguridad Vial que se han aprobado desde el año 2004. Con el cual  genera el incumplimiento del objetivo general el cual es reducir la accidentalidad vial en los modos de transporte terrestre</t>
  </si>
  <si>
    <t>En la información reportada por el SIMIT (9831 registros) sobre los comparendos impuestos se observó que el 20% son infractores por conducir en estado de embriaguez, y son conductores del servicio público además a 60 de estos conductores se les impone dos y tres veces en el mismo año comparendos por este mismo hecho.</t>
  </si>
  <si>
    <t xml:space="preserve">Este trámite de la expedición de dichas licencias podría presentarse presuntamente irregular. Con lo cual podría afectarse la seguridad vial, dado que es fundamental que quien posea una licencia para conducir un vehículo automotor sea una persona que efectivamente esté capacitado para hacerlo.          </t>
  </si>
  <si>
    <t>Los conductores continúan infringiendo las normas de tránsito lo cual tiene consecuencias sobre las vidas de los pasajeros, conductores y peatones quienes son los que están expuestos a las actuaciones de estos conductores que se constituyen en riesgo para la seguridad vial</t>
  </si>
  <si>
    <t>Se evidencia que la funcionalidad del RUNT puesta en operación  en el 2013 para la validación de la territorialidad no se ajusta a la normatividad que en el caso de los CRC debería asociarse a cada CRC un único organismo de tránsito.</t>
  </si>
  <si>
    <t>Revisada la resolución 12336 de 2012, que unifica la normatividad para los centros de reconocimiento de conductores, se determina que esta no establece acciones de reporte por parte de estos centros para casos de resultado “NO APTO”.  Esta situación se constituye en un potencial riesgo toda vez que conductores con resultado “no apto”, en el examen del CRC cuenta con licencia de conducción vigente.</t>
  </si>
  <si>
    <t>Este trámite de la certificación de los cursos, podrían presentarse presuntamente irregular, por cuanto las personas podrían estar  beneficiando con descuentos en los pagos de sus comparendos sin cumplir con el fin último que es concientizar a los conductores para que no continúen infringiendo las normas de tránsito y así contribuir a bajar los índices de mortalidad y mejorar la seguridad vial del País.  Se dará traslado a la Superintendencia de Puertos, como ente encargado de vigilar y controlar a los centros mencionados.</t>
  </si>
  <si>
    <t>Incumplimiento de lo establecido en el Artículo 1 de la resolución 4230 de 2010.</t>
  </si>
  <si>
    <t>No se registra</t>
  </si>
  <si>
    <t>No se ha logrado cumplir con lo establecido en la norma se ha tenido que recurrir a suscribir contratos para el soporte técnico y desarrollo de mejoras en el sistema  y soporte y pruebas del sistema de RNAT 2011. Lo anterior genera un presunto incumplimiento en lo establecido en el Decreto 019 de 2012 y en lo referente a lo establecido en el artículo 210</t>
  </si>
  <si>
    <t>A Noviembre de 2013, aún no ha entrado en operación el Registro Nacional de Accidentes de Tránsito RNAT, del Sistema RUNT, no se cuenta con la funcionalidad para que los OT reporten en línea la información de accidentalidad al RUNT, por lo que se requiere realizar procesamientos adicionales y manuales tanto en el Ministerio como en la Concesión RUNT  previos a la asignación de rangos de especies venales y de informes de accidentes.</t>
  </si>
  <si>
    <t>Se observa que este fue suscrito posterior a la entrega de las impresoras. Se dará traslado para indagación preliminar con el fin de que se establezca si esta situación tiene presunta indagación fiscal.</t>
  </si>
  <si>
    <t>No se aplica efectivamente el objeto definido para el FPV en el desarrollo de los contratos observados.</t>
  </si>
  <si>
    <t xml:space="preserve">El incumplimiento de las siguientes metas:
*20.000 entradas a la pagina de equipo y vehículos.
*No lograr la meta de intercambio de excusas de 150.000, realizando 127.659.
*No entregar a tiempo la cartilla de alcohol, relacionada con actividades de apoyo a control del PNSV.
</t>
  </si>
  <si>
    <t>La no realización del estudio de "personas frente al alcohol y la conducción, percepción de riesgos y mitos" que fue presupuestado en la planeación estratégica, lo que implica incumplimientos en metas presupuestales.</t>
  </si>
  <si>
    <t>Carpetas sin actas de inicio, soportes de pago, recibos a satisfacción, constancias de ejecución, foliación y orden secuencias.</t>
  </si>
  <si>
    <t>Compromete la debida planeación y publicidad efectuada en este contrato pudiéndose con ello vulnerar el principio de transparencia contemplado en el artículo 24 de la ley 80 de 1993</t>
  </si>
  <si>
    <t xml:space="preserve">Resulta cuestionable la manera la manera informal como la SPT ha manejado el tema tanto de la delegación de la facultad de homologar la cual parece no haberse efectuado para el caso de UPTC, como de las mismas homologaciones efectuadas a la fecha (Softmanagement SA y Olimpia Management SA) para operar el SCV. </t>
  </si>
  <si>
    <t>Se evidencia la existencia de fallas en la debida planeación y gestión  de la entidad,  así como desconocimiento de lo requerido en la ley 1450 de 2011</t>
  </si>
  <si>
    <t>Verificando el reporte  de CRC que no cumplieron a 31 de Octubre de 2013 con el SCV remitido por la Supertransporte al Ministerio de Transporte para su desconexión al RUNT, se evidencia q a seis de noviembre la totalidad de estos setenta y cinco CRC  reportados continuaban activos en el sistema RUNT</t>
  </si>
  <si>
    <t>Los certificados expedidos por cada uno de estos dos actores son requeridos en el proceso de licenciamiento de idoneidad de los conductores y por lo tanto en la seguridad vial del país</t>
  </si>
  <si>
    <t>Estas situaciones impactan en el cabal cumplimiento de las facultades asignadas a la Supertransporte mediante ley 1450 de 2011  y sus funciones y de inspección, control y vigilancia en relación a los Centros de reconocimiento de Conductores, Así como en el Cumplimiento de los objetivos del Plan Nacional de Seguridad Vial 2011 – 2016.</t>
  </si>
  <si>
    <t>A Noviembre de 2013 no existe avance alguno en relación con la implementación del Sistema de Captura de Video y la Superintendencia indica que su implementación se tiene prevista para el año 2015 por cuanto también está pendiente la implementación del Centro de Monitoreo.</t>
  </si>
  <si>
    <t xml:space="preserve">En el reporte total generado por el Sistema se evidencia que en los campos identificación y primer nombre del especialista, así como en el campo de resultado del Examen del futuro conductor cerca del 69% presentan el valor desconocido, también se observa que no registra la realización de las diferentes pruebas por cada uno de los especialistas. De igual forma, el Sistema aún no está interconectado con el actor del Sector Financiero, El RUNT y el Centro de Monitoreo de la Supertransporte    </t>
  </si>
  <si>
    <t>La integración con el RUNT y con el Centro de Monitoreo quedó establecida en la Carta de Compromiso posteriores a la Homologación de los proveedores del SCV, es decir las firmas Olimpia y Softmanagement A Octubre de 2013, no se encontraban instalados los Canales dedicados entre el proveedor de SCV y el RUNT, ni entre el proveedor y la Supertransporte a pesar de que los proveedores fueron homologados desde abril de 2013.</t>
  </si>
  <si>
    <t>En el marco del Contrato 230 de 2012, se suscribió un acta de compromiso en el que se menciona la necesidad de acompañamiento por parte de la Universidad hasta Noviembre de 2013, para verificar la puesta en marcha y funcionamiento del sistema. La Contraloría requirió  los informes de seguimiento a la operación del sistema presentado por UPTC y la gestión adelantada por SPT en relación con las posibles observaciones generadas, respecto a la cual no se recibió respuesta alguna por parte de la Superintendencia.</t>
  </si>
  <si>
    <t>Revisados diez informes de visitas de inspección adelantadas por la Delegada de Transito a CRC durante el año 2013, se evidencia que en tales visitas no se verificó el avance o cumplimiento en relación con lo establecido en la resolución 7034 de 2012.</t>
  </si>
  <si>
    <t>En reportes enviados  por parte SPT al Ministerio indican que a 3 Octubre un total de 113 CRC no cumplían y a 31 de Octubre de 2013, un total de 75 CRC no cumplían.</t>
  </si>
  <si>
    <t>El cubrimiento dado por la Superintendencia de Puertos y Transportes a cada uno de los actores especificados y sobre los cuales se soporta las bases de la prevención de la seguridad vial del país no es lo suficientemente representativa como para asegurar de manera efectiva el cumplimiento y aplicación oportuna de las normas legales vigentes y que a la vez redunde en la disminución de los accidentes de tránsito con las concebidas consecuencias de víctimas fatales</t>
  </si>
  <si>
    <t>Se evidencia debilidades en la planeación de la estrategia para el cumplimiento de lo establecido en el parágrafo del Articulo 89 de la ley 1450 de 2011, así como imprevisión para atender estos procesos de homologación.</t>
  </si>
  <si>
    <t>Lo anterior conllevo consecuentemente a la presunta pérdida de recursos por monto de $7.166,17 millones como resultado de haber operado figura de la caducidad declarada en los procesos por las infracciones impuestas. Comprometiendo toda la acción ejecutiva u ordinaria para poder obtener la recuperación de estos recursos.</t>
  </si>
  <si>
    <t xml:space="preserve">Falta de gestión por parte de la administración pública representada por los Organismos de Transito y Secretarias de Transito Territoriales a nivel nacional
 También permite evidenciar la presunta pérdida de recursos por prescripción de la acción a través de la cual debe efectuarse el debido cobro de lo que se debe recaudar por concepto de comparendos y multas impuestas comprometiéndose de esta forma toda acción ejecutiva u ordinaria para la recuperación de estos recursos, configurándose un posible detrimento al erario por valor de $92.818,43 millones  para el lapso entre el año de 2008 a 31 de agosto de 2013. </t>
  </si>
  <si>
    <t>Con base en la información estadística reportada por el SIMIT</t>
  </si>
  <si>
    <t>Analizada la información estadística generada por el SIMIT</t>
  </si>
  <si>
    <t>Revisadas las actas del operativo conjunto practicado entre la SPT el ONAC y el MT, el día 18 de noviembre de 2013, a seis CRC´s localizados en Bogotá</t>
  </si>
  <si>
    <t>Revisadas las actas del operativo conjunto practicado entre la SPT, el ONAC y el MT los días 18. 19 y 20 de noviembre de 2013 a los CRC´s , CDA´s y CEA´s seleccionados en Bogotá</t>
  </si>
  <si>
    <t>Revisadas las actas del operativo conjunto practicado entre SPT el ONAC y el MT los días 18. 19 y 20 de noviembre de 2013 a los  CRC´s , CDA´s y CEA´s seleccionados en Bogotá</t>
  </si>
  <si>
    <t xml:space="preserve">Revisadas las actas del operativo conjunto practicado entre SPT el ONAC y el MT los días 18. 19 y 20 de noviembre de 2013 a los  CRC´s , CDA´s, seleccionados en Bogotá </t>
  </si>
  <si>
    <t>Revisadas las actas del operativo conjunto practicado entre SPT el ONAC y el MT los días 18. 19 y 20 de noviembre de 2013 a los  CDA´s localizadas en Bogotá,</t>
  </si>
  <si>
    <t>Revisadas las actas del operativo conjunto practicado entre SPT y el MT, el día 20 de noviembre de 2013 a los CEA´s,</t>
  </si>
  <si>
    <t>Revisadas las actas del operativo conjunto practicado entre SPT el ONAC y el MT el día. 19  de noviembre de 2013 a los  CDA´s localizadas en Bogotá</t>
  </si>
  <si>
    <t>Revisadas las actas del operativo conjunto practicado entre SPT y el MT, el día 20 de noviembre de 2013 a los CEA´s, localizadas en Bogotá</t>
  </si>
  <si>
    <t>Olímpica Management solicita se suministre y/o autorice información que no corresponde a los trámites para obtener la certificación de aptitud física, mental y de coordinación motriz, toda vez que los centros de reconocimiento de conductores fueron avalados como IPS, donde se evalúan aspectos de salud del usuario y no para adelantar tramites de tipo comercial y crediticios</t>
  </si>
  <si>
    <t xml:space="preserve">Algunos CDA señalan que existen mucha informalidad y certificado falsos a los cuales han optado buena parte de los propietarios de vehículos ante el deficiente control ejercido por las autoridades de tránsito en las ciudades, en los peajes y en los retenes de carreteras; lo que pone en dificultades a los empresarios que hicieron todo conforma a la ley.   </t>
  </si>
  <si>
    <t>Resolución 3204, del 4 de agosto de 2010, por la cual se establecen los requisitos para la constitución y funcionamiento de los Centros Integrales de Atención.</t>
  </si>
  <si>
    <t>A partir del apoyo adelantado por las Gerencias Departamentales de la CGR a la actuación especial de fiscalización a la policía de seguridad vial</t>
  </si>
  <si>
    <t>A partir del apoyo realizado por Gerencias Departamentales de la CGR, se evidencian debilidades en los órganos de tránsito en diferentes partes del país</t>
  </si>
  <si>
    <t>Inexistencia de información estadística que refleje el comportamiento del ramo incorporando los cambios derivados de la expedición del Decreto Ley 019 de 2012, el Decreto 0967 de 2012  y la Resolución 001135 de 2012, asociada al rezago entre la implementación de los ajustes señalados y su transferencia a las estadísticas del ramo.</t>
  </si>
  <si>
    <t xml:space="preserve">Plan de Acción formulado por la Administración de la Subcuenta ECAT, que fue reportado por parte del Ministerio a solicitud de la CGR, De  la información aportada por el Ministerio, en dos bases de datos diferentes </t>
  </si>
  <si>
    <t xml:space="preserve"> No existe unificación de la información de la Subcuenta </t>
  </si>
  <si>
    <t>Contrato que evidencia fallas en la planeación por cuanto la prórroga se firma con mucha anterioridad.</t>
  </si>
  <si>
    <t>En los documentos que soportan el convenio específicamente el Memorando 201342200260773 del 2 de Octubre del 2013</t>
  </si>
  <si>
    <t>a) Realizar divulgación del contenido y aplicación de la Ley. Con la expedición de la Ley 1696 del 19 de diciembre de 2013, "Por la cual se dictan disposiciones penales y administrativas  para sancionar  la Conducción bajo el influjo del Alcohol  u otras sustancias sicoactivas", la cancelación  de está es más gravosa que la suspensión.</t>
  </si>
  <si>
    <t>b) Implementar las disposiciones de la Resolución 4564 del 6 de noviembre de 2011, que creó el marco regulatorio de la integración SIMIT - RUNT.</t>
  </si>
  <si>
    <t>c) Culminar las actividades propuestas para el año 2014, respecto de la reglamentación del transporte público Especial y Mixto.</t>
  </si>
  <si>
    <t>e) Generar acciones dirigidas a las autoridades locales  para cada uno de los temas relacionados.</t>
  </si>
  <si>
    <t>a) Comunicación dirigida a las autoridades de educación, para que en el marco de sus competencias revisen y hagan seguimiento en relación a las obligaciones de los Centros de Enseñanza,  como institutos de trabajo para el desarrollo humano.</t>
  </si>
  <si>
    <t>b) Expedir el documento "Programa integral de estándares de servicio y seguridad vial para el tránsito de motocicletas".</t>
  </si>
  <si>
    <t>c) Elaborar estudio técnico para definir condiciones de uso vehicular para la población en condición de Discapacidad, infantil y adulto mayor bajo las condiciones de la ley 1618, artículo 15.</t>
  </si>
  <si>
    <t>d) Establecer obligaciones especiales y adicionales,  para verificar las condiciones de los equipos que prestan el servicio de transporte de carga.</t>
  </si>
  <si>
    <t xml:space="preserve">Divulgar el contenido y alcance de la Ley 1702 de 2013, que estableció el marco regulatorio de los organismos de Tránsito y de los Organismo de Apoyo al Tránsito. También se expedirán circulares en relación con la figura del abandono de ruta, dirigido a empresas y autoridades. Respecto de las entidades no vigiladas por la Superintendencia se realizará circular con destino a las autoridades locales. </t>
  </si>
  <si>
    <t>Gestionar la corrección de la información desactualizada.</t>
  </si>
  <si>
    <t xml:space="preserve">Realizar mesa de trabajo con la Dirección de Transporte y Tránsito de la Policía Nacional y los representantes de las autoridades de tránsito, para analizar la posibilidad de establecer un indicador para evaluar la realización de controles, en el cual se incluyan los datos de los operativos adelantados por los cuerpos de control propios  en los municipios que cuentan con personal.  </t>
  </si>
  <si>
    <t>Ajuste al documento constitutivo del Plan Nacional de Seguridad Vial.</t>
  </si>
  <si>
    <t>Estructuración institucional de la Agencia Nacional de Seguridad Vial, que según la Ley 1702 de 2013 debe organizar el Observatorio como una dependencia suya.
Realización del plan de acción del Observatorio de seguridad vial para el año 2014 que contempla mesas de trabajo.</t>
  </si>
  <si>
    <t>Aumentar el nivel de ejecución del programa “Fortalecimiento de la capacidad institucional para la Administración, Gestión e implementación de Políticas, Programas y Proyectos para la Seguridad Vial en los Modos de transporte Terrestre Automotor Terrestre Ferrero y Acuático Nacional”.</t>
  </si>
  <si>
    <t>Verificar que sucedió por muestreo de enero a mayo.</t>
  </si>
  <si>
    <t>Desarrollar un sistema de alertas a los organismos de tránsito por  el SIMIT</t>
  </si>
  <si>
    <t xml:space="preserve">Elaborar un Documento con destino a la Concesión RUNT para que verifique que las validaciones y restricciones se estén aplicando de acuerdo a las disposiciones legales. </t>
  </si>
  <si>
    <t>Determinar el mecanismos necesario para que la persona que fue declarada no apta por un Centro de reconocimiento deba acudir nuevamente a él.</t>
  </si>
  <si>
    <t>Ajustar las reglamentaciones y fortalecer en los  sistemas del SIMIT y del RUNT, la capacidad de control para garantizar que los Centros Integrales y los organismos de transito que dictan los cursos cumplan con el tiempo señalado en el curso y con la presencia del infractor.</t>
  </si>
  <si>
    <t xml:space="preserve">Poner en marcha el Registro de accidentalidad en el Registro Único Nacional de Tránsito. </t>
  </si>
  <si>
    <t>NO APLICA</t>
  </si>
  <si>
    <t>Implementar mecanismos y criterios de integridad y validación a adicionales, que evite errores e inconsistencias en la información</t>
  </si>
  <si>
    <t xml:space="preserve">Al margen de que no se comparta el fundamento del hallazgo como tampoco su vocación fiscal y/o disciplinaria, mientras se encuentre vigente la competencia del FPV para desarrollar aspectos misionales, quienes lo administramos dejaremos las advertencias consignadas en el hallazgo junto con la posición del FPV para que en la fase de transición prevista en el artículo 21 de la ley 1702 de 2013 quede plasmado el histórico de estas posiciones y los soportes de la misma y sirva como antecedente a la Nueva Agencia Nacional de Prevención Vial que es la que reemplazará al actual FPV. </t>
  </si>
  <si>
    <t xml:space="preserve">Elaborar un instructivo que prevea acciones a seguir cuando deba modificarse u omitirse una meta que se haya fijado y/o presupuestado en el que se incluyan las razones de la modificación o su exclusión y los reportes que deban hacerse en cada caso. </t>
  </si>
  <si>
    <t>Reiterar a los involucrados el procedimiento e instrucciones establecidas para el manejo y conservación de la documentación e impartir la orden para que se cumpla rigurosamente la instrucción a fin de atender la observación del ente de control</t>
  </si>
  <si>
    <t>Teniendo en cuenta que para los procesos de contratación pública, existen unas normas y reglamentos establecidos para esos efectos, esta Superintendencia hará un mayor énfasis en lo sucesivo, frente a las invitaciones y publicidad de estos procesos contractuales relacionados con el Sistema de Control y Vigilancia (SCV).</t>
  </si>
  <si>
    <t>Frente a los procesos reglamentarios del SCV que se deben dar respecto de los vigilados restantes, se incluirán protocolos expresos frente a las funciones a asumir por parte tanto de las entidades llamadas a verificar el cumplimiento de los requisitos mínimos para la operación; así como de las empresas que cumplan con dichos requisitos y ofrezcan el servicio.</t>
  </si>
  <si>
    <t xml:space="preserve">Observando lo mandado en el parágrafo del artículo 89 de la ley 1450 del 2011, esta SPT adelantará en la vigencia del año 2014 las reglamentaciones que están pendientes por ser resueltas, respecto de los CEA, CIA y OT. </t>
  </si>
  <si>
    <t>Implementación de un protocolo para la atención de las alertas que genere el SCV, y un consecuente procedimiento administrativo que en consecuencia genere la remisión de un acto administrativo ara la imposición de las medidas administrativas pertinentes (desconexión del RUNT, suspensión y/o cancelación de la habilitación).</t>
  </si>
  <si>
    <t>Observando lo mandado en el parágrafo del artículo 89 de la ley 1450 del 2011, esta SPT adelantará en la vigencia del año 2014 las reglamentaciones que están pendientes por ser resueltas, respecto de los CDA, CEA, CIA.</t>
  </si>
  <si>
    <t>Verificar el cumplimiento por parte de los CRC de los plazos establecidos en las normas reglamentarias expedidas por la SPT.</t>
  </si>
  <si>
    <t xml:space="preserve">Se programaran  las mesas de trabajo a nivel técnico para evaluar el impacto  relacionada con la captura de video </t>
  </si>
  <si>
    <t>Verificar el cumplimiento por parte de los CRC de la implementación del SCV, teniendo en cuenta su ubicación y demás apartes necesarios para esos efectos. Aunado a esto se establecerán canales de comunicación entre las autoridades participantes dentro del proceso.</t>
  </si>
  <si>
    <t>Realizar mesas de trabajo para levantar estrategias para definir la integración entre el MT, RUNT y SPT.</t>
  </si>
  <si>
    <t>Documentar el acompañamiento que se ha dado por parte del UPTC a la SPT.</t>
  </si>
  <si>
    <t>Implementación de un procedimiento formal entre el SCV y la Delegada de Tránsito y Transporte Terrestre Automotor involucrado en la Inspección, Vigilancia y Control de los CRC.</t>
  </si>
  <si>
    <t>Realizar mesas de trabajo para levantar estrategias para definir la integración entre el MT RUNT y SPT</t>
  </si>
  <si>
    <t>Se ampliará la cobertura de visitas a los CRCs, CDAs, CIAs y OTs en un 80%, en la vigencia 2014 frente a lo reportado en el informe de Auditoría Intersectorial 2013, de acuerdo  con el Plan General de Inspección (PGI)</t>
  </si>
  <si>
    <t xml:space="preserve">Se solicitara la capacitación de personal idóneo para la realización de las labores que ejercen la homologadores. </t>
  </si>
  <si>
    <t xml:space="preserve">Generar alertas de las caducidades y prescripciones, y crear espacios para generar conciencia sobre la gestión de cobro
</t>
  </si>
  <si>
    <t xml:space="preserve">Generar alertas de las caducidades y prescripciones, crear espacios para generar conciencia de gestión de cobro
</t>
  </si>
  <si>
    <t>Proporcionar herramientas que apoyen el cobro de cartera por parte de las autoridades de tránsito territoriales</t>
  </si>
  <si>
    <t>Fortalecer el seguimiento y control  del manejo de cartera de los Organismos de Tránsito.</t>
  </si>
  <si>
    <t>Mesa de Trabajo RUNT Y SUPERTRANSPORTE</t>
  </si>
  <si>
    <t>Controlar a los actores  del tránsito CDAs, CEAs, CRCs, etc.,  cumplan con las autorizaciones dadas por el Ministerio para en su operación.</t>
  </si>
  <si>
    <t>Garantizar el cumplimiento del procedimiento establecido para la realización del examen en los CRCs</t>
  </si>
  <si>
    <t>Aplicar el procedimiento establecido para Garantizar que el ONAC, los Organismos de Certificación y el MT autoricen los cambios en profesionales, equipos, instructores y vehículos modificados por  CDA, CRC, CEA y CIA en la plataforma RUNT</t>
  </si>
  <si>
    <t>Revisar la reglamentación actual  y proponer ajustes respecto a las condiciones de contratación los profesionales para los CDA, CEA, CRC y CIA</t>
  </si>
  <si>
    <t xml:space="preserve">Solicitar a ONAC que se Intensifiquen las medidas de control para que las revisiones tecnicomecanicas se hagan y se registren de manera completa en el sistema RUNT. </t>
  </si>
  <si>
    <t>Advertir a las Secretarias de Educación del incumplimiento en la implementación de los programas registrados  por los CEA´s y verificar el caso evidenciado</t>
  </si>
  <si>
    <t>Permitir en el RUNT el registro de las anulaciones de certificados</t>
  </si>
  <si>
    <t>Enviar un oficio a la Concesión RUNT solicitando el ajuste del software para que se incluya el campo que lo identifique como un vehículo de enseñanza y que se refleje en la consulta del ciudadano.</t>
  </si>
  <si>
    <t>Revisar los alcances  de la competencia de los alcances del contrato suscrito entre Olimpia Management y los  Centros de Reconocimiento de Conductores para la validación  la identificación de los usuarios y realizar las recomendaciones a que haya lugar, dirigidas a las partes que suscribieron el contrato (CRC y Olimpia Management), reiterando las directrices sobre la aplicación de la Ley 1582 de 2012 sobre la protección de datos de las personas.</t>
  </si>
  <si>
    <t>Asegurar que el procedimiento establecido para revisión técnicomecánica se cumpla conforme las normas y procedimientos establecidos.</t>
  </si>
  <si>
    <t xml:space="preserve">Rectificar la información hallada y proceder a tomar los correctivos para que no se vuelva a repetir </t>
  </si>
  <si>
    <t>Expedir Circular a los Organismos de Transito.</t>
  </si>
  <si>
    <t>Finalizar en el primer semestre del 2014 la evaluación de las condiciones financieras y operativas del ramo SOAT. EL estudio abordará tres elementos fundamentales: Categorías o Tipos de  Riesgo, Primas y Estructura de Gastos.</t>
  </si>
  <si>
    <t>Articular el Plan de Acción y el proyecto de inversión BPIN</t>
  </si>
  <si>
    <t>Establecer en la base de datos de contratación del MSPS, un campo que permita distinguir los contratos financiados con los recursos de la Subcuenta ECAT.</t>
  </si>
  <si>
    <t>Expedir nuevo manual de contratación enfatizando en lineamientos sobre modificaciones contractuales.</t>
  </si>
  <si>
    <t>Verificar el cumplimiento de las obligaciones establecidas en el convenio, confrontando los ingresos al Almacén.</t>
  </si>
  <si>
    <t>Realizar divulgación a través de una circular dirigida a las autoridades de Tránsito, en relación a los cambios producidos con la expedición de la Ley 1696 de  2013.</t>
  </si>
  <si>
    <t>Implementar la solución tecnológica de interacción RUNT - SIMIT.</t>
  </si>
  <si>
    <t>Funcionalidad Implementada</t>
  </si>
  <si>
    <t>1. Continuar con el procedimiento de expedición de las regulaciones.</t>
  </si>
  <si>
    <t>Estudio para la modalidad del transporte mixto.</t>
  </si>
  <si>
    <t xml:space="preserve">2. Continuar con las mesas de análisis y recopilación de propuestas </t>
  </si>
  <si>
    <t>Acto administrativo.</t>
  </si>
  <si>
    <t>Continuar con las estrategias de divulgación e información en relación con las vigencias de las licencias de conducción, dando aplicación a la sentencia del Consejo de Estado sobre la sustitución.  Expedir circular para generar control en materia de velocidad, cinturones y revisión técnico mecánica.</t>
  </si>
  <si>
    <t>Circulares</t>
  </si>
  <si>
    <t>Expedir Comunicación con destino al Ministerio de Educación Nacional para que este replique con las autoridades locales, encargadas de la vigilancia y control de las instituciones educativas.</t>
  </si>
  <si>
    <t>Publicar el Acto Administrativo que contenga el  "Programa integral de estándares de servicio y seguridad vial para el tránsito de motocicletas".</t>
  </si>
  <si>
    <t xml:space="preserve"> Acto Administrativo </t>
  </si>
  <si>
    <t>Estudio Técnico</t>
  </si>
  <si>
    <t>Estudio.</t>
  </si>
  <si>
    <t xml:space="preserve">Mesas de Trabajo técnicas con los CDA para revisar si es necesario mejorar las actuales normas técnicas. </t>
  </si>
  <si>
    <t>Actas de mesas técnicas.</t>
  </si>
  <si>
    <t>1. Circular para organismos de Tránsito.</t>
  </si>
  <si>
    <t>Circular.</t>
  </si>
  <si>
    <t>2. Circular conjunta con la Supertransporte para definir criterios de aplicación de la figura del abandono de ruta.</t>
  </si>
  <si>
    <t xml:space="preserve">3. Circular a las autoridades locales para que ejerzan control sobre los establecimientos no vigilados. </t>
  </si>
  <si>
    <t>Gestionar la corrección de los códigos en el sistema, de las multas impuestas posteriores a la normatividad.</t>
  </si>
  <si>
    <t>Seguimiento semestral</t>
  </si>
  <si>
    <t>Parametrizar  el sistema con el fin de controlar el reporte correcto de los códigos de infracción de tránsito.</t>
  </si>
  <si>
    <t>Ajuste al sistema</t>
  </si>
  <si>
    <t xml:space="preserve">1. Mesa de Trabajo. </t>
  </si>
  <si>
    <t>Actas.</t>
  </si>
  <si>
    <t>2. Documento de Conclusiones.</t>
  </si>
  <si>
    <t>Documento con conclusiones.</t>
  </si>
  <si>
    <t>1. Mesas de Trabajo con autoridades públicas y sector privado.</t>
  </si>
  <si>
    <t>Mesas de trabajo .</t>
  </si>
  <si>
    <t>2. Adopción del Plan por acto administrativo.</t>
  </si>
  <si>
    <t>Un (1) Acto Administrativo</t>
  </si>
  <si>
    <t xml:space="preserve">1. Destinación de personal y recursos.                                                          </t>
  </si>
  <si>
    <t xml:space="preserve">Contratación de consultores.
</t>
  </si>
  <si>
    <t>2. Entrega de información.</t>
  </si>
  <si>
    <t>Documento.</t>
  </si>
  <si>
    <t>3. Convocatoria y realización de una mesa de trabajo trimestral.</t>
  </si>
  <si>
    <t>1. Contratación de consultorías.</t>
  </si>
  <si>
    <t>Contrato.</t>
  </si>
  <si>
    <t xml:space="preserve">2. Selección  de la fiduciaria.                                             </t>
  </si>
  <si>
    <t>3. Vinculación de personal.</t>
  </si>
  <si>
    <t>Poner a disposición del RUNT un servicio Web   que permita llevar el control de las infracciones de tránsito que llevan consigo retención de la licencia de conducción.</t>
  </si>
  <si>
    <t>Desarrollo de servicio Web.</t>
  </si>
  <si>
    <t xml:space="preserve">Implementar en el RUNT el Registro Directo de los Comparendos por Embriaguez por parte de las autoridades de control </t>
  </si>
  <si>
    <t>Despliegue de la funcionalidad.</t>
  </si>
  <si>
    <t>Reporte estadístico mensual de la expedición de licencias de conducción  por tipo de tramite.</t>
  </si>
  <si>
    <t>Reporte.</t>
  </si>
  <si>
    <t>Generar alertas a los Organismos de Tránsito, que les permita  verificar si el infractor es reincidente</t>
  </si>
  <si>
    <t>Ajuste al sistema.</t>
  </si>
  <si>
    <t xml:space="preserve">Diseño de una estrategia de información para la promoción de una nueva cultura vial centrada en el cumplimiento a las normas de tránsito. </t>
  </si>
  <si>
    <t>Oficio con destino a la Concesión RUNT.</t>
  </si>
  <si>
    <t>Mesa de trabajo para determinar si es necesario Resolución o Mejora.</t>
  </si>
  <si>
    <t>Proyectar resolución para unificar las condiciones para realizar los cursos.</t>
  </si>
  <si>
    <t>Proyecto de Resolución.</t>
  </si>
  <si>
    <t>Implementar las mejoras que se han venido diseñado en relación a la producción de los certificados.</t>
  </si>
  <si>
    <t>Acto administrativo
Circular</t>
  </si>
  <si>
    <t xml:space="preserve">Controlar el reporte de los cursos al SIMIT a partir de la fecha de la habilitación. </t>
  </si>
  <si>
    <t>Desarrollo para controlar el  reporte</t>
  </si>
  <si>
    <t xml:space="preserve">Rectificar la información encontrada y oficiar a la Superintendencia de Puertos y Transporte para que adelante la investigación a la que haya lugar. </t>
  </si>
  <si>
    <t>Establecer un cronograma para el despliegue.</t>
  </si>
  <si>
    <t>Cronograma</t>
  </si>
  <si>
    <t>Oficiar la SIMIT y al RUNT para que se implementen las validaciones</t>
  </si>
  <si>
    <t xml:space="preserve">Armar un paquete de documentos que contengan las posiciones del órgano de control fiscal y las del FPV y sus respectivos soportes, a fin de dejar el antecedente histórico para que sirva de soporte a la nueva ANSV.
Hacer entrega del mismo al agente liquidador del FPV a fin de que lo incluya en el inventario de temas que serán entregados a la ANSV o al Ministerio de Transporte, según se ordene, de acuerdo con lo establecido en el artículo 21 de la ley 1702 de 2013 y la reglamentación que expida el Gobierno Nacional.
</t>
  </si>
  <si>
    <t>Oficio de instrucciones</t>
  </si>
  <si>
    <t xml:space="preserve">Instrucción a la Dirección competente para que elabore el instructivo.
Revisión y aprobación del mismo por parte de la Dirección Ejecutiva de la CFPV.
</t>
  </si>
  <si>
    <t>Instrucción a la Dirección competente para que elabore el instructivo.
Revisión y aprobación del mismo por parte de la Dirección Ejecutiva de la CFPV.</t>
  </si>
  <si>
    <t>Comunicación donde se reitere a los involucrados en el proceso la obligatoriedad de cumplir el procedimiento y lista de chequeo de la información que debe contener cada carpeta de contratos.
Seguimiento a esta actividad para asegurar su estricto cumplimiento.</t>
  </si>
  <si>
    <t>Comunicaciones de Invitaciones públicas para procesos contractuales relacionados con el Sistema de Control y Vigilancia (SCV)</t>
  </si>
  <si>
    <t>Invitaciones por proceso contractual adelantado</t>
  </si>
  <si>
    <t>Participación activa de todos los estamentos involucrados en los procesos contractuales relacionados con le SCV, efectuando reuniones permanentes de las cuales se generen actas y/o documentos similares que den cuenta de las decisiones tomadas.</t>
  </si>
  <si>
    <t>Cumplimiento de cronograma</t>
  </si>
  <si>
    <t>Elaboración de los documentos que contemplen todos los requerimientos para la implementación del SCV.</t>
  </si>
  <si>
    <t>Actos Administrativos</t>
  </si>
  <si>
    <t>Expedición de documentos internos, para la formalización de los protocolos de atención de las alertas que genere el SCV.</t>
  </si>
  <si>
    <t xml:space="preserve">Protocolos formalizados </t>
  </si>
  <si>
    <t>Elaboración de los documentos que contemplen todos los requerimientos para la implementación de los anexos técnicos del SCV.</t>
  </si>
  <si>
    <t>Actos Administrativos.</t>
  </si>
  <si>
    <t>Monitoreos constantes por parte de oficina de SICOV (SCV) de la SPT.</t>
  </si>
  <si>
    <t>Monitoreo de las alertas del SCV</t>
  </si>
  <si>
    <t xml:space="preserve">Reunión con los distintos actores (proveedores y Vigilados) </t>
  </si>
  <si>
    <t>Programación  mesas de trabajo</t>
  </si>
  <si>
    <t>Monitoreos constantes por parte de oficina de SICOV (SCV) de la SPT y por medios electrónicos y comunicaciones que se den respecto del cumplimiento de esta función.</t>
  </si>
  <si>
    <t>Informes de monitoreos</t>
  </si>
  <si>
    <t>Mesas de Trabajo conjuntas entre MT, RUNT y SPT.</t>
  </si>
  <si>
    <t xml:space="preserve">Mesas de trabajo en MT. </t>
  </si>
  <si>
    <t>Elaboración de un informe con los soportes de la actividad de acompañamiento adelantada por la UPTC.</t>
  </si>
  <si>
    <t>Diseño de un procedimiento formal para el SCV y la Delegada de Tránsito y Transporte Terrestre Automotor.</t>
  </si>
  <si>
    <t>Mesas de trabajo para levantar estrategias para definir la integración entre el MT RUNT y SPT</t>
  </si>
  <si>
    <t>Acciones de Vigilancia e Inspección programadas en el PGI</t>
  </si>
  <si>
    <t>Visitas</t>
  </si>
  <si>
    <t xml:space="preserve">Actas de capacitaciones </t>
  </si>
  <si>
    <t>Generar alertas  al comportamiento de las caducidades  por parte de las Autoridades de Tránsito.</t>
  </si>
  <si>
    <t>Envíos trimestrales de alertas</t>
  </si>
  <si>
    <t>Hacer seguimiento al comportamiento de las caducidades  por parte de las Autoridades de Tránsito.</t>
  </si>
  <si>
    <t>Seguimientos</t>
  </si>
  <si>
    <t>Crear espacios  para la autoridad de vigilancia y el Ministerio de Transporte, generando conciencia a las autoridades de tránsito sobre la importancia de la adecuada gestión de recuperación de los recursos de la Seguridad  Vial.</t>
  </si>
  <si>
    <t>Espacio de intervención.</t>
  </si>
  <si>
    <t>Generar alertas  sobre el comportamiento de las caducidades  y prescripciones por parte de las Autoridades de Tránsito.</t>
  </si>
  <si>
    <t>Hacer seguimiento al comportamiento de las caducidades y prescripciones  por parte de las Autoridades de Tránsito.</t>
  </si>
  <si>
    <t>Crear espacios  para la autoridad de vigilancia y el Ministerio de Transporte, para generar conciencia a las autoridades de tránsito, sobre la importancia de la adecuada gestión de recuperación de los recursos de la Seguridad  Vial.</t>
  </si>
  <si>
    <t>Aplicación de un instrumento de levantamiento de información a fin de identificar las necesidades de los Organismos de Tránsito, para  la recuperación efectiva de las multas de tránsito adeudadas.</t>
  </si>
  <si>
    <t>Documento de análisis situacional</t>
  </si>
  <si>
    <t>Proporcionar una herramienta de apoyo a las autoridades de tránsito para facilitar la generación de los mandamientos de pago</t>
  </si>
  <si>
    <t>Desarrollo de funcionalidad</t>
  </si>
  <si>
    <t>Capacitar a los encargados de Control Interno o quien haga sus veces en las autoridades de tránsito territoriales, sobre el seguimiento y control del manejo de cartera en los Organismos de Tránsito.</t>
  </si>
  <si>
    <t>Actualizar las bases de datos del MT y el RUNT.
Implementar en RUNT las mejoras.
Ajustar el sistema de información RUNT.</t>
  </si>
  <si>
    <t>Registro Implementado y Depurado</t>
  </si>
  <si>
    <t>Implementar controles dentro del procedimiento</t>
  </si>
  <si>
    <t>Control de cambios a la funcionalidad de CRCs</t>
  </si>
  <si>
    <t>Actualizar las bases de datos del MT, ONAC y el RUNT.
Implementar en RUNT las mejoras.</t>
  </si>
  <si>
    <t>Requerimiento</t>
  </si>
  <si>
    <t>Control de cambios a la funcionalidad de CDAs</t>
  </si>
  <si>
    <t>Elaborar oficio.</t>
  </si>
  <si>
    <t xml:space="preserve">Elaboración del análisis del alcance de la validación de usuarios en el contrato suscrito entre  los CRC y Olimpia Management y comunicación de recomendaciones a las partes. </t>
  </si>
  <si>
    <t>Comunicación de Recomendaciones</t>
  </si>
  <si>
    <t xml:space="preserve">Oficiar a la ONAC y a la Supertransporte y a los CDAs.
</t>
  </si>
  <si>
    <t xml:space="preserve">Revisar individualmente la situación de cada uno de los centros integrales mencionados en el estudio, a fin de corroborar la información. </t>
  </si>
  <si>
    <t>Oficiar a las Entidades Certificadoras,  el ONAC , a la Supertransporte y a los CEAS.</t>
  </si>
  <si>
    <t>Elaboración de Circular</t>
  </si>
  <si>
    <t>Documento técnico en el que se evalúa el impacto de los ajustes regulatorios expedidos en 2012, sobre las Categorías o Tipos de  Riesgo, Primas y Estructura de Gastos.</t>
  </si>
  <si>
    <t>Documento técnico</t>
  </si>
  <si>
    <t>Incluir en el plan de acción, el responsable de cada una de las actividades del proyecto y verificar el cumplimiento de objetivos y metas en la ficha BPIN.</t>
  </si>
  <si>
    <t xml:space="preserve">Informe </t>
  </si>
  <si>
    <t>Incluir en la base de datos de contratación, una columna donde se identifiquen los contratos financiados con recursos de  la Subcuenta ECAT.</t>
  </si>
  <si>
    <t>Base de datos</t>
  </si>
  <si>
    <t>Expedición nuevo Manual de Contratación enfatizando en los lineamientos para el tramite de modificaciones contractuales.</t>
  </si>
  <si>
    <t>Elaborar y entregar al Grupo de Gestión Contractual, informe final de supervisión con los soportes de ingreso al Almacén.</t>
  </si>
  <si>
    <t>Informe final</t>
  </si>
  <si>
    <t>MINTRANSPORTE DTT - Dra. Ayda</t>
  </si>
  <si>
    <t xml:space="preserve"> MINTRANSPORTE DTT - Dra. Ayda</t>
  </si>
  <si>
    <t xml:space="preserve"> SIMIT</t>
  </si>
  <si>
    <t xml:space="preserve">  SIMIT</t>
  </si>
  <si>
    <t xml:space="preserve"> MINTRANSPORTE ASESORA SEGURIDAD VIAL  - Dra. Yasmin Gaitan</t>
  </si>
  <si>
    <t xml:space="preserve"> MINTRANSPORTE DTT - Sub Transito
Karol García
</t>
  </si>
  <si>
    <t xml:space="preserve"> MINTRANSPORTE DTT - Sub Transito
Angie de la Vega</t>
  </si>
  <si>
    <t xml:space="preserve"> MINTRANSPORTE DTT - Grupo RUNT
Edgar Buitrago</t>
  </si>
  <si>
    <t xml:space="preserve"> MINTRANSPORTE DTT - Grupo RUNT
Elena Pena</t>
  </si>
  <si>
    <t xml:space="preserve"> FONDO DE PREVENCIÓN VIAL </t>
  </si>
  <si>
    <t xml:space="preserve"> FONDO DE PREVENCIÓN VIAL</t>
  </si>
  <si>
    <t xml:space="preserve"> SUPERTRANSPORTE</t>
  </si>
  <si>
    <t xml:space="preserve"> MINTRANSPORTE DTT - Grupo RUNT</t>
  </si>
  <si>
    <t xml:space="preserve"> MINTRANSPORTE DTT - Subdirección de Tránsito- Grupo Runt
Néstor  Vega y Elena Pena</t>
  </si>
  <si>
    <t xml:space="preserve"> MINTRANSPORTE DTT - Subdirección de Tránsito- Grupo Runt Karol García</t>
  </si>
  <si>
    <t xml:space="preserve"> MINTRANSPORTE DTT - Grupo Runt</t>
  </si>
  <si>
    <t xml:space="preserve"> MINTRANSPORTE DTT - Grupo Runt
Elena Pena</t>
  </si>
  <si>
    <t xml:space="preserve"> MINTRANSPORTE DTT - Subdirección de Transito
Armando Rivera</t>
  </si>
  <si>
    <t xml:space="preserve"> MINTRANSPORTE DTT - Subdirección de Transito
Angie de la Vega</t>
  </si>
  <si>
    <t xml:space="preserve"> MINTRANSPORTE DTT - Subdirección de Transito Jessica Elena de la Pena</t>
  </si>
  <si>
    <t xml:space="preserve"> MINTRANSPORTE DTT - Subdirección de Transito Edgar Buitrago</t>
  </si>
  <si>
    <t xml:space="preserve"> SUPERFINANCIERA</t>
  </si>
  <si>
    <t xml:space="preserve"> MINSALUD</t>
  </si>
  <si>
    <t xml:space="preserve">e) En mesa de trabajo técnica, analizar la posibilidad de ampliar los aspectos a revisar. Expedir la reglamentación tarifaria  y continuar con la revisión  de los aspectos técnicos de la homologación de vehículos. </t>
  </si>
  <si>
    <t>1. Resolución para que los sistemas RUNT Y SIMIT garanticen la efectividad de la medida de  retención preventiva de la retención de la Licencias
Resoluciones que reglamenta la retención.</t>
  </si>
  <si>
    <t xml:space="preserve">2. Controlar que los ciudadanos a quienes se les retenga la  licencia de conducción por conducir con embriaguez, no puedan realizar trámites asociados a la licencia. </t>
  </si>
  <si>
    <t>1. El SIMIT efectuará un desarrollo  para evitar que los Centros Integrales de Atención, reporten cursos previo a la habilitación por parte del Ministerio de Transporte</t>
  </si>
  <si>
    <t xml:space="preserve">2. Revisar y solicitar al Organismos de Tránsito y al Centro integral el cruce de información respectiva para establecer los tiempos reales.
Solicitar el ajuste del sistema de información que permita la validación de fechas. </t>
  </si>
  <si>
    <t xml:space="preserve"> MINTRANSPORTE DTT - Coordinador Grupo RUNT</t>
  </si>
  <si>
    <t>NO SE FORMULO ACCIÓN DE MEJORA
Coordinador Grupo RUNT
Soportado con el oficio 20134010376121 del 21/10/2013</t>
  </si>
  <si>
    <t>AUDITORIA INCIDENTE CARBONIFERO</t>
  </si>
  <si>
    <t>En el momento de la actuación especial de la CGR se encontraba en desarrollo el Estudio" Plan Estratégico Integrado de Transporte- PEIIT"</t>
  </si>
  <si>
    <t>Formulación de documento de Política sectorial en materia de transporte intermodal</t>
  </si>
  <si>
    <t xml:space="preserve">Elaboración de documento de propuesta de política de transporte intermodal </t>
  </si>
  <si>
    <t>Número de Documentos</t>
  </si>
  <si>
    <t>Realizar reuniones de prevención y seguimiento con las entidades del sector responsables de  ejercer control y sancionar a empresas infractoras en términos de cargue y descargue en fondeo</t>
  </si>
  <si>
    <t xml:space="preserve">Reuniones periódicas de seguimiento </t>
  </si>
  <si>
    <t>Reuniones periódicas</t>
  </si>
  <si>
    <t>INCIDENTE CARBONIFERO</t>
  </si>
  <si>
    <t>Se realizó reunión de socialización  en las oficinas del Ministerio de Transporte con la Directora de Tránsito Dra. Ayda Lucy Ospina.</t>
  </si>
  <si>
    <t>La base de datos de la contratación del Ministerio de Salud y Protección Social a cargo del Grupo de Gestión Contractual cuenta con una columna donde se identifican los recursos que financian el Contrato.</t>
  </si>
  <si>
    <t>En el tercer trimestre se realizaron 954 actos administrativos de apertura, en el cuarto trimestre se tramitaron 3547 actos administrativos de apertura en el grupo de IUIT. En total, para el 2013 se tramitaron 10600 aperturas.</t>
  </si>
  <si>
    <t>Para  el segundo semestre de 2013 se han ejecutado 40 operativos a terminales, 17 a rutas de pasajeros intermunicipal;  10 a carga donde se evaluaron 27 empresas; y 37  a servicio especial donde se evaluaron 120  empresas. En la vigencia se realizaron 313 operativos en total.</t>
  </si>
  <si>
    <t>En el segundo semestre de 2013 se realizaron 348  visitas: 220 a CRC; 48 a CDA, 49 a Transporte especial; 12 a pasajeros y 19 a carga. En la vigencia 2013 se realizaron 507 visitas.</t>
  </si>
  <si>
    <t>Durante el segundo semestre de 2013 se realizaron 260 aperturas. En la vigencia 2013 se realizaron 356 aperturas de investigaciones.</t>
  </si>
  <si>
    <t>Enviaron copia de los soportes con oficio OCI 31473 del 20/06/2013.</t>
  </si>
  <si>
    <t>Se realizó la validación en  5 entes territoriales Magdalena, Meta; Quindío, Cali y Pasto) Esta actividad se desarrolló entre el 28 de marzo y el 2 de mayo de 2014.</t>
  </si>
  <si>
    <t>Se suscribieron los contratos  No.  179 del 2013 y 1159 del 2013 con Diego Hernán García Illera.</t>
  </si>
  <si>
    <t>Se realizó consenso de cifras a través de 2 mesas  (2 Actas) técnicas  del observatorio Nacional de Seguridad vial.</t>
  </si>
  <si>
    <t>En cada contrato y estudios previos se ha incluido la siguiente función: Entregar al finalizar el contrato un informe detallado de las labores desarrolladas, anexando copia en magnético de los documentos, informes, comunicaciones, correos electrónicos emitidos, así como un listado de los contactos realizados que contenga: nombre, entidad, cargo, teléfono de contacto, dirección, entre otros. En caso de ser requerido por el supervisor del contrato se deberá hacer entrega de la documentación en medio físico.</t>
  </si>
  <si>
    <t>Se remitió a la Concesión RUNT el oficio radicado No. 20144210144011 de mayo 8 de 2014.</t>
  </si>
  <si>
    <t>Se hizo el oficio de solicitud al SIMIT mediante radicados no. 20144210103421 y 20144210103441. el SIMIT respondió mediante radicados no. 20143210242022 y 20143210242012 pero la información suministrada no fue lo suficientemente detallada por lo que mediante radicado no.20144210135231 se le volvió a requerir dicha información  de forma más detallada.</t>
  </si>
  <si>
    <t>Se revisó la información respectiva y se enviaron los oficios  de los hallazgos encontrados en cada uno de los CIAs implicados mediante los siguientes radicados: 20144210135571, 20144210135511, 20144210135461. Estamos a la espera de las respuestas respectivas</t>
  </si>
  <si>
    <t>Se revisó la información respectiva y se enviaron los radicados 20144210080531, 20144210080701, 20144210080721,20144210084981, 20144210084901, 20144210084941 y 20144210084831, se encuentran en proceso oficios a otros CEAs.</t>
  </si>
  <si>
    <t>Se envío oficio dirigido al Ministerio de Educación con radicado 20144210143921.</t>
  </si>
  <si>
    <t>Se emitió Directriz de obligatorio cumplimiento - Sistemas de Información con el memo 20133070197143 del 25/10/2013 y comunicaciones de acuerdo a cada requerimiento de las dependencias o proyectos.</t>
  </si>
  <si>
    <t>Sistema de Gestión de Calidad - Aplicativo Daruma - Proceso Gestión Tecnológica.</t>
  </si>
  <si>
    <t>Acta de reunión del 07/10/2013 - Política  de Información. Sistema de Gestión de Calidad - Aplicativo Daruma - Proceso Gestión Tecnológica, correo electrónico del 28/10/2013 de asunto: Política de control de acceso de las tecnologías de la información.</t>
  </si>
  <si>
    <t xml:space="preserve"> MINTRANSPORTE DTT - Grupo RUNT
Elena Peña</t>
  </si>
  <si>
    <t xml:space="preserve"> MINTRANSPORTE DTT - Subdirección de Tránsito- Grupo Runt
Néstor  Vega y Elena Peña</t>
  </si>
  <si>
    <t>MINTRANSPORTE DTT - Grupo Runt
Elena Peña</t>
  </si>
  <si>
    <t>Se realizaron reuniones de seguimiento al plan indicativo en el ultimo trimestre de 2013. En las mismas reuniones se prepararon los principales objetivos del plan indicativo 2014. Como resultado se obtuvo el cumplimiento total del PI 2013.</t>
  </si>
  <si>
    <t>AUDITORIA LICENCIAS DE CONDUCCIÓN</t>
  </si>
  <si>
    <r>
      <rPr>
        <b/>
        <sz val="9"/>
        <rFont val="Arial"/>
        <family val="2"/>
      </rPr>
      <t>Hallazgo 1.</t>
    </r>
    <r>
      <rPr>
        <sz val="9"/>
        <rFont val="Arial"/>
        <family val="2"/>
      </rPr>
      <t xml:space="preserve"> Administrativa - Planeación del Proceso: Renovación de Licencias de Conducción. Se observan debilidades en la planeación del proceso de renovación de las licencias de conducción, relacionado con aspectos  técnicos[1], administrativos[2] y de regulación por parte del Ministerio de Transporte – MT y la Superintendencia de Puertos y Transporte - SPT, para evitar la saturación de trámites en los Organismos de Apoyo[3] que perjudicaron la debida y eficiente prestación del servicio a los usuarios.</t>
    </r>
  </si>
  <si>
    <r>
      <rPr>
        <b/>
        <sz val="9"/>
        <rFont val="Arial"/>
        <family val="2"/>
      </rPr>
      <t>Hallazgo 4</t>
    </r>
    <r>
      <rPr>
        <sz val="9"/>
        <rFont val="Arial"/>
        <family val="2"/>
      </rPr>
      <t>. Administrativa - Evaluación de las Medidas Implementadas dentro del  Proceso de Renovación de LC.</t>
    </r>
  </si>
  <si>
    <r>
      <rPr>
        <b/>
        <sz val="9"/>
        <rFont val="Arial"/>
        <family val="2"/>
      </rPr>
      <t>Hallazgo 5</t>
    </r>
    <r>
      <rPr>
        <sz val="9"/>
        <rFont val="Arial"/>
        <family val="2"/>
      </rPr>
      <t xml:space="preserve">. Administrativa - Campañas de divulgación masiva para el trámite de licenciamiento de conducción. </t>
    </r>
  </si>
  <si>
    <t>Debilidades en la planeación del proceso de renovación de las licencias de conducción, relacionado con aspectos  técnicos[1], administrativos[2] y de regulación por parte del Ministerio de Transporte – MT y la Superintendencia de Puertos y Transporte - SPT.</t>
  </si>
  <si>
    <t>Inconvenientes con los sistemas informáticos de acompañamiento , durante el cargue de la información y seguimiento durante el trámite por validación de cédulas duplicadas, validación de pines bancarios de pago, entre otros. Inconvenientes en el proceso de agendamiento de usuarios,  previo al inicio del trámite para obtener  la certificación en los CRC, donde se agendan ciudadanos que registran multas y comparendos, personas no registradas en el RUNT o cuyas huellas presentan inconvenientes de validación, entre otros. CRC con redes de internet con poca banda o con redes inalámbricas compartidas (wifi) que debilitan la transmisión de la  señal. Proceso de agendamiento poco eficiente por parte del organismo acreditador (ONAC) para efectuar el trámite de acreditación o visitas a CRC, lo que se demuestra con la expedición de los oficios MT 20134010396551 y MT 20134010412801 de noviembre 5 y 20 de 2013 suscritos por la Ministra de Transporte.  No existía un medio efectivo de comunicación para que las habilitaciones y deshabilitaciones de CRC efectuadas por el Organismo Nacional de Acreditación de Colombia -ONAC, fueran atendidas inmediatamente por parte del Registro Único Nacional de Tránsito –RUNT. Deficiente suministro de información a los usuarios del trámite, generando confusión en ellos sobre trámites de renovación, sustitución, recategorización etc., de sus licencias de conducción. Diferencias en las bases de datos de los diferentes entes que participan en el proceso, creando problemas en la consolidación de la información. Inconvenientes generados en el proceso de validación de huellas. Algunos CRC no han repotenciado sus equipos de cómputo, tampoco están realizando su mantenimiento optimo y necesario. Algunos CRC no dan estricto cumplimiento al procedimiento establecido para el trámite de licenciamiento de conductores. A noviembre 26 de 2013, (72) CRC no cumplen con el Sistema de Control y Vigilancia –SCV- respecto a la primera fase de implementación, relacionada con el registro de pago a través de un actor del sector financiero, validando el mismo, mediante el proceso de enrolamiento del aspirante.</t>
  </si>
  <si>
    <t xml:space="preserve">La Resolución 917 de enero 27 de 2014 emitida por la SPT, suspende parcial y temporalmente algunos artículos de la Resolución 7034 del 17 de octubre de 2012, en sus considerandos se reconoce que “es notorio y evidente que existen dificultades en el desarrollo de las actividades propias de los CRC que podrían estar asociadas a la implementación del sistema adoptado por la Resolución objeto de la presente actuación, por lo que se hace necesario evaluar o verificar su funcionamiento, esto, sin afectar los intereses de los usuarios que a todas luces son los destinatarios finales de toda esta reglamentación” 
Igualmente se manifiesta que “debe advertirse que por los canales expeditos, establecidos por la Supertransporte para tal fin, los ciudadanos elevaron sendas quejas relacionadas con el funcionamiento de los CRC, lo que originó acompañamientos y visitas por parte de los servidores de la Delegada de Tránsito y Transporte Terrestre Automotor de esta entidad, lo que desbordó, incluso, la capacidad institucional de reacción en razón a la cantidad de las reclamaciones, quejas y peticiones así como de la urgencia de las debidas  actuaciones”. 
</t>
  </si>
  <si>
    <t xml:space="preserve">La Resolución 917 de enero 27 de 2014 emitida por la SPT, suspende parcial y temporalmente algunos artículos de la Resolución 7034 del 17 de octubre de 2012, en sus considerandos se reconoce que “es notorio y evidente que existen dificultades en el desarrollo de las actividades propias de los CRC que podrían estar asociadas a la implementación del sistema adoptado por la Resolución objeto de la presente actuación, por lo que se hace necesario evaluar o verificar su funcionamiento, esto, sin afectar los intereses de los usuarios que a todas luces son los destinatarios finales de toda esta reglamentación” 
Igualmente se manifiesta que “debe advertirse que por los canales expeditos, establecidos por la Supertransporte para tal fin, los ciudadanos elevaron sendas quejas relacionadas con el funcionamiento de los CRC, lo que originó acompañamientos y visitas por parte de los servidores de la Delegada de Tránsito y Transporte Terrestre Automotor de esta entidad, lo que desbordó, incluso, la capacidad institucional de reacción en razón a la cantidad de las reclamaciones, quejas y peticiones así como de la urgencia de las debidas  actuaciones”. </t>
  </si>
  <si>
    <t>Las medidas implementadas no han sido efectivas para la renovación de las licencias.</t>
  </si>
  <si>
    <t>Debilidades en el proceso de divulgación masiva de este trámite; igualmente es de público conocimiento que las falencias presentadas, también demuestran deficiencias en la ejecución de una efectiva campaña de divulgación masiva de las respectivas directrices, proceso de divulgación, que fue realizado de una manera tardía, con poca efectividad, además de contener mensajes que no fueron lo suficientemente claros y permanentes o continuos, generando como consecuencia la indebida socialización de las normas que regulan dicho trámite de licenciamiento por parte del Ministerio de Transporte, las Autoridades locales y los Organismos de Tránsito</t>
  </si>
  <si>
    <t>Seguimiento de las medidas adoptadas por la Supertransporte y el Ministerio para renovación de licencias.</t>
  </si>
  <si>
    <t>Seguimiento periódico de avance del procesos de renovación</t>
  </si>
  <si>
    <t>Adelantar acciones de control  para la renovación de licencias de conducción.</t>
  </si>
  <si>
    <t>Mejoramiento de funcionalidades del Registro de Personas Naturales y Jurídicas en el RUNT</t>
  </si>
  <si>
    <t>Mejoramiento de los tiempos de acreditación de CRCs</t>
  </si>
  <si>
    <t>Las acciones de mejoras se empezaron a tomar desde que se expidió la resolución 917 del 27 de enero del 2014 por la cual se suspendió temporalmente el Sistema de Control y Vigilancia.
Continuación de las medidas respectivas y pertinentes para darle más eficacia de la mostrada al Sistema.
Continuación de las medidas de seguimiento y vigilancia a la transparencia y gestión del Sistema de Control y Vigilancia.</t>
  </si>
  <si>
    <t>Se evaluará la eficacia de haber suprimido gran parte de los procesos donde se requería la huella del especialista y del ciudadano; validaciones biométricas que se suprimieron con el fin de minimizar los tiempos de espera de los ciudadanos y las eventuales interrupciones en la plataforma de tipo técnico, lo cual redundaba en demoras, colapso y desaprobación del proceso de certificación médica por parte de los ciudadanos en los Centros De Reconocimiento De Conductores.</t>
  </si>
  <si>
    <t>Se flexibilizaron los requisitos técnicos que solicitaban a los interesados en proveer el Sistema de Control y Vigilancia a lo CRC, lo cual ampliaría la oferta para los Centros y dinamizaría el mercado creando competencia sana y regulando tarifas en pro del ciudadano.</t>
  </si>
  <si>
    <t>Dado que las funciones del FPV fueron asumidas por la Agencia Nacional de Seguridad Vial, una vez sesta agencia inicie operación, adelantará las campañas requeridas. Mientras esto ocurre, se continuará a través de las diferentes estrategias  la socialización y divulgación para la renovación de las Licencias de Conducción.</t>
  </si>
  <si>
    <t>Elaborar informe de seguimiento de las medidas adoptadas en relación con renovación de licencias de conducción</t>
  </si>
  <si>
    <t>Informe mensual</t>
  </si>
  <si>
    <t>Con el fin de mejorar la planeación diseñada para el proceso se estructuraran  informes sobre el avance de la renovación por digito de cedula y por Organismo de Tránsito.</t>
  </si>
  <si>
    <t>Presentación de Informes Mensuales a Organismos de Tránsito. (1 Mensual)</t>
  </si>
  <si>
    <t>Solicitar la Dirección de Tránsito y Transporte de la Policía Nacional y a los Organismos de Tránsito el desarrollo de operativos de control para exigir la renovación de las licencias de conducción de las personas que aún no lo han hecho.</t>
  </si>
  <si>
    <t>Oficios mensuales dirigidos a los Organismos  de Tránsito.  (1 Mensual)</t>
  </si>
  <si>
    <t>Implementación de mejoras en RUNT para que los CRCS, el ONAC  y el Ministerio ingresen en línea y tiempo real las novedades de los CRCs.</t>
  </si>
  <si>
    <t>Solicitar al ONAC  la revisión y optimización de los tiempos de acreditación de CRCs.</t>
  </si>
  <si>
    <t>Oficio a ONAC</t>
  </si>
  <si>
    <t>Después de haber emitido la resolución 9699 del 28 de mayo del 2014, la cual recopila todas las resoluciones anteriores, empezando por la 7034. (las recopila con los respectivos cambios y modificaciones al sistema).y a su vez deroga dichas resoluciones efectuando una racionalización normativa del proceso de implementación y exigencia del sistema, se hace necesario expedir informes de seguimiento al sistema para evaluar su impacto y prevalencia.</t>
  </si>
  <si>
    <t>Informe de seguimiento de resultados del sistema desde la expedición de la última resolución 9699 del 28 de mayo del 2014. (1 Informe Semestral)</t>
  </si>
  <si>
    <t>Informe de seguimiento de resultados del sistema desde la expedición de la última resolución 9699 del 28 de mayo del 2014.  (1 Informe Semestral)</t>
  </si>
  <si>
    <t xml:space="preserve">De acuerdo a las funciones que competen a la Supertransporte, hacer seguimiento en cuanto a la objetividad de los certificados expedidos, eliminando así los tramitadores externos y optimizando el proceso. </t>
  </si>
  <si>
    <t>Informe mensual.  
(1 Mensual)</t>
  </si>
  <si>
    <t>Presentación de Informes Mensuales a Organismos de Tránsito.  (1 Mensual)</t>
  </si>
  <si>
    <t>Intensificar las campañas de divulgación de manera conjunta liderado por el Ministerio de Transporte para que los usuarios realicen el respectivo tramite de renovación de licencias de conducción.</t>
  </si>
  <si>
    <t>Difusión en medios. 
(1 Mensual)</t>
  </si>
  <si>
    <t>Difusión de comerciales de renovación de Licencias en medios .  (02 Diarios)</t>
  </si>
  <si>
    <t>SUPERTRANSPORTE</t>
  </si>
  <si>
    <t>MINTRANSPORTE - SUPERTRANSPORTE</t>
  </si>
  <si>
    <t>MINTRANSPORTE- DTT</t>
  </si>
  <si>
    <t>MINTRANSPORTE -DTT</t>
  </si>
  <si>
    <t>MINTRANSPORTE - DTT</t>
  </si>
  <si>
    <t>LICENCIAS DE CONDUCCIÓN</t>
  </si>
  <si>
    <t xml:space="preserve">Se realizó el despliegue de las funcionalidades que conforman el  Registro Nacional de Personas Naturales y Jurídicas que prestan servicio al tránsito y transporte, el 17 de  Mayo de 2014. Se encuentra en operación. </t>
  </si>
  <si>
    <t>Centros de Diagnóstico Automotor: Registro depurado.  
Centro de Reconocimiento de Conductores: Registro depurado. 
Centros de Enseñanza Automovilística: Registro  depurado.
Se realizó el despliegue de las funcionalidades que conforman el  Registro Nacional de Personas Naturales y Jurídicas que prestan servicio al tránsito y transporte, el 17 de  Mayo de 2014. Se encuentra en operación.</t>
  </si>
  <si>
    <t>Se envió el oficio a la Concesión RUNT mediante radicado No. 20144210209091</t>
  </si>
  <si>
    <t>Se enviaron los oficios respectivos mediante radicados No. 20144210232281, 20144210234711 y 20144210234761</t>
  </si>
  <si>
    <t>En el Centro de llamadas Como Conduzco, en el tercer trimestre del año, se contestaron un promedio de 139,932 llamadas de 150,328 llamadas entrantes. en el cuarto trimestre del año, se recibieron un promedio de 1221 llamadas diarias de las cuales se contestaron 1106 llamadas diarias
En total 431.171 llamadas durante lo transcurrido del año,  de las cuales 394,802 fueron tramitadas.
Correo electrónico del 15-07-2014.</t>
  </si>
  <si>
    <t>Documento Técnico Versión 1 (respuesta del correo electrónico del 09/07/2014)</t>
  </si>
  <si>
    <t>Se realizó la inscripción del referente en el sistema interno de la Subdirección de Referentes del MEN para orientaciones pedagógicas.
El referente de Orientaciones  de Educación Vial se puede identificar con el Numero 27, del mismo modo se evidencia en medio físico la cartilla de orientación del referente.</t>
  </si>
  <si>
    <t xml:space="preserve">Para culminar con la divulgación del referente,  se realizaron las siguientes actividades: 
1. Presentación del referente en la reunión de Secretarios de Educación del 11/07/2014. 
2. Taller de Capacitación a los Coordinadores el  15/07/2014.
3. Lanzamiento formal del referente en la Semana de la Calidad y comunicado de prensa del 16/07/2014 realizado por la Ministra de Educación.   </t>
  </si>
  <si>
    <t>1- Convertirse miembro observador del Foro Internacional para la Armonización de Regulaciones para Vehículos (WP29). 
2. Participar como observador en al menos una de las reuniones que se realicen durante el 2013.</t>
  </si>
  <si>
    <t>La información esta consolidada y nos encontramos a la espera de que se haga efectiva la liquidación del FPV, de acuerdo a lo establecido en la Ley 1702 de 2013, para proceder a entregar la documentación de este numeral a la ANSV.</t>
  </si>
  <si>
    <t>Correo electrónico del 08/07/2014.</t>
  </si>
  <si>
    <t>Bosa Granada:
1. Implementar actuaciones preventivas.                                   
2. Realizar mantenimiento de la señalización en la vía.             
3. Actuar mancomunadamente con las autoridades viales respectivas.
4. Hacer seguimiento permanente por medio de la Interventoría del proyecto.
5. Capacitar a los usuarios y peatones de la vía.                      
6. Revisar con el apoyo de la interventoría del proyecto, los registros e índices históricos de accidentalidad con el fin de  determinar las falencias en materia de infraestructura en el sector.</t>
  </si>
  <si>
    <t>La supervisión del Convenio No. 461 de 2010 suscrito con la OPS entregó el 29 de abril de 2014 el informe final al Grupo de Gestión Contractual. El 8 de mayo de 2014 el Grupo de Gestión Contractual solicitó al supervisor ajustar el Formato de Certificación para pago final o remitir el comprobante de reintegro por parte de la OPS, en respuesta el 3 de julio de 2014 remiten comprobante de reintegro y se procede a revisar el acta de liquidación.</t>
  </si>
  <si>
    <t>La herramienta se encuentra desarrollada se comunicará a las autoridades de tránsito para masificar su uso.</t>
  </si>
  <si>
    <t>Para subsanar la causa origen del hallazgo para la vigencia 2014,  ya se incluye la justificación de la necesidad de contratación con la descripción de las obligaciones especificas. Soportes,  formato de solicitud de contratación Derivada memorando No. 20142320009943.</t>
  </si>
  <si>
    <t xml:space="preserve">Se presentan  memorandos No. 2052-2014, 2080-2014, 2079-2014, 2103-2014, 2283-2014 donde se evidencia  la revisión  de cantidades de obra por parte de la gerencia del convenio,  antes de ser enviada a Estudios previos. </t>
  </si>
  <si>
    <t>Acta de entrega y recibo final del objeto del 28 de febrero de 2014, contractual, Acta de terminación del contrato del 29 de enero de 2014 y mediante radicado No. CORRVIAL-488-14 con radicado de fonade No. 20144300601512 el interventor hace entrega del informe final de obra y para la liquidación del contrato 2130402.</t>
  </si>
  <si>
    <t>Acta de entrega y recibo final del objeto del 4  de abril de 2014, contractual, Acta de terminación del contrato del 30 de marzo de 2014 y Mediante radicado No. CORRVIAL-489-14 con radicado de fonade No. 20144300601532 el interventor hace entrega del informe final.</t>
  </si>
  <si>
    <t>Listado de inventario de los repuestos de consumo en depósito (FONADE y Comando Operativo N°. 1)
Lista de necesidades de repuestos.
Acta N°. 005 registro 002 Rendimiento y consumo del equipo sin carga.
Actas de verificación mensual de gasto de combustible.</t>
  </si>
  <si>
    <t xml:space="preserve">Acta verificación de los rendimientos y el consumo de combustible (acpm) de volquetas doble troque con carga. 
Acta verificación de los rendimientos y el consumo de combustible (acpm) volquetas doble troque sin carga y en terreno plano. 
Relación del suministro de combustible del primer trimestre del 2014 por máquina. </t>
  </si>
  <si>
    <t xml:space="preserve">Oficio N°. 1996 (Apertura Indagación Preliminar N°. 001/2014-averiguación de responsables consumo de combustible)
Relación del suministro de combustible del primer trimestre del 2014 por máquina. </t>
  </si>
  <si>
    <t>En razón a que no se ha obtenido del Ministerio de Hacienda y Crédito Público el resultado final del cálculo actuarial  correspondiente a los pensionados a cargo del Ministerio de Transporte, a pesar de las reiteradas solicitudes efectuadas la entidad.</t>
  </si>
  <si>
    <t xml:space="preserve">lo que evidencia que existen  debilidades de control en el  proceso de registro de ingresos  y gastos </t>
  </si>
  <si>
    <t>De acuerdo a la ley 1151 del año 2007 y sus decretos reglamentarios, trasladar las obligaciones pensionales actuales a cargo de este Ministerio a  la Unidad Administrativa Especial  de Gestión Pensional y Contribuciones Parafiscales de la Protección Social - UGPP.</t>
  </si>
  <si>
    <t>Registros contables</t>
  </si>
  <si>
    <t>Realizar consulta  a la Contaduría General de la Nación sobre la utilización de estas subcuentas, teniendo en cuenta que estos registros contables  de ajustes de ejercicios anteriores son producto de revisiones,  verificaciones y depuración de saldos  de hechos registrados en vigencias anteriores y están autorizados en el Régimen de la Contabilidad Pública y que no se pueden afectar el resultado del  ejercicio actual.</t>
  </si>
  <si>
    <t>Realizar la gestión de alistamiento y entrega efectiva de la obligación de los pensionados provenientes del MOTP y del INTRA, con sus correspondientes cálculos actuariales.</t>
  </si>
  <si>
    <t>Acta de entrega</t>
  </si>
  <si>
    <t>Registros</t>
  </si>
  <si>
    <t xml:space="preserve">Solicitar  concepto a la Contaduría General de la Nación. </t>
  </si>
  <si>
    <t xml:space="preserve"> STH - Grupo de Pensiones</t>
  </si>
  <si>
    <t>SAF - Grupo de Contabilidad</t>
  </si>
  <si>
    <t xml:space="preserve">Allegar a la carpeta del consultor la documentación correspondiente a la hoja de vida, incluyendo certificaciones de experiencia general y específica </t>
  </si>
  <si>
    <t xml:space="preserve">Solicitar al ente gestor se aclaren las modificaciones contenidas en el Otrosí No. 1 del contrato TC-LPI-001-2010, su fuente de financiación, así mismo se indiquen las razones por las cuales se excluyeron del alcance el puente vehicular de bazurto, la construcción de las obras viales y la glorieta semaforizada. Adicionalmente, se requiere que el ente gestor requiera el motivo por el cual se autorizó la constitución de nuevas pólizas, teniendo en cuenta los periodos de cobertura.   </t>
  </si>
  <si>
    <t xml:space="preserve">Solicitar al ente gestor informar las medidas adoptadas para garantizar la terminación de las obras, así como la vigilancia y mantenimiento de la infraestructura ya construida. </t>
  </si>
  <si>
    <t xml:space="preserve">Solicitar al Ente Gestor informar si el contrato de obra pública del tramo 4, ya fue liquidado, en caso afirmativo remitir la respectiva acta de liquidación, junto con la póliza de estabilidad de obra vigente. De lo contrario, informar las razones por las cuales no se ha procedido a la liquidación del contrato, junto con un plazo estimado para la suscripción del acta respectiva, además de demostrar que las pólizas constituidas se encuentran vigentes.  
</t>
  </si>
  <si>
    <t>Recomendar al Ente Gestor la creación de un manual de interventoría y supervisión que contenga las funciones de la entidad contratante y el interventor en todas las etapas de los procesos contractuales. (precontractual, ejecución, terminación y liquidación)</t>
  </si>
  <si>
    <t xml:space="preserve">Solicitar al Ente Gestor informar si los contratos de obra pública de los tramos murillo 2 y 3, ya fueron liquidados, en caso afirmativo remitir las respectivas actas de liquidación, junto con la póliza de estabilidad de obra vigente. 
</t>
  </si>
  <si>
    <t xml:space="preserve">Solicitar al Ente Gestor aclare la utilización de los estudios y diseños producto de contrato 12 del 31/05/2012, dentro del alcance ya establecido para el proyecto, teniendo en cuenta que se adoptó como solución técnica la ejecución del par vial por la carrera 50, según se encuentra descrito en el documento Conpes 3788 de 2013, como alternativa de compensación a la utilización de un carril de tráfico mixto por el solo-bus. </t>
  </si>
  <si>
    <t xml:space="preserve">Solicitar al ente gestor una relación de los contratos de obra e interventoría suscritos, informando el estado actual de los mismos, específicamente si se encuentran con acta de recibo final y acta de liquidación, allegando copia de las mismas. 
En caso contrario, informar las razones por las cuales no ha sido posible la liquidación, así como el plazo estimado para la misma.  </t>
  </si>
  <si>
    <t>Este ítem no se encuentra diligenciado en el informe de auditoria proporcionado por la Contraloría General de la República.</t>
  </si>
  <si>
    <r>
      <rPr>
        <b/>
        <sz val="8"/>
        <rFont val="Calibri"/>
        <family val="2"/>
        <scheme val="minor"/>
      </rPr>
      <t>Hallazgo No. 14 D</t>
    </r>
    <r>
      <rPr>
        <sz val="8"/>
        <rFont val="Calibri"/>
        <family val="2"/>
        <scheme val="minor"/>
      </rPr>
      <t>eficiencia en el Modelo de Gestión de la Acción de Repetición (Administrativo)   
En virtud de la  Ley 872 de 2003, que crea el Sistema de Gestión de Calidad, la Resolución 3600 de 2006 mediante la cual el Ministerio lo adopta, y demás criterios normativos aplicables, se observa que frente a los procesos iniciados con fundamento el Artículo 90 Constitucional y Ley 678 de 2001 (Acción de Repetición), si bien la Entidad dispone de un modelo de gestión general para la Defensa Judicial, el mismo no cubre todas las actuaciones previstas para este tipo de acción y por lo tanto no es el más apropiado para controlar su efectividad. 
Como consecuencia de lo anterior, es susceptible de presentarse falencias en la actividad que ejerce el Ministerio, al no contar con mecanismos definidos necesarios tanto a nivel central como en las territoriales que permitan realizar un seguimiento y control a la gestión de la defensa judicial, como a la actividad ejercida por los funcionarios y abogados externos en cuanto a esta acción se refiere, desde el estudio de su procedencia hasta su terminación en vía judicial.</t>
    </r>
  </si>
  <si>
    <r>
      <rPr>
        <b/>
        <sz val="8"/>
        <rFont val="Calibri"/>
        <family val="2"/>
        <scheme val="minor"/>
      </rPr>
      <t>Hallazgo No.15</t>
    </r>
    <r>
      <rPr>
        <sz val="8"/>
        <rFont val="Calibri"/>
        <family val="2"/>
        <scheme val="minor"/>
      </rPr>
      <t xml:space="preserve"> Inconsistencias en la Base de Datos, Litigob y SIRECI (Administrativo)
Con observancia a lo dispuesto en el Decreto 1795 de 2007 Articulo 3º y teniendo en cuenta la función y finalidad del sistema único de información de la actividad litigiosa y de la gestión jurídica del Estado, como también las políticas dispuestas por la Agencia Nacional de Defensa Jurídica del Estado, encontramos las siguientes inconsistencias: 
• En relación con el listado de las Acciones de Repetición que se encuentran en proceso, es decir, que no exista pronunciamiento que ponga fin de una u otra manera, se incluyó el Proceso No. 2007-00052.  Revisado Litigob, cuyo ID interno es No. 227422 (2007-00052 AR), se observa que su estado actual es activo; no obstante, revisado en la Consulta de Procesos de la Rama Judicial se confirma que el proceso en mención se encuentra terminado. El Ministerio mediante comunicación radicada con el No. 20141500156541 informa la necesidad de contar con la constancia de ejecutoria para archivar el proceso en Litigob, argumento que resulta válido para ese efecto. No obstante, al estar incluido en la base de datos  del grupo correspondiente, es evidente la falta de consistencia de la información relativa al número total de acciones en curso, frente a la reportada en otros sistemas de información citados.
• En cuanto al proceso identificado con el ID interno No. 194998 (2002-02759 AR) se observa que la última actuación registrada en el sistema único de información es de fecha 2006-05-19 .
• Del proceso con ID interno No. 338712 (2012-00191 AR) se tiene que el mismo se inició en los Juzgados Administrativos de Bogotá y por razón de competencia fue remitido al Consejo de Estado Sección Tercera, sin embargo, el número registrado en Litigob 11001333603320120019100, corresponde a la radicación de los Juzgados, debiendo asumir en el Consejo de Estado una radicación distinta ................ 
Por otra parte, al consultar el Sistema de Rendición Electrónica de la Cuenta e Informes – SIRECI, se encontró:
• En la casilla del reporte de fallos en contra de la entidad no ingresan los datos correspondientes al valor de los fallos o sentencias, lo que no permite llevar un control. 
</t>
    </r>
  </si>
  <si>
    <r>
      <rPr>
        <b/>
        <sz val="8"/>
        <rFont val="Calibri"/>
        <family val="2"/>
        <scheme val="minor"/>
      </rPr>
      <t xml:space="preserve">Hallazgo No. 16 </t>
    </r>
    <r>
      <rPr>
        <sz val="8"/>
        <rFont val="Calibri"/>
        <family val="2"/>
        <scheme val="minor"/>
      </rPr>
      <t xml:space="preserve">Fallas en la Comunicación y Ausencias de Procedimiento (Administrativo)
La Resolución 008188 del 3 de septiembre de 2012 delegó en el Subdirector de Talento Humano y en el Subdirector Administrativo y Financiero la ordenación del gasto y el pago de todas las obligaciones sin límite de cuantía  a cargo de la entidad, originadas en procesos judiciales, pago de condenas, provenientes de sentencias, conciliaciones, laudos arbitrales o cualquier otro mecanismo; así mismo la facultad de determinar la procedencia de acciones contra terceros como consecuencia de su conducta dolosa o gravemente culposa y que haya dado reconocimiento indemnizatorio por parte del Estado se encuentra otorgada al Comité de Conciliación y Defensa Judicial.
De tal forma, no se refleja una comunicación periódica entre la Oficina Asesora Jurídica y las dos Subdirecciones mencionadas, que permita realizar un cruce entre los pagos efectivamente realizados por estas dependencias a fin de realizar el correspondiente análisis con observancia de los términos, para determinar si obedecen a la conducta descrita en el párrafo anterior, es decir, no cuentan con un procedimiento claro y documentado donde una vez realizado el pago o el último pago si es el caso se informe a la oficina correspondiente, con el fin de iniciar las acciones pertinentes, la acción civil o disciplinaria y evitar un detrimento de carácter pecuniario mayor. </t>
    </r>
  </si>
  <si>
    <r>
      <rPr>
        <b/>
        <sz val="8"/>
        <rFont val="Calibri"/>
        <family val="2"/>
        <scheme val="minor"/>
      </rPr>
      <t xml:space="preserve">Hallazgo No. 17 </t>
    </r>
    <r>
      <rPr>
        <sz val="8"/>
        <rFont val="Calibri"/>
        <family val="2"/>
        <scheme val="minor"/>
      </rPr>
      <t>Seguimiento y control de las Acciones de Repetición asumidas e iniciadas por el Ministerio (Administrativo) 
En atención a la obligación de carácter constitucional contendida en el Artículo 90 de la Carta Política, en concordancia con el Articulo 4 de la ley 678 de 2001 que le asiste al Ministerio y atendiendo a la finalidad misma de Acción de Repetición, resulta necesario iniciar las acciones correspondientes, como también su debido seguimiento y control a efectos de una defensa judicial eficaz y oportuna. Así mismo, el Decreto 4085 del 1º de noviembre de 2011 en su artículo 3º define la defensa jurídica de la Nación.
Verificada la información suministrada en relación con las Acciones de Repetición que son adelantadas por el Ministerio de Transporte, se observa que en las carpetas correspondientes, no obran la totalidad de piezas procesales , ni las actuaciones efectuadas por el Ministerio y sus apoderados, lo que dificulta realizar un seguimiento a cada proceso a efectos de ejercer un control y verificar las posibles acciones a tomar de forma adecuada y oportuna, en aras de garantizar los intereses de la entidad; así mismo, no ha sido posible por parte de esta Auditoria establecer el estado actual en el que se encuentran.  Tal es el caso de los Procesos Nos. 2007-00351 (4544), 2012-00191 (6251), 2002-02759 (4043), 2005-005580 (2295). Lo anterior no permite verificar la diligencia y eficacia de las acciones del Ministerio.
En cuanto al proceso No. 2005-0080 (2295), no obstante haber sido iniciado en vigencias anteriores, se tiene que dicha acción se incorporó por fuera del término establecido.</t>
    </r>
  </si>
  <si>
    <r>
      <rPr>
        <b/>
        <sz val="8"/>
        <color indexed="8"/>
        <rFont val="Calibri"/>
        <family val="2"/>
        <scheme val="minor"/>
      </rPr>
      <t>Hallazgo No.  18</t>
    </r>
    <r>
      <rPr>
        <sz val="8"/>
        <color indexed="8"/>
        <rFont val="Calibri"/>
        <family val="2"/>
        <scheme val="minor"/>
      </rPr>
      <t xml:space="preserve"> Base de datos Cobro Coactivo (Administrativo)
En lo que respecta a la base de datos , se tiene que de la información suministrada inicialmente se observa en relación con el Proceso No. 26 de 2013 en la casilla obligación que asciende a $21.636.720; no obstante, verificado el expediente, se confirma el valor de obligación por un valor de $14.424.480, obedeciendo a una falta de comunicación entre las dependencias e induciendo en error al momento de totalizar la cartera por recaudar a favor del ministerio. Por otra parte de los 454 procesos vigentes a diciembre de 2013, se observa que 24 procesos iniciados entre el año 2000 y 2010 , cuentan con la providencia que ordena librar mandamiento de pago; no obstante, a la fecha no registran orden de continuar con la ejecución y medida cautelar decretada.  A manera de ejemplo, se observa que el proceso No. 11 de 2010 no registra mandamiento de pago y actuaciones posteriores.</t>
    </r>
  </si>
  <si>
    <t>Dar  traslado al Organismo de Tránsito de Turbaco para que revise el tema y plantee las acciones de mejora.</t>
  </si>
  <si>
    <t>Validar las bases de datos RUNT Vs Reposición Vehicular, y actualizar la información en el aplicativo RUNT.</t>
  </si>
  <si>
    <t>Informe de resultado pólizas en estado de verificación.
Ejecutar las recomendaciones resultado del informe.</t>
  </si>
  <si>
    <t>Establecer en las Direcciones Territoriales la obligación de orientar a los ciudadanos realizando una revisión de la documentación en forma previa a la radicación.</t>
  </si>
  <si>
    <t>Solicitar a los funcionarios de la Dirección Territorial Cundinamarca que intervienen en los diferentes procesos de autorizaciones el diligenciamiento del formato de hoja de ruta.</t>
  </si>
  <si>
    <t>Incluir dentro del proceso de seguimiento una herramienta que permita identificar el estado de avance de los procesos de reestructuración de rutas del transporte colectivo, estado de reducción de oferta y cumplimiento de los niveles de flota requeridos.</t>
  </si>
  <si>
    <t xml:space="preserve">Realizar capacitaciones o talleres a los Entes Gestores sobre los componentes de trabajo de la UMUS. </t>
  </si>
  <si>
    <t>Reportar los niveles de cumplimiento del Plan de Adquisiciones a los Entes Gestores.</t>
  </si>
  <si>
    <t>Realizar mesas de trabajo entre los Grupos de Reposición Vehicular e Ingresos y Cartera, para cruce de información y retroalimentación de los procesos.</t>
  </si>
  <si>
    <t>Incluir en el plan de gestión 2014, los proyectos no terminados en el 2013 para culminar su ejecución.</t>
  </si>
  <si>
    <t xml:space="preserve">Elaborar un diagnóstico del estado actual del Sistema de Seguimiento y Evaluación del Transporte Urbano SISETU e indicadores planteados en la Resolución 4147 de 2009 </t>
  </si>
  <si>
    <t xml:space="preserve">Proponer a la Oficina Asesora de Planeación del Ministerio, la actualización del mapa de riesgos, así como los procedimientos desarrollados por la UMUS </t>
  </si>
  <si>
    <t>Incluir en el plan de operaciones del programa los  lineamientos emitidos por el BID,  principalmente en lo  que corresponde  al traslado de  recursos para su ejecución por parte de un tercero.</t>
  </si>
  <si>
    <t xml:space="preserve">Mejorar el formato de seguimiento de reporte de los PVD para que sean parte del SGC del Ministerio de Transporte. </t>
  </si>
  <si>
    <t>Identificar anualmente los avances o deficiencias en la ejecución de los PVD por parte de los departamentos, a través de la formulación y análisis de indicadores de cumplimiento de metas.</t>
  </si>
  <si>
    <t>Realizar visitas periódicas de acompañamiento y capacitación a los departamentos.</t>
  </si>
  <si>
    <t>Fortalecimiento en el acompañamiento a los Entes Territoriales para guiarlos en el cumplimiento de la Resolución 1860 de 2013 para implementación del SINC.</t>
  </si>
  <si>
    <t>Elaborar documento que contenga el modelo de gestión para ejercer la defensa judicial de la Entidad.</t>
  </si>
  <si>
    <t>Realizar auditorías a las territoriales de acuerdo con la metodología implementada en el modelo de gestión.</t>
  </si>
  <si>
    <t>Elaborar documento que contenga un modelo de gestión para ejercer la defensa judicial de la entidad.</t>
  </si>
  <si>
    <t xml:space="preserve">Elaborar documento que contenga un modelo de gestión para ejercer la defensa judicial de la entidad </t>
  </si>
  <si>
    <t>1. Solicitar al Grupo de Informática la implementación de alarmas y controles en la base de datos.</t>
  </si>
  <si>
    <t>2. Elaborar documento que contenga un modelo de gestión.</t>
  </si>
  <si>
    <t>3. Gestionar los 24 procesos de acuerdo con las diferentes etapas procesales en que se encuentren.</t>
  </si>
  <si>
    <t xml:space="preserve">Realizar un informe final de supervisión del contrato anexo al acta de terminación, donde se defina cronograma para recibo definitivo y liquidación, de acuerdo con las condiciones específicas del contrato.   </t>
  </si>
  <si>
    <t xml:space="preserve">
Coordinar con la oficina Asesora de Jurídica la liquidación, de tal forma que todos los Convenios que incluyan transferencia de recursos no serán liquidados hasta que terminen la obras.  Se solicitará  concepto a la Oficina Asesora de Jurídica, mediante el cual se informe el soporte para la liquidación del referido convenio.
</t>
  </si>
  <si>
    <t xml:space="preserve">
1) Mediante Comunicación  dar traslado a la Alcaldía de Barranquilla de los hallazgos realizados por la Contraloría.    
</t>
  </si>
  <si>
    <t xml:space="preserve">
Mediante Comunicación  dar traslado a la Alcaldía de Barranquilla de los hallazgos realizados por la Contraloría.    </t>
  </si>
  <si>
    <t xml:space="preserve"> 
1) Mediante Comunicación  dar traslado a la Alcaldía de Barranquilla de los hallazgos realizados por la Contraloría.   </t>
  </si>
  <si>
    <t xml:space="preserve">Reiterar mediante oficio la necesidad de recuperar el atraso según se presente.                                                                                                                                                                                                                    </t>
  </si>
  <si>
    <t>Continuar solicitando periódicamente informes de avance de obra  (haciendo énfasis en las observaciones realizadas por la contraloría en el marco de la presente auditoría).</t>
  </si>
  <si>
    <t>Mediante Comunicación  dar traslado a la Alcaldía de Barranquilla de los hallazgos realizados por la Contraloría con copia a AMB,  continuar con visitas periódicas al proyecto para evidenciar el avance y continuar con solicitud de información de avances de obra.</t>
  </si>
  <si>
    <t>se continuará realizando visitas por lo menos cada 2 meses. continuar con solicitud informes de avance de obra.</t>
  </si>
  <si>
    <t>Remitir nuevamente mediante oficio el documento de hallazgos de la contraloría  a la Alcaldía de Barranquilla  por competencia.</t>
  </si>
  <si>
    <t>Se continuará realizando visitas por lo menos cada 2 meses. continuar con solicitud informes de avance de obra.</t>
  </si>
  <si>
    <t>Remitir nuevamente mediante oficio el documento de hallazgos de la contraloría a la Alcaldía de Barranquilla por competencia.</t>
  </si>
  <si>
    <t>Recordar las directrices para el ejercicio de las actividades de supervisión y la gestión documental de los informes de supervisión.</t>
  </si>
  <si>
    <t>Realizar los registros y ajustes correspondientes con la debida oportunidad y una vez recibida la conciliación por parte del Grupo de Contabilidad.</t>
  </si>
  <si>
    <t>Solicitar a la Contaduría General de la Nación un concepto del procedimiento a seguir para descargar estos valores de la contabilidad del Ministerio de Transporte, puesto que ya fueron clasificados y registrados por otras entidades públicas.</t>
  </si>
  <si>
    <t>Solicitar a la Contaduría General de la Nación un concepto del procedimiento a seguir para descargar estos valores de la contabilidad del Ministerio de Transporte, puesto que ya fueron clasificados y registrados por otras entidades públicas</t>
  </si>
  <si>
    <t>Solicitar a la Contaduría General de la Nación se revise el procedimiento actual de la causación y recaudo de la Subcuenta contable 140114- Deudores- Formularios y especies valoradas, buscando la opción de la utilización de otra subcuenta más adecuada para controlar los valores recaudados, mientras se realiza el cargue de extractos y asignan los ingresos por parte de la DTN en el módulo de Ingresos de la contabilidad del Ministerio de Transporte.</t>
  </si>
  <si>
    <t>Elaborar conciliaciones de información entre el Grupo de Ingresos y Cartera con los saldos reportados en los Estados Contables.</t>
  </si>
  <si>
    <t>Solicitar a la Contaduría General de la Nación un concepto sobre la clasificación contable de los deudores morosos con elevada antigüedad de difícil recaudo y que se encuentran clasificados como cartera corriente.</t>
  </si>
  <si>
    <t>Realizar seguimiento al proceso de cobro ordinario.</t>
  </si>
  <si>
    <t>Solicitar a la Contaduría General de la Nación el concepto sobre el procedimiento para la causación y recaudo para el manejo o control de los valores recaudados o transferidos a la DTN mientras son asignados al Ministerio de Transporte para su correspondiente clasificación a través del módulo de ingresos.</t>
  </si>
  <si>
    <t xml:space="preserve">Efectuar la verificación física de los activos fijos que en la actualidad se encuentran en el Grupo de Informática y los que están a cargo de cada uno de los funcionarios de dicho grupo, para constatar que todos los elementos estén en servicio y estén a cargo de un cuentadante o tramitar su devolución.                                                                                    </t>
  </si>
  <si>
    <t>a) Organizar, clasificar e identificar los bienes contenidos en la bodega del Grupo de Inventarios y Suministros;
b) Estructurar el proceso de contratación para seleccionar un intermediario para que tramite, gestione y lidere el proceso para la enajenación onerosa de los bienes muebles obsoletos, inservibles o que no son necesarios para el normal funcionamiento de la entidad, a través de subasta pública.</t>
  </si>
  <si>
    <t>a) Adelantar, de conformidad con la Resolución 1961 de 14 junio 2000,  el procedimiento para dar de baja las especies valoradas que se encuentran obsoletas e inservibles.
b) Reubicar o reorganizar un área de bodega que cumpla con la infraestructura física, distribución adecuada y medidas de seguridad, para salvaguardar las especies valoradas y demás bienes a cargo del Grupo de Inventarios y Suministros.</t>
  </si>
  <si>
    <t>Revisar el procedimiento de constitución y anulación de las cuentas por pagar de resoluciones de desintegración vehicular.</t>
  </si>
  <si>
    <t>Incluir explicaciones, en las Notas Específicas a los Estados Contables, de la totalidad de las partidas contables, independientemente de que los montos sean o no representativos.</t>
  </si>
  <si>
    <t>Adquirir un software moderno para el manejo de inventarios.</t>
  </si>
  <si>
    <t xml:space="preserve">Dado que el Ministerio realiza una adecuada planeación de sus gastos, limitada a las apropiaciones iniciales aprobadas por el Congreso, se hace necesario realizar modificaciones presupuestales (créditos y contracréditos) para atender aquellas contingencias que se presentan durante cada vigencia, como una herramienta financiera necesaria para garantizar la continuidad de la operación estatal.  </t>
  </si>
  <si>
    <t>La Dirección de Transporte y Tránsito  trasladará a la Oficina de Tránsito de Turbaco el hallazgo para que esa dependencia indique las acciones.
Como acción de seguimiento al Plan de mejora planteado por el Organismo de Tránsito de Turbaco, se dará traslado a la Contraloría sobre las actuaciones que al respecto informe el Organismo de Tránsito.</t>
  </si>
  <si>
    <t>Oficio Traslado
Informe de Seguimiento</t>
  </si>
  <si>
    <t>*Cruzar Base de Datos fuente RUNT vs Base de Datos Reposición Vehicular.
*Analizar la información.
*Actualizar la Plataforma</t>
  </si>
  <si>
    <t>Informe de cruce de Base de Datos.
Plataforma RUNT Actualizada.</t>
  </si>
  <si>
    <t>* Adelantar las acciones respectivas  resultado del levantamiento de información al interior del Grupo de Reposición Vehicular, respecto de las 18 pólizas de los años 2010 a 2012.
* Seguimiento de las acciones y recursos que se presenten en la ejecución respectiva.</t>
  </si>
  <si>
    <t>Informe de pólizas en verificación (18 casos 2010-2012)
Seguimiento acciones respectivas (18 casos 2010-2012).</t>
  </si>
  <si>
    <t>Generar una Circular para todas las Direcciones Territoriales.</t>
  </si>
  <si>
    <t>Se establece como control que en la Dirección Territorial Cundinamarca no se  firme ni archive documento alguno si no tienen la hoja de ruta completamente diligenciada.</t>
  </si>
  <si>
    <t>Capacitación para el diligenciamiento de la hoja de ruta y seguimiento aleatorio mensual.</t>
  </si>
  <si>
    <t xml:space="preserve">Solicitar a los Entes Gestores un reporte sobre el avance de los procesos de reestructuración de rutas, estado de reducción de oferta y cumplimiento de los niveles de flota requeridos, así como un plan de acción para su normalización. 
</t>
  </si>
  <si>
    <t>Comunicación o acta de reunión</t>
  </si>
  <si>
    <t xml:space="preserve">Realizar talleres de capacitación y/o experiencias entre SITM  y SETP </t>
  </si>
  <si>
    <t xml:space="preserve">Taller </t>
  </si>
  <si>
    <t xml:space="preserve">Reiterar el cumplimiento de los cronogramas de obra establecidos por el Ente Gestor. </t>
  </si>
  <si>
    <t>* Mesa de trabajo para retroalimentación de información vigencias 2011 y 2012.
* Cruce y unificación de Base de Datos entre Reposición Vehicular e Ingresos y Cartera.
* Análisis individual de las 150 resoluciones identificadas por la Contraloría General de la República.</t>
  </si>
  <si>
    <t>*Base de Datos unificada.
*Resultado análisis 150 casos específicos.</t>
  </si>
  <si>
    <t>1. Incluir los productos incompletos en el plan de gestión 2014 y clasificarlos como prioritarios para culminar su ejecución.
2. Elaborar un listado de acciones prioritarias para adelantar en el año 2014, en el cual se incluyan todas las actividades incompletas del año 2013.</t>
  </si>
  <si>
    <t>1. Informe trimestral de autoevaluación a la ejecución del plan de gestión
2. Seguimiento al Plan de mejoramiento de la Contraloría.</t>
  </si>
  <si>
    <t>Adelantar el proceso correspondiente para la contratación del diagnóstico al Sistema de Seguimiento y Evaluación del Transporte Urbano SISETU</t>
  </si>
  <si>
    <t>Contrato</t>
  </si>
  <si>
    <t>Estructurar una propuesta de actualización del mapa de riesgo acorde con los componentes definidos en la Resolución 269 de 2012. </t>
  </si>
  <si>
    <t>Mapa de Riesgos</t>
  </si>
  <si>
    <t xml:space="preserve">Modificar el instructivo AAT-I-001 Asesoría y seguimiento en la implementación y desarrollo de los Sistemas Integrados de Transporte Masivo y Estratégico - SITM y SETP, con el fin de incluir actividades propias de los SETP. </t>
  </si>
  <si>
    <t xml:space="preserve">Instructivo </t>
  </si>
  <si>
    <t xml:space="preserve">Elaborar el procedimiento para la no objeción de PMA´s para licitación de obra, por parte del componente Ambiental.  </t>
  </si>
  <si>
    <t xml:space="preserve">Procedimiento </t>
  </si>
  <si>
    <t xml:space="preserve">Diseñar el formato de Validación de contenidos de PMA y su instructivo, para las áreas ambiental y social, el cual permite evidenciar el seguimiento a los Sistemas de Transporte en los componentes desarrollados por la UMUS. </t>
  </si>
  <si>
    <t xml:space="preserve">Formato </t>
  </si>
  <si>
    <t xml:space="preserve">Elaborar el formato seguimiento observaciones entes gestores - Umus, el cual permite realizar el seguimiento a los Sistemas, debiendo ser diligenciado de manera permanente por las diferentes áreas de la Unidad. </t>
  </si>
  <si>
    <t xml:space="preserve">Elaborar los flujogramas para los procesos de contratación Norma Banco, tales como contratación directa-fuente única, contratación consultores individuales y shopping. </t>
  </si>
  <si>
    <t xml:space="preserve">Flujograma </t>
  </si>
  <si>
    <t>Solicitar Concepto al BID sobre la obligatoriedad del cumplimiento del Apéndice 3-Guía a los Consultores - Responsabilidad, numeral 2 del documento "POLITICAS PARA LA SELECCIÓN Y CONTRATACIÓN DE CONSULTORES FINANCIADOS POR EL BANCO INTERAMERICANO DE DESARROLLO.
Se acatará la recomendación del BID para subsanar la observación para consecuentemente modificar el Plan de Operaciones del Programa.</t>
  </si>
  <si>
    <t>Número de Modificaciones del Plan de operaciones</t>
  </si>
  <si>
    <t xml:space="preserve">Modificar la matriz de seguimiento existente  discriminando la información por proyecto incluido en el PVD y el tipo de intervención realizado. </t>
  </si>
  <si>
    <t>Documentos modificados</t>
  </si>
  <si>
    <t xml:space="preserve">Cálculo de los siguientes indicadores:                                                                                                               a. N° vías intervenidas del PVD/ N° de vías priorizadas en el PVD
b. Valor de  Inversión acumulada/ Valor inversión programada. </t>
  </si>
  <si>
    <t>No. de departamentos con PVD con indicadores calculados</t>
  </si>
  <si>
    <t xml:space="preserve">Priorización de los 5 departamentos con indicadores mas bajos, para reforzar mediante visitas y capacitación las ventajas del seguimiento a metodologías de planificación. 
</t>
  </si>
  <si>
    <t>Número de Visitas realizadas</t>
  </si>
  <si>
    <t xml:space="preserve">
Realizar 1 taller de socialización y entrenamiento en Bogotá para todas las Secretarías de Infraestructura departamentales,  para exponer los requerimientos de la Resolución 1860.                                                             </t>
  </si>
  <si>
    <t xml:space="preserve">                                                                Evento de capacitación Resolución 1860                                                               </t>
  </si>
  <si>
    <t xml:space="preserve">Priorizar 4 departamentos y sus municipios para realizar en coordinación con las gobernaciones departamentales el seguimiento al cumplimiento de los requerimientos de información del SINC.                                                            
</t>
  </si>
  <si>
    <t>Elaboración de Plan de trabajo por departamento priorizado</t>
  </si>
  <si>
    <t>Generar anualmente con corte a 15 de enero de cada año un reporte a la Procuraduría con el listado anual de las Entidades que se encuentran en incumplimiento de la ley 1228 de 2008 y la resolución 1860 de 2013.</t>
  </si>
  <si>
    <t xml:space="preserve">                   
Oficio a la Procuraduría General de la Nación con la relación de los entes territoriales en incumplimiento.</t>
  </si>
  <si>
    <t>Dentro del Modelo de Gestión se debe incluir un capítulo de defensa judicial.</t>
  </si>
  <si>
    <t xml:space="preserve">Documento Modelo de Gestión </t>
  </si>
  <si>
    <t xml:space="preserve">Realizar a cada una de las territoriales una auditoría que se documentará en un acta. </t>
  </si>
  <si>
    <t>Acta de Auditoria</t>
  </si>
  <si>
    <t>Dentro del Modelo de Gestión se debe incluir un capítulo de Defensa Judicial.</t>
  </si>
  <si>
    <t>Requerimiento al Grupo de Informática.</t>
  </si>
  <si>
    <t xml:space="preserve">Memorando. </t>
  </si>
  <si>
    <t>Dentro del Modelo de Gestión se debe incluir un capítulo de Jurisdicción Coactiva.</t>
  </si>
  <si>
    <t>Modelo de Gestión.</t>
  </si>
  <si>
    <t>Sustanciar los procesos.</t>
  </si>
  <si>
    <t>Acto Administrativo de Impulso.</t>
  </si>
  <si>
    <t xml:space="preserve">Elaboración de plantilla de informe anexo al acta de terminación.
</t>
  </si>
  <si>
    <t>Número de informes  vs. Número de contratos con actas de terminación (FIS 012) sin liquidación</t>
  </si>
  <si>
    <t xml:space="preserve">Reunión de coordinación interdependencias
</t>
  </si>
  <si>
    <t>Número de reuniones de coordinación y acuerdo en acta</t>
  </si>
  <si>
    <t xml:space="preserve">Número de Oficios de remisión de hallazgos
</t>
  </si>
  <si>
    <t>Número informes de visitas</t>
  </si>
  <si>
    <t xml:space="preserve">Remitir nuevamente mediante oficio el documento de hallazgos de la contraloría   a la Alcaldía por competencia.
</t>
  </si>
  <si>
    <t>Remitir nuevamente mediante oficio el documento de hallazgos de la contraloría   a la Alcaldía por competencia.</t>
  </si>
  <si>
    <t>Reiterar  mediante comunicación la necesidad de recuperar el atraso.</t>
  </si>
  <si>
    <t>Continuar con la realización de visitas con periodicidad de por lo menos cada dos meses.</t>
  </si>
  <si>
    <t xml:space="preserve"> Número informes de visitas</t>
  </si>
  <si>
    <t xml:space="preserve">Remitir nuevamente mediante oficio el documento de hallazgos de la contraloría a la Alcaldía por competencia , teniendo en cuenta lo descrito en la cláusula TERCERA - OBLIGACIONES DEL DISTRITO, numeral 4 " cumplir con el objeto del presente convenio con plena autonomía técnica, administrativa y bajo su propia responsabilidad."                                                    </t>
  </si>
  <si>
    <t xml:space="preserve"> Número de Oficios de remisión de hallazgos
</t>
  </si>
  <si>
    <t>Continuar con el acompañamiento a la entidad ejecutora durante el tiempo de ejecución de las obras, para lo cual se continuará realizando visitas por lo menos cada 2 meses. continuar con solicitud informes de avance de obra.</t>
  </si>
  <si>
    <t>Expedir circular dirigida a los supervisores de convenios suscritos con cargo a proyectos del Viceministerio teniendo en cuenta las directrices del Manual de Supervisión y del Manual de Gestión Documental del MT</t>
  </si>
  <si>
    <t>a) Ajustar y registrar en cada conciliación los comprobantes de ingreso y egreso que correspondan.
b) Revisar, antes de la consolidación de los boletines de ingreso y egreso mensual, las novedades de nota crédito y débito realizadas por las entidades bancarias,</t>
  </si>
  <si>
    <t>Conciliaciones realizadas</t>
  </si>
  <si>
    <t>Elaborar y enviar oficio a la Contaduría General de la Nación solicitando concepto.</t>
  </si>
  <si>
    <t>Efectuar los registros contables, de acuerdo a los procedimientos que indique el concepto de la Contaduría General de la Nación.</t>
  </si>
  <si>
    <t>Efectuar los registros contables de reclasificación, de acuerdo a los procedimientos que indique el concepto de la Contaduría General de la Nación.</t>
  </si>
  <si>
    <t>Elaborar las conciliaciones de saldos de cartera, explicando cada uno de los rubros contables.</t>
  </si>
  <si>
    <t>Conciliaciones</t>
  </si>
  <si>
    <t>Elaborar acta trimestral de cobro ordinario de cartera y remisión a cobro coactivo.</t>
  </si>
  <si>
    <t xml:space="preserve">a) Levantar el inventario de activos fijos en uso en el Grupo de Informática;
b) Elaborar y registrar los comprobantes de devolución de elementos inservibles u obsoletos en el Grupo de Informática.                                                          </t>
  </si>
  <si>
    <t xml:space="preserve">Informes de inventarios y comprobantes de devolución </t>
  </si>
  <si>
    <t>a) Levantar el inventario de los bienes dados de baja que se encuentran en la bodega de Fontibón;
b) Organizar los bienes por lotes, con la descripción de su estado e identificación del número de inventario;
c) Elaborar los documentos, cumplimiento de requisitos  y  demás actividades encaminadas a seleccionar un intermediario que tramite, gestione  y lidere el proceso para la enajenación onerosa de los bienes de baja</t>
  </si>
  <si>
    <t xml:space="preserve">a) Inventario de bienes de baja;
b) Contrato </t>
  </si>
  <si>
    <t>Aplicar el procedimiento establecido en la resolución 1961 de 2000 para dar de baja y destruir las especies venales obsoletas e inservibles.</t>
  </si>
  <si>
    <t>a) Acta de destrucción de especies venales                                              b) Comprobante de baja</t>
  </si>
  <si>
    <t xml:space="preserve">Realizar mesas conjuntas con el Grupo de Desintegración Vehicular, a fin de evaluar alternativas que permitan disminuir la anulación de las cuentas por pagar de resoluciones de desintegración vehicular. </t>
  </si>
  <si>
    <t>Elaborar las Notas Especificas a los Estados contables con corte a diciembre 31 de cada año, incluyendo explicaciones para la totalidad de las partidas, independientemente de que los montos sean o no representativos.</t>
  </si>
  <si>
    <t>Notas explicativas</t>
  </si>
  <si>
    <t>a) Realizar estudio de mercado sobre software de inventarios, a fin de gestionar los recursos que demande su adquisición;
b) Elaborar los documentos, cumplimiento de requisitos  y  demás actividades encaminadas a consolidar el proceso  de adquisición de software de inventarios, previa la obtención de los recursos presupuestales; y
c) Realizar el proceso de contratación.</t>
  </si>
  <si>
    <t xml:space="preserve">No se propone acción de mejora por cuanto no se pueden limitar las modificaciones presupuestales que se requieren para atender las diferentes necesidades y contingencias, a fin de garantizar una operación normal del Ministerio, salvo generar un oficio hacia el Ministerio de Hacienda solicitando que se aprueben los recursos solicitados en el anteproyecto. </t>
  </si>
  <si>
    <t>Elaborar y remitir una circular a las Unidades Ejecutoras y supervisores, recordando la necesidad de tramitar oportunamente los pagos a los contratistas, a fin de reducir el volumen de cuentas por pagar y reservas presupuestales, así como la necesidad de tramitar los pagos de los compromisos que quedaron en reserva presupuestal antes del cierre de la vigencia, con el fin de evitar que estas fenezcan de oficio y conlleven a una vigencia  expirada.</t>
  </si>
  <si>
    <t xml:space="preserve">Memorando Circular </t>
  </si>
  <si>
    <t>PLAN DE MEJORAMIENTO VIGENCIA 2013</t>
  </si>
  <si>
    <t xml:space="preserve"> DTT</t>
  </si>
  <si>
    <t>DTT - DIRECCION TERRITORIAL CUNDINAMARCA</t>
  </si>
  <si>
    <t>DTT</t>
  </si>
  <si>
    <t>DIFRA</t>
  </si>
  <si>
    <t>OAJ</t>
  </si>
  <si>
    <t>El Ministerio de Transporte ha venido solicitando ante la Alcaldía De Barranquilla la presentación de las  copias magnéticas de informes semanales y mensuales, con el fin de conocer el estado de avance de las obras y de ser necesario se  ha reiterado mediante oficios  oficio # 2013500029761 agosto 18 de 2013 y 20135000373151 de octubre 18 de 2013 y actas de visita la necesidad de tomar mediadas que permitan recuperar los atrasos en las obras.</t>
  </si>
  <si>
    <t>SAF - Grupo de Pagaduría</t>
  </si>
  <si>
    <t>SAF - Grupo de Contabilidad y Grupo de Ingresos y Cartera</t>
  </si>
  <si>
    <t>SAF - Grupo de Ingresos y Cartera</t>
  </si>
  <si>
    <t>SAF - Grupo Inventarios y Suministros</t>
  </si>
  <si>
    <t>SAF - Grupo Central de Cuentas por Pagar</t>
  </si>
  <si>
    <t>SAF - Grupo de Presupuesto</t>
  </si>
  <si>
    <t>VIGENCIA 2013</t>
  </si>
  <si>
    <t>El 19 de junio de 2014 fue suscrito el contrato de consultoría 171 de 2014, con la firma CREAMOS COLOMBIA, por la suma de $420.000.000, con un plazo de ejecución de cuatro (4) meses, contados  a partir de la suscripción del acta de iniciación.
• El día 7 de julio de 2014 se suscribe el acta de inicio entre la firma contratista y los supervisores del Ministerio de Transporte y  se llevó a cabo una reunión con la empresa CREAMOS COLOMBIA.</t>
  </si>
  <si>
    <t>AUDITORIA CONCURRENTE SITMVA - METROPLUS</t>
  </si>
  <si>
    <r>
      <rPr>
        <b/>
        <sz val="9"/>
        <rFont val="Arial"/>
        <family val="2"/>
      </rPr>
      <t>Hallazgo No. 1.</t>
    </r>
    <r>
      <rPr>
        <sz val="9"/>
        <rFont val="Arial"/>
        <family val="2"/>
      </rPr>
      <t>- Administrativo con presunto alcance disciplinario - Planeación del SITM de Mediana Capacidad del Valle de Aburrá. En las fases de concepción y planeación del Proyecto Metroplus no se consultaron las realidades de las zonas a intervenir e incluso se desconocieron variables sociales que afectan directamente el cronograma de obras y el costo de ellas, situación que ha ocasionado la necesaria adición de los contratos celebrados y el aumento en los montos invertidos.</t>
    </r>
  </si>
  <si>
    <t>Presentar el balance financiero del proyecto, discriminado por cada uno de los componentes señalados en la Tabla 5 del CONPES 3573 (Inversión Pública y Privada).</t>
  </si>
  <si>
    <t>Elaborar un Plan de Acción con su respectivo cronograma, que contenga las actividades requeridas para finalizar la construcción de la infraestructura, contempladas en el Documento CONPES 3573, información que quedará plasmada en el Plan Operativo Anual - POA.</t>
  </si>
  <si>
    <t>Metroplus presentará Trimestralmente el balance financiero del proyecto en cada una de las reuniones de seguimiento convocadas por la Unidad de Movilidad Urbana Sostenible del Ministerio de Transporte. De esta forma se contará con un instrumento que permita comparar el Plan Operativo Anual de Inversión, con los componentes definidos en los documentos CONPES.</t>
  </si>
  <si>
    <t xml:space="preserve">Metroplus presentará Trimestralmente el seguimiento al cronograma actualizado para la finalización de las obras en cada una de las reuniones de seguimiento convocadas por la Unidad de Movilidad Urbana Sostenible del Ministerio de Transporte, </t>
  </si>
  <si>
    <t>Balances Trimestrales</t>
  </si>
  <si>
    <t>Seguimiento Trimestral</t>
  </si>
  <si>
    <t>METROPLUS</t>
  </si>
  <si>
    <t>METROPLIUS</t>
  </si>
  <si>
    <t xml:space="preserve">Generación de una mesa de trabajo con las autoridades locales, para discutir y avanzar en los procedimientos necesarios para la implementación del SITM. (Chatarrizacion, reorganización de rutas, acciones contra ilegalidad e informalidad entre otros) </t>
  </si>
  <si>
    <t>El AMVA con el acompañamiento del Ministerio de Transporte convocará trimestralmente una reunión con las entidades involucradas (Metroplus, Secretarias de Transito, Metro de Medellín, entre otros), en donde se hará seguimiento y suscripción de compromisos a cumplir entre las partes.</t>
  </si>
  <si>
    <t>Reunión Trimestral</t>
  </si>
  <si>
    <t>AUDITORIA CIUDADES AMABLES</t>
  </si>
  <si>
    <t>El 6 de agosto de 2014 Transcaribe adjudicó la operación Troncal. Se estima que para el segundo semestre de 2015 inicie la operación. Solicitar al Ente Gestor un cronograma de implementación del sistema a partir del acta de inicio de la concesión y hacer seguimiento al mismo.</t>
  </si>
  <si>
    <t>Solicitar cronograma a los entes gestores para la  implementación y operación del SETP y hacer seguimiento al mismo.</t>
  </si>
  <si>
    <t xml:space="preserve">Solicitar a DNP el avance en el cumplimiento de metas complementarias del Plan Nacional de Desarrollo así como la estrategia de trabajo para su cumplimiento </t>
  </si>
  <si>
    <t>Considerando que existen factores no previstos que han afectado la implementación de los sistemas, como dificultades en la construcción por temas relacionados con redes y predios, se solicitará a los entes gestores un cronograma detallando las obras faltantes para alcanzar las metas previstas en los documentos Conpes.</t>
  </si>
  <si>
    <t>Considerando que existen factores no previstos que han afectado la implementación de los sistemas, sin que se alcance la demanda estimada como competencia del TPC, ilegalidad e informalidad, se solicitará a las autoridades de transporte competentes adoptar las medidas necesarias que permitan mejorar las actuales condiciones.</t>
  </si>
  <si>
    <t>Solicitar a los Entes Gestores un informe del plan previsto para aumentar la demanda de usuarios del sistema</t>
  </si>
  <si>
    <t>Considerando que existen factores no previstos que han afectado la implementación de los sistemas, sin que se alcance la cobertura estimada como competencia del TPC, ilegalidad e informalidad, se solicitará a las autoridades de transporte competentes adoptar las medidas necesarias que permitan mejorar las actuales condiciones</t>
  </si>
  <si>
    <t>Solicitar a MHCP certificar los recursos desembolsados al SITM de Cali en el marco de convenio de cooperación, solicitando en el mismo la información sea validada en el SIIF.</t>
  </si>
  <si>
    <t>Solicitar a MHCP informar a los Ente Gestores cuáles son las normas presupuestales que se aplican a los recursos de cofinanciación, con el objeto de redefinir los perfiles de aportes para hacer un manejo más eficiente de los recursos</t>
  </si>
  <si>
    <t>Solicitar a los Entes Gestores redefinir los POA</t>
  </si>
  <si>
    <t xml:space="preserve">Promover que en Nuevo Plan Nacional de Desarrollo la definición de ciudades esté establecida mediante una Meta numérica sin especificar la ciudades que contarán con SITM o SETP considerando que se dio cobertura a más de 8 ciudades pero que no quedaron explicitas en el PND 2010-2014 </t>
  </si>
  <si>
    <t xml:space="preserve">Se solicitará a los Entes Gestores de los SITM información de los ingresos y gastos de los operadores </t>
  </si>
  <si>
    <t>Remitir comunicación al Ente Gestor solicitando el cronograma</t>
  </si>
  <si>
    <t xml:space="preserve">Comunicación </t>
  </si>
  <si>
    <t>Hacer reuniones trimestrales de seguimiento para verificar el cumplimiento del cronograma</t>
  </si>
  <si>
    <t xml:space="preserve">Actas de reunión </t>
  </si>
  <si>
    <t>Remitir comunicación a los Entes Gestores solicitando el cronograma</t>
  </si>
  <si>
    <t>Comunicación a cada Ente Gestor</t>
  </si>
  <si>
    <t>Actas de reunión con cada Ente Gestor</t>
  </si>
  <si>
    <t>Remitir comunicación a DNP, solicitando la información requerida</t>
  </si>
  <si>
    <t>Remitir comunicación solicitando cronograma detallado</t>
  </si>
  <si>
    <t>Remitir comunicación solicitando acciones concretas para combatir ilegalidad e informalidad</t>
  </si>
  <si>
    <t>Remitir comunicación</t>
  </si>
  <si>
    <t xml:space="preserve">Remitir comunicación al MHCP </t>
  </si>
  <si>
    <t xml:space="preserve">Realizar reuniones con los entes gestores para efectos de definir la necesidad de desembolsos </t>
  </si>
  <si>
    <t>Hacer reunión con cada Ente Gestor</t>
  </si>
  <si>
    <t>Celebrar reuniones con DNP y MHCP para la formulación del PND</t>
  </si>
  <si>
    <t>CIUDADES AMABLES</t>
  </si>
  <si>
    <t>Se remite oficio 20142100254101 del 22/07/2014 con destino al DNP, en el mismo sentido se envía el oficio 20142100254061 del 22/07/2014 con destino al MHCP.</t>
  </si>
  <si>
    <t>HALLAZGO REPLANTEADO DE LA AUDITORIA ESPECIAL UNIDAD COORDINADORA DE TRANSPORTE MASIVO - PRIMER SEMESTRE 2012 - UMUS.
Se anexan a la carpeta del consultor la documentación correspondiente.</t>
  </si>
  <si>
    <t xml:space="preserve">HALLAZGO REPLANTEADO DE LA AUDITORIA ESPECIAL UNIDAD COORDINADORA DE TRANSPORTE MASIVO - PRIMER SEMESTRE 2012 - UMUS.
Se envía al ente gestor oficio radicado No. 20142100291631 del 2014/08/11 con la respectiva solicitud. </t>
  </si>
  <si>
    <t xml:space="preserve">HALLAZGO REPLANTEADO DE LA AUDITORIA ESPECIAL UNIDAD COORDINADORA DE TRANSPORTE MASIVO - PRIMER SEMESTRE 2012 - UMUS.
Se envía al ente gestor oficio radicado No. 20142100292161 del 2014/08/11 con la respectiva solicitud. </t>
  </si>
  <si>
    <t>En las reuniones de seguimiento se verifica el cumplimiento de los compromisos presupuestales.  Durante la vigencia 2013 se realizó cierre del empréstito y se obtuvo un nuevo crédito.
Durante la vigencia 2014 se han realizado 2 reuniones trimestrales donde se hace seguimiento a los estados financieros de cada ente gestor.</t>
  </si>
  <si>
    <t xml:space="preserve">A 31 de marzo de 2014 se encuentran consolidados los informes financieros de los SETP. </t>
  </si>
  <si>
    <t>Remitir comunicación al MHCP</t>
  </si>
  <si>
    <t>Se viene cumpliendo publicando permanentemente en el sitio WEB MT los informes relacionados con el tema en la siguiente dirección: https://www.mintransporte.gov.co/publicaciones.php?id=1364 .</t>
  </si>
  <si>
    <t>Se hizo el despliegue implementando lo dispuesto en la Resolución 4564 de 2011 el día 10 de mayo de 2014.</t>
  </si>
  <si>
    <t>Se realizaron reuniones entre el Ministerio y el ONAC y se mejoró el proceso  que permitió aumentar la habilitación de CRCs de 290 en el mes de enero de 2014 a 430 a julio. Se envió oficio a ONAC mediante radicado No.20144210336661 solicitándole celeridad en la acreditación de los Centros de Reconocimiento de Conductores .</t>
  </si>
  <si>
    <t>Mediante reuniones realizadas: 25/Jul/2014_Transmetro
4/Agos/2014_Megabus
5/Agos/2014_Transmilenio
5/Agos/2014_Transfederal
11/Agos/2014_Metrolínea
11/Agos/2014_Siva
12/Agos/2014_MetroCali
12/Agos/2014_Ciudad Amable
13/Agos/2014_Avante
14/Agos/2014_Metroplús
14/Agos/2014_Amable
15/Agos/2014_MovilidadFutura
19/Agos/2014_Metrosabanas
2/Sep/2014_SantaMarta  
Con los entes  gestores, se generaron actas de las reuniones donde se manifiesta el cumplimiento de los cronogramas de obras.</t>
  </si>
  <si>
    <t>Se tiene aprobado por la Coordinadora de la UMUS la versión final del formato 20140805_Validación de Contenidos PMAs. el cual es insumo de trabajo del componente ambiental de la UMUS.</t>
  </si>
  <si>
    <t>Se tiene aprobado por la Coordinadora de la UMUS la versión final del formato 20140810_Seguimiento a observaciones. El cual es adoptado por todos los componentes de la UMUS.</t>
  </si>
  <si>
    <t xml:space="preserve">Se realizaron y aprobaron por la Coordinadora,  los flujogramas: Contratación directa-fuente única, Contratación Consultores individuales  y Shopping, de acuerdo a la norma Banco.   </t>
  </si>
  <si>
    <t>En las reuniones realizadas con los entes gestores reseñados con las fechas a continuación:
25/Jul/2014_Transmetro
4/Agos/2014_Megabus
5/Agos/2014_Transmilenio
5/Agos/2014_Transfederal
11/Agos/2014_Metrolínea
11/Agos/2014_Siva
12/Agos/2014_MetroCali
12/Agos/2014_Ciudad Amable
13/Agos/2014_Avante
14/Agos/2014_Metroplús
14/Agos/2014_Amable
15/Agos/2014_MovilidadFutura
19/Agos/2014_Metrosabanas
2/Sep/2014_SantaMarta
Se les solicito y quedo por escrito en las actas que revisaran el POA y reprogramaran los recursos de la vigencia 2013 que no se han desembolsado y lo reprogramaran de la vigencia 2018 en adelante. Si tienen recursos de la vigencia 2014 informaran por escrito al MT si se va a solicitar el desembolso o si deben liberarsen los recursos.</t>
  </si>
  <si>
    <t xml:space="preserve">Con oficios radicados No:
20142100137411_Amable_Armenia
20142100137421_Movilidad Futura_Popayán
20142100137431_Avante_Pasto
20142100137441_Santa Marta
20142100137451_Siva_Valledupar
20142100137461_Metrosabanas_Sincelejo
20142100137471_Ciudadad Amable_Montería
20142100137481_Metroplús_Medellín
20142100137491_Metrolínea_Bucaramanga
20142100137501_Megabús_Pereira
20142100137521_Metrocali_Cali
20142100137531_Transmetro_Barranquilla
20142100137541_TransMilenio_Bogotá
20142100137551_Transcaribe_Cartagena
Con el ánimo de atender requerimiento de la CGR se remite solicitud referente a los ingresos y gastos de los operadores. </t>
  </si>
  <si>
    <t xml:space="preserve">Se da cumplimiento de la meta al 100%, con base en 360 oficios, teniendo en cuenta que a los procesos sin investigación de cuentas corrientes y/o ahorros, se les realizó Ficha Técnica para remisibilidad. </t>
  </si>
  <si>
    <t>Se da cumplimiento de la meta al 100%, con base en 366 oficios, teniendo en cuenta que el proceso sin cobro persuasivo, se encuentra en trámite de resolución de excepciones.</t>
  </si>
  <si>
    <t>Se da cumplimiento de la meta al 100%, con base en 35 fichas, teniendo en cuenta que se encuentran proyectadas para firma de la Jefatura, más de 100 fichas técnicas de remisibilidad.</t>
  </si>
  <si>
    <t xml:space="preserve">Del 8 al 10 de junio se  llevó a acabo un taller en la ciudad de Pasto con los SITM y SETP,  con el propósito de afianzar los procesos de  estructuración y seguimiento de los Planes de Manejo Ambiental para las obras de infraestructura, difundir experiencias obtenidas durante los procesos de planeación, contratación y ejecución de obra, Identificar las necesidades de fortalecimiento técnico e institucional local para mejorar el desempeño ambiental de los proyectos,  fortalecer la articulación entre las prácticas de gestión ambiental y las de gestión social, entendiendo los requerimientos particulares de los distintos proyectos.  </t>
  </si>
  <si>
    <t>Informe de pólizas en verificación (18 casos 2010-2012)
Seguimiento acciones respectivas (18 casos 2010-2012).
100%</t>
  </si>
  <si>
    <t xml:space="preserve">De las reuniones, tanto del Comité  de representación del capítulo técnico de Autoridades de Tránsito, Transporte y Movilidad de la Federación Colombiana de Municipios a las que ha asistido la DTT y la DITRA, como de las reuniones con la Secretaría de la Movilidad de Bogotá, se han llevando actas y ayudas memoria  que contienen conclusiones  de los temas tratados y recomendaciones para las autoridades de tránsito. </t>
  </si>
  <si>
    <t>Se realizaron 5 mesas técnicas del observatorio nacional de seguridad vial, teniendo en cuenta la planeación y requerimientos adicionales de reunión.</t>
  </si>
  <si>
    <t>Se realizó documento con el diagnóstico de las muertes y lesiones por tránsito.</t>
  </si>
  <si>
    <t>Mediante comunicación 2014421415621 se solicitó al Ministerio de Educación, advertir a las Secretarias de Educación del incumplimiento en la implementación de los programas registrados  por los CEA´s.</t>
  </si>
  <si>
    <t>El 17 de Mayo se realizó el despliegue por parte de la Concesión RUNT con las mejoras del Registro de personas naturales y Jurídicas que prestan servicio al sector.</t>
  </si>
  <si>
    <t>Mediante oficio radicado No. 20142100409301 enviado al DNP, solicitando el plan con la información relacionada con el cumplimiento de las metas contenidas en el Plan Nacional de Desarrollo, diferentes a las de SITM y SETP.</t>
  </si>
  <si>
    <t>Mediante oficio radicado No.
20142100407561
20142100407491
20142100407461
20142100407711
20142100407751
20142100407871
20142100407901
20142100407931
20142100407951
20142100407961
20142100407991
se solicita a las autoridades locales las acciones concretas para combatir la ilegalidad e informalidad.</t>
  </si>
  <si>
    <t>AUDITORIA SERVICIOS DE TRANSPORTE Y LOGÍSTICA</t>
  </si>
  <si>
    <t>Hallazgo 1. Administrativo. Avance en las acciones de la Política Nacional de Logística. El ICTC y el SICETAC deben actualizarse. Si bien el SICETAC se encuentra funcionando, es necesario continuar con las otras acciones de la PNL como como la formalización de la estructura empresarial, la regulación de la relación económica entre las empresas de transporte y los propietarios de los vehículos, la revisión del marco normativo de habilitación de empresas, reducir la informalidad, fomentar la competencia y adicionalmente, para incrementar la aplicación de elementos logísticos y de valor agregado a la carga.</t>
  </si>
  <si>
    <t>Hallazgo 2. Administrativo. Sistema de Información Registro Nacional de Despacho de Carga - RNDC. El sistema de información del Registro Nacional de Despacho de Carga – RNDC, no cuenta con el registro completo de las diferentes empresas vigiladas por Superintendencia de Transporte, lo cual no permite brindar un sistema de información eficiente que apoye la Política Nacional Logística. Se observa que no se ha logrado el objetivo establecido en el Plan Nacional de Desarrollo 2010-2014, del Observatorio Nacional de Logística de Carga (ONLC), cuya función principal está orientada a consolidar, administrar y procesar información del sector</t>
  </si>
  <si>
    <t>Hallazgo  5. Administrativo. Gestión para la consolidación de la intermodalidad.
La entidad no demostró el cumplimiento de los propósitos establecidos en el PND 2010-2014, por cuanto para el organismo de control no se evidencian resultados concretos que consoliden la intermodalidad en Colombia mas allá de los estudios realizados, de los demás mecanismos de planeación y acción descritos, y de las estrategias para fortalecer los diferentes modos de transporte desde el punto de vista funcional individual por modo.</t>
  </si>
  <si>
    <t>Hallazgo 6. Administrativo. Metas del Plan Nacional de desarrollo. Los resultados obtenidos, aún no han sido suficientes para alcanzar las metas propuestas en el PND 2010 – 2014, que permitan mejorar la movilidad, disminuir costos en la operación vehicular, tanto por reducción del tiempo de viaje de la carga, como por disminución en accidentes de tránsito.</t>
  </si>
  <si>
    <t>Hallazgo 9. Administrativo. Sistemas de Información
El programa de renovación del parque automotor de carga, creado a partir del Decreto 2085 de 2008 y materializado en la Resolución 7036 de 2012 que establece definen las condiciones y el procedimiento para el reconocimiento económico por desintegración física total de vehículos de servicio público de transporte terrestre automotor de carga y  para el registro inicial de vehículos de transporte de carga por reposición, adopta entre otros criterios para el acceso al reconocimiento económico, vehículos de carga con Peso Bruto Vehicular (PBV) superior a 10,500 kilogramos, condición que se acredita con la validación de información del registro nacional Automotor del RUNT o con el Registro Nacional de carga previamente cargado en el RUNT.   
Sin embargo de acuerdo con la información reportada por el Ministerio de Transporte con base en el reporte del RUNT, de los 109,405 vehículos de tipo de camión o tracto camión activos de modelos anteriores a 1989, 50670 vehículos cumplen con la condición respecto del PBV y 38139 no registran datos del peso bruto vehicular, situación que no permite conocer la realidad del sector y el impacto que el programa de renovación vehicular tendrá en el parque automotor de carga.</t>
  </si>
  <si>
    <t xml:space="preserve">Hallazgo 10.Administrativo.  Falta de claridad respecto a la reglamentación jurídica del programa de renovación del parque automotor de carga.
El Decreto 2085 de 2008, por el cual se reglamenta el ingreso de vehículos al servicio particular y público de transporte terrestre automotor de carga, ha sido objeto de múltiples modificaciones y suspensiones que han variado su objeto, el cual inicialmente adopto "medidas para el ingreso de vehículos al servicio particular y publico de transporte terrestre automotor de carga", mediante los mecanismos de reposición por desintegración física total o caución", y con la modificación realizada con el Decreto 2944 de 2013, se adoptan medidas para el ingreso  para el ingreso de vehículos al servicio particular y público de transporte terrestre automotor de carga, con Peso Bruto Vehicular (P.B. V.) Superior a diez mil quinientos (10.500) kilogramos, mediante el mecanismo de reposición por desintegración física total o hurto".
Las múltiples modificaciones al alcance de las medidas para reglamentar el ingreso de vehículos al servicio público y particular de transporte terrestre de carga reflejan la falta de claridad respecto del ámbito regulatorio del programa y deja la posibilidad de nuevos vehículos con PBV menor a 10,500 kilogramos mediante el mecanismo de caución establecido en el decreto 3525 de 2005, mecanismo que ha demostrado su ineficacia en el control del tamaño del parque automotor.
. </t>
  </si>
  <si>
    <t>Hallazgo 11. Administrativo. Reglamentación de la edad del parque automotor de carga
No existe reglamentación que determine la vida útil de los vehículos que prestan servicio público de transporte de carga y su consecuente salida de operación; la políticas y estrategias implementadas para modernizar el parque automotor de carga, establecen los procedimientos para el reconocimiento económico por desintegración física total de vehículos de servicio público de transporte terrestre automotor de carga y para el registro inicial de vehículos de transporte de carga por reposición, las cuales están orientadas a vehículos activos de más de 25 años contados a partir de la matricula inicial y peso bruto vehicular PBV mayor a 10,500 kilogramos, sin embargo este parámetro está por encima de la óptima reposición de un camión que de acuerdo con el Documento CONPES 3759 de 2013 se estimó entre 5 y 8 años para tracto-camiones y entre 8 y 13 para camiones.
la falta de esta reglamentación en la vida útil de los vehículos de carga tiene efectos sobre la accidentalidad vial, el mayor consumo de combustibles fósiles e insumos contaminantes, congestión de la red vial, emisiones contaminantes y mayores costos de transporte.</t>
  </si>
  <si>
    <t>Actualizar la Encuesta de Caracterización del Parque Automotor de Carga y así mismo el ICTC.</t>
  </si>
  <si>
    <t>Actualizar el SICETAC y flexibilizar el modelo para incorporar más opciones de tipos de operación.</t>
  </si>
  <si>
    <t>Definir el acto normativo modificatorio del Decreto 173 de 2001 para la habilitación de empresas de transporte de carga.</t>
  </si>
  <si>
    <t xml:space="preserve">Reforzar los mecanismos de vigilancia y control para el cumplimiento de la obligación legal de las empresas de reportar información. </t>
  </si>
  <si>
    <t>Elaborar la primera fase del Plan Maestro  de Transporte Intermodal</t>
  </si>
  <si>
    <t xml:space="preserve">Revisar las estrategias actuales de la Política Nacional Logística y re formular si se considera pertinente algunas de estas. </t>
  </si>
  <si>
    <t>Iniciar a través del concesionario RUNT la definición de medidas para mejorar la calidad de la información del Registro Nacional Automotor RNA</t>
  </si>
  <si>
    <t>Desarrollo de un análisis jurídico para identificar vacíos o falta de claridad y a partir de ello definir posibles acciones de mejora</t>
  </si>
  <si>
    <t>Definir un proyecto de acto administrativo que establezca la vida útil para vehículos de carga.</t>
  </si>
  <si>
    <t>Mesa técnica para socializar el proyecto de acto administrativo que establezca la vida útil para vehículos de carga</t>
  </si>
  <si>
    <t>Gestionar el convenio DANE - MT para la actualización de la Encuesta de Caracterización del Parque Automotor de Carga.</t>
  </si>
  <si>
    <t>Convenio interadministrativo.</t>
  </si>
  <si>
    <t xml:space="preserve">Contratar un estudio para la revisión y actualización del SICETAC </t>
  </si>
  <si>
    <t>Estudio técnico</t>
  </si>
  <si>
    <t>Elaborar el acto normativo y realizar reuniones de socialización de la propuesta de acto normativo</t>
  </si>
  <si>
    <t>Acto normativo modificatorio y listados de asistencia de reuniones de socialización</t>
  </si>
  <si>
    <t>Realizar campaña de contacto a las empresas de transporte de carga que aún no se encuentran reportando información ante el RNDC. Lo anterior a través del Centro de Contacto Ciudadano del RNDC.</t>
  </si>
  <si>
    <t>Campaña de Comunicación</t>
  </si>
  <si>
    <t>Remitir oficio a la Superintendencia de Puertos y Transporte con el listado de empresas que a la fecha no se encuentran reportando en el RNDC para iniciar las acciones correspondientes</t>
  </si>
  <si>
    <t>Oficio con listado de empresas que no están reportando al RNDC</t>
  </si>
  <si>
    <t>Elaboración del documento: "Fase 1 Plan Maestro de Transporte Intermodal"</t>
  </si>
  <si>
    <t>Documentos elaborados</t>
  </si>
  <si>
    <t>Socialización fase 1 Plan Maestro de Transporte Intermodal con entidades del sector</t>
  </si>
  <si>
    <t xml:space="preserve">Reuniones de socialización </t>
  </si>
  <si>
    <t xml:space="preserve">Elaborar documento que realice una evaluación de la actual política y en dado caso reformular estrategias para alcanzar los logros de la política </t>
  </si>
  <si>
    <t>Documento Elaborado</t>
  </si>
  <si>
    <t>Definir las medidas para mejorar la calidad de la información del Registro Nacional Automotor RNA</t>
  </si>
  <si>
    <t>Documento de definición de mejoras</t>
  </si>
  <si>
    <t xml:space="preserve">Realizar un análisis jurídico de las normas expuestas para identificar vacíos o falta de claridad y definir, si es conveniente, acciones de mejora
</t>
  </si>
  <si>
    <t xml:space="preserve">Documento de Propuesta
</t>
  </si>
  <si>
    <t>Elaborar un proyecto de acto administrativo que establezca la vida útil para vehículos de carga</t>
  </si>
  <si>
    <t>Documento propuesta de Acto Administrativo</t>
  </si>
  <si>
    <t>Desarrollar mesas técnicas con el sector público y privado</t>
  </si>
  <si>
    <t>Listados de asistencia de reuniones de socialización</t>
  </si>
  <si>
    <t xml:space="preserve">Responsable Grupo de Logística y Carga </t>
  </si>
  <si>
    <t>Grupo RUNT</t>
  </si>
  <si>
    <t>Responsable Grupo Programa de Reposición y Renovación del parque automotor de carga</t>
  </si>
  <si>
    <t>Responsable Grupo Logística y Carga</t>
  </si>
  <si>
    <t>TRANSPORTE Y LOGÍSTICA</t>
  </si>
  <si>
    <t>Se solicitó al desarrollador el ajuste en el Sistema, se implemento la funcionalidad en la aplicación SIMIT.</t>
  </si>
  <si>
    <t xml:space="preserve">Se proyectó Resolución para unificar las condiciones para dictar los cursos sobre normas de tránsito por parte de los Centros Integrales de Atención y los Organismos de Tránsito. Actualmente se encuentra en estudio por parte de la Dirección de Transporte y Tránsito. </t>
  </si>
  <si>
    <t>El Registro Nacional de Accidentes de Tránsito entró en operación en el mes de mayo de 2014. Una vez realizado el despliegue correspondiente por parte del Concesionario del RUNT.</t>
  </si>
  <si>
    <t xml:space="preserve">Mediante los radicados No. 20144210497031 y 20144210497051 Se enviaron oficios a Simit y a Runt para que implementen las validaciones del hallazgo. </t>
  </si>
  <si>
    <t>Con la expedición de la Resolución 217 de 2014 se implementaron los controles requeridos dentro del procedimiento. Ahora se encuentra garantizado el uso del RUNT durante todo el proceso que adelante el usuario ante el CRC</t>
  </si>
  <si>
    <t>Desde el inicio de la estrategia Pico y Pase, el Ministerio de Transporte ha venido trabajando fuertemente en la difusión y comunicación de la medida, generando circulares, boletines, videos, ruedas de prensa, plegables impresos, publicaciones en periódicos y TV, entre otros, que le permitan a los ciudadanos entender en qué consiste el proceso de renovación de licencias de conducción, quiénes están obligados a renovarla, cuándo deben hacerlo y cuáles son los trámites a realizar para cumplir con el requisito.</t>
  </si>
  <si>
    <t>Se realizaron cuatro envíos masivos de alertas de caducidades a las autoridades de tránsito.</t>
  </si>
  <si>
    <t>Se realizaron 4 envíos masivos de alertas de caducidades y prescripciones a las autoridades de tránsito.</t>
  </si>
  <si>
    <t>Se generaron dos informes de seguimiento a las caducidades los cuales fueron radicados y enviados a la Directora Nacional SIMIT.</t>
  </si>
  <si>
    <t>PRIMER TRIMESTRE: En el proceso de implementación del SICOV para los CDA, se está estudiando los detalles específicos del  Sistema de tal manera que haya mayor pluralidad de oferentes y más transparencia.
SEGUNDO TRIMESTRE: Se finalizó el proyecto de Resolución para reglamentar el SICOV en los CDA
TERCER TRIMESTRE: Se hicieron las mesas de socialización, trabajo y concertación respectivas para proyectar la resolución que implementara el SICOV para los CDA. El resultado fue la Resolución 13830 del 23 de septiembre de 2014.   
CUARTO TRIMESTRE: Se realizó la socialización y concertación de la resolución para el SICOV, el resultado es la Resolución 13830 del 23 de septiembre de 2014.</t>
  </si>
  <si>
    <t>PRIMER TRIMESTRE: Se  remitieron los hallazgos y las irregularidades evidenciadas a la Delegada pertinente dentro de la Entidad, para su evaluación y sugerencias.
Aún se está trabajando en la estructuración de los protocolos y conductos a seguir para la implementación de los documentos necesarios que clarifiquen el camino a seguir de acuerdo a cada irregularidad y/o hallazgo expresado en el SICOV; se vislumbra que para el mes de diciembre ya debe estar implementado en su totalidad.                                                                                                                  
SEGUNDO TRIMESTRE: No se reporta avance.
TERCER TRIMESTRE: Ya se estructuró un protocolo de manejo interno de alarmas, hallazgos e irregularidades encontrados por el SICOV, con memorando Nro20148000084903 del 1 de octubre de 2014  
CUARTO TRIMESTRE : hallazgo subsanado , con memorando  20148000084903 del 1 de octubre de 2014 se estructuro protocolo de alarmas hallazgos e irregularidades del SICOV.</t>
  </si>
  <si>
    <t>PRIMER TRIMESTRE: En el primer cuatrimestre del año, se ha venido verificando con total normalidad el cumplimiento de lo exigido a los CRC y el SICOV 
SEGUNDO TRIMESTRE: Desde inicios de éste año el SICOV ha venido funcionando con total normalidad y eficacia y los resultados han redundado en las remisiones respectivas a la Delegada de Tránsito para los procesos pertinentes, en éstos momentos (mes de julio), las labores de la oficina del SICOV, avanzan en total normalidad remitiendo todos los presuntos hallazgos e irregularidades encontradas en los centros alrededor del país.
TERCER TRIMESTRE: El SICOV ha venido cumpliendo su cometida y objetivo desde enero de 2014 con total normalidad y regularidad.
CUARTO TRIMESTRE: El SICOV cumple su objetivo desde enero de 2014 con total normalidad.</t>
  </si>
  <si>
    <t>PRIMER TRIMESTRE: Se programaron las mesas técnicas para la evaluación del impacto de la implementación de la captura de video para el mes de mayo del 2014, sin embargo cabe aclarar que dicha captura de video fue suspendida por medio de la resolución 917 del 27 de enero del 2014.
SEGUNDO TRIMESTRE: En la mesa de trabajo desarrollada  y en las reuniones de asesoría por parte de la UPTC quién elaboró el anexo técnico, se ratificó la suspensión del desarrollo de la captura de video, lo cual está suspendido desde el 27 de enero por medio de la Resolución 917 de 2014. La reunión fue realizada el día 27 de mayo de 2014, según consta en el acta correspondiente.
TERCER TRIMESTRE: Ratificada la suspensión del desarrollo de la captura de video con la nueva Resolución para los CRC. La Resolución 13830 del 23 de septiembre de 2014. 
CUARTO TRIMESTRE: Con la Resolución 13830 del 23 de septiembre de 2014 se ratifica la suspensión del desarrollo de la captura de video.</t>
  </si>
  <si>
    <t>PRIMER TRIMESTRE: Se inicio el análisis de los correctivos pertinentes para subsanar los inconvenientes presentados en la plataforma. Para el mes de  junio del 2014 empezarán las mesas técnicas con los proveedores para requerirles al respecto.
SEGUNDO TRIMESTRE:  Se requirió al proveedor del SICOV  y se acordó que dicha empresa debe presentar un informe por trimestre. Se han presentado los dos primeros informes del primer semestre del año en curso, es decir, el informe de enero, febrero y marzo y el informe de abril, mayo y junio; el 31 de marzo y el 27 de junio, respectivamente.
TERCER TRIMESTRE: Como es compromiso, el proveedor del SICOV ha venido presentando sus informes trimestrales y a la fecha ya ha presentado el concerniente al tercer trimestre del año que comprende los meses de julio agosto y septiembre - Los primeros días de enero de 2015 se entregara el cuarto trimestre de 2014, en cuanto a los inconvenientes, ya se subsano lo del GPS y la situación geográfica en el mapa de los CRC a nivel nacional. En cuanto a la integración de las plataformas RUNT - SICOV se ha seguido avanzando en las mesas de trabajo; la ultima mesa se efectuó el día 31 de octubre de 2014 ( con el proveedor) y con el ministerio y el RUNT y la interventoría (REDCOM), se espera que la integración dará inicio a comienzos de febrero de 2015.                                                                                                                                                         CUARTO TRIMESTRE: En el mes de enero de 2015 se entregara el informe correspondiente al cuarto trimestre de 2014, cabe anotar que los inconvenientes de GPS situación geográfica en el mapa de los CRC se han subsanado. A comienzos de febrero de 2015 se hará la integración con el proveedor, el Ministerio el RUNT y la Interventoría.</t>
  </si>
  <si>
    <t>PRIMER TRIMESTRE: Ya se han realizado varias mesas de trabajo al respecto pero la principal mesa de trabajo y la final se dará en agosto del 2014 donde se finiquitarán los detalles de dicha integración SICOV-RUNT ; cabe destacar que junto con el RUNT y el Mintransporte ya resolvió como fecha de inicio de la integración el mes de septiembre. en cuanto a los canales dedicados entre el Runt y la Supertransporte y los proveedores del SICOV y la SUPERTRANSPORTE,  se hará una mesa de concertación en el transcurso del mes de mayo.
SEGUNDO TRIMESTRE:  Se reporta avance del 90% en cuanto a la integración de las plataformas RUNT-SICOV y la última reunión se llevará a cabo el próximo miércoles 16 de julio del año en curso para evaluar el avance del restante 10% de la integración tecnológica de las plataformas y del desarrollo del canal dedicado entre la entidad y el RUNT y entre la entidad y el proveedor.                                                                                                                                                   
TERCER TRIMESTRE:  Como es compromiso, el proveedor del SICOV ha venido presentando sus informes trimestrales y a la fecha ya ha presentado el concerniente al tercer trimestre del año que comprende los meses de julio agosto y septiembre - Los primeros días de enero de 2015 se entregara el cuarto trimestre de 2014, en cuanto a los inconvenientes, ya se subsano lo del GPS y la situación geográfica en el mapa de los CRC a nivel nacional. En cuanto a la integración de las plataformas RUNT - SICOV se ha seguido avanzando en las mesas de trabajo; la ultima mesa se efectuó el día 31 de octubre de 2014 ( con el proveedor) y con el ministerio y el RUNT y la interventoría (REDCOM), se espera que la integración dará inicio a comienzos de febrero de 2015.                                                                                                                                                        CUARTO TRIMESTRE: En el mes de enero de 2015 se entregará el informe correspondiente al cuarto trimestre de 2014, cabe anotar que los inconvenientes de GPS situación geográfica en el mapa de los CRC se han subsanado. A comienzos de febrero de 2015 se hará la integración con el proveedor, el Ministerio el RUNT y la Interventoría.</t>
  </si>
  <si>
    <t>PRIMER TRIMESTRE: Se solicitaron los soportes de seguimiento al SICOV a la UPTC y se han venido tomando los correctivos derivados del  seguimiento del funcionamiento del SICOV. producto de ello es la Resolución 917 del 27 de enero del 2014 por la cual se suspendió transitoriamente el SICOV y posterior reactivación con la Resolución 2193 del 12 de febrero del 2014.
SEGUNDO TRIMESTRE: El día 23 de mayo del 2014 la UPTC entregó un informe de anexo técnico con la modificaciones y/o correcciones respectivas de acuerdo al desarrollo del sistema en los primeros cinco meses del año en curso, dicho informe fue entregado a ésta entidad el día 23 de mayo pasado; ése informe fue uno de los precursores y sustentos de la expedición de la resolución 9699 del 28 de mayo del 2014.
TERCER TRIMESTRE: La UPTC ha entregado a tiempo y cumpliendo los objetivos del contrato, todos los informes requeridos y pertinentes, prueba de ello, es la asesoría para la expedición de las resoluciones de implementación del SICOV para los CDA ( 13830 de 23 de septiembre de 2014), y la nueva Resolución del SICOV para los CRC(13829 de 23 se septiembre de 2014) y la proyección de los bosquejos de las Resoluciones para los CEAS y CIAS, las cuales se expedirán tan pronto se instalen las mesas de trabajo y estas finiquiten en una concertación con los gremios.                                                                                                   CUARTO TRIMESTRE: Se subsana hallazgo la UPTC realiza entrega de los informes de seguimiento.</t>
  </si>
  <si>
    <t>PRIMER TRIMESTRE: Se remitieron los hallazgos y las irregularidades evidenciadas a la Delegada pertinente dentro de la Entidad, como primera medida para la  estructuración del protocolo interno para el manejo de la información expresada en el SICOV.
SEGUNDO TRIMESTRE:  No se reporta avance.
TERCER TRIMESTRE: Ya se estructuró un protocolo de manejo interno de las alarmas, hallazgos e irregularidades encontrados por el SICOV con memorando Nro. 20148000084903 del primero de octubre de 2014.
CUARTO TRIMESTRE: Con memorando 20148000084903 del 1 de octubre de 2014 se estructuró protocolo de manejo interno de alarmas hallazgos e irregularidades del SICOV.</t>
  </si>
  <si>
    <t>PRIMER TRIMESTRE: Se programó la instalación de una mesa de trabajo en el transcurso del mes de mayo del 2014 para unificar criterios en cuanto número de vigilados por parte de Supertransporte-Runt y Mintransporte.
SEGUNDO TRIMESTRE: Se realizaron las mesas de trabajo pertinentes en las cuales se ultiman detalles para la implementación del SICOV-RUNT. Se reporta avance del 90% en cuanto a la integración de las plataformas RUNT-SICOV y la última reunión se llevará a cabo el próximo miércoles 16 de julio del año en curso para evaluar el avance del restante 10% de la integración tecnológica de las plataformas y del desarrollo del canal dedicado entre la entidad y el RUNT y entre la entidad y el proveedor.
TERCER TRIMESTRE:  Como es compromiso, el proveedor del SICOV ha venido presentando sus informes trimestrales y a la fecha ya ha presentado el concerniente al tercer trimestre del año que comprende los meses de julio agosto y septiembre - Los primeros días de enero de 2015 se entregara el cuarto trimestre de 2014, en cuanto a los inconvenientes, ya se subsano lo del GPS y la situación geográfica en el mapa de los CRC a nivel nacional. En cuanto a la integración de las plataformas RUNT - SICOV se ha seguido avanzando en las mesas de trabajo; la ultima mesa se efectuó el día 31 de octubre de 2014 ( con el proveedor) y con el ministerio y el RUNT y la interventoría (REDCOM), se espera que la integración dará inicio a comienzos de febrero de 2015.                                                                                                                                                        CUARTO TRIMESTRE: En el mes de enero de 2015 se entregara el informe correspondiente al cuarto trimestre de 2014, cabe anotar que los inconvenientes de GPS situación geográfica en el mapa de los CRC se han subsanado. A comienzos de febrero de 2015 se hará la integración con el proveedor, el Ministerio el RUNT y la Interventoría.</t>
  </si>
  <si>
    <t>PRIMER TRIMESTRE: Durante el primer trimestre de 2014 se realizaron 182 visitas de inspección y 39 operativos.
SEGUNDO TRIMESTRE: Se realizaron  95 visitas y 64 operativos, los registros están en el grupo de inspección y vigilancia. 
TERCER TRIMESTRE: Se realizaron 42 visitas de inspección y 32 operativos.  El acumulado del año es de 277 visitas y 103 operativos.
CUARTO TRIMESTRE: Se realizaron 67 visitas de inspección y 111 operativos, registros en el grupo de inspección y vigilancia.</t>
  </si>
  <si>
    <t>PRIMER TRIMESTRE: No se reporta avance
SEGUNDO TRIMESTRE: Precisamente se tomaron los correctivos pertinentes para que en el proceso con los CDA no incurra en falencias atinentes al desarrollo de la aprobación de los futuros proveedores de los sistemas de control y vigilancia. Los correctivos consisten en una mayor socialización de la parte técnica y tecnológica que implica el desarrollo de un sistema de monitoreo como el SICOV, más tiempo de estudio y de aceptación de sugerencias por parte de todos los factores que intervienen en la implementación del sistema, evaluaciones del impacto de los futuros requerimientos del sistema y análisis del proceso histórico del mismo en cuanto a otros organismos de apoyo como los Centros de Reconocimiento de Conductores, los cuales pasaron por el mismo proceso; existe acta de reunión y capacitación de todos los actores inmersos, del día 3 de junio del 2014.  
TERCER TRIMESTRE: Se ha cumplido esta observación, sin embargo se realizara otra capacitación por parte de los "homologadores" al funcionario encargado del SICOV y todos los que la Supertransporte delegue.                                                                                                                  
CUARTO TRIMESTRE: Hallazgo subsanado</t>
  </si>
  <si>
    <t>PRIMER TRIMESTRE: Se instalará una mesa de trabajo para evaluar las deficiencias del SICOV con los proveedores en el mes de mayo del 2014; cabe aclarar que en cuanto a las huellas ya se subsanó la deficiencia que había y lo mismo para la validación e identificación del usuario. falta por subsanar lo pertinente al PIN y al soporte del proveedor a los CRC.
SEGUNDO TRIMESTRE: La Supertransporte evaluó dicha observación y llevó a cabo diferentes encuentros con el Proveedor para requerirle al respecto de las deficiencias en la emisión del PIN, y a la fecha de hoy dichos inconvenientes están subsanados en más de un 95%.  Se hizo el requerimiento respectivo al proveedor del SICOV de manera verbal en una reunión desarrollada en el mes de mayo y dicho requerimiento se subsanó con visitas sin aviso por parte de la Entidad a las instalaciones del proveedor y se comprobó en tiempo real el funcionamiento del sistema, además se expidió por parte de la empresa proveedora un informe al respecto con fecha del  27 de junio del 2014.
TERCER TRIMESTRE: Todas las observaciones fueron subsanadas.                                                                                             CUARTO TRIMESTRE: Observaciones subsanadas.</t>
  </si>
  <si>
    <t>PRIMER TRIMESTRE: La misma mesa de trabajo que se instalará en mayo del 2014 para revisar con los proveedores las deficiencias del sistema (PIN y SOPORTE A CRC), se utilizará para revisar los alcances de la información y suscripción del contrato entre los CRC y los Proveedores del SICOV, especialmente con lo referente a los datos sensibles y privados de los usuarios.
SEGUNDO TRIMESTRE: se ha convocado al proveedor del sistema para una reunión urgente al respecto y así plantear una posición, una respuesta y si es el caso, una opción que subsane éste punto pendiente.                                                   
TERCER TRIMESTRE: Según reunión efectuada el día 30 y 31  de octubre de 2014 la empresa Olimpia expreso sus argumentos y explicaciones acerca del manejo de datos de los ciudadanos dichas explicaciones fueron allegadas vía correo electrónico al funcionario encargado del SICOV el día 7 de noviembre de 2014 en respuesta a las reuniones anteriormente mencionadas donde la Supertransporte los requirió sustentada ( la Entidad) en las observaciones hechas por el órgano de control.                                                 
CUARTO TRIMESTRE: Se subsana hallazgo de acuerdo al acta de reunión de 30 y 31 de octubre de 2014.</t>
  </si>
  <si>
    <t>Se expidieron las circulares.
20144000135701
20144010166901
20144000213141
20144000213151 y
20144010215351</t>
  </si>
  <si>
    <t xml:space="preserve">Se expidió la Resolución   002273  del 06 AG02014 "Por la cual se ajusta  el Plan Nacional de Seguridad Vial 20 11-2021 Y se dictan otras disposiciones" </t>
  </si>
  <si>
    <t>Se socializó el plan desde 2013 hasta febrero de 2014. Se realizaron ajustes hasta junio de 2014.</t>
  </si>
  <si>
    <t>El Ministerio de Comercio, Industria y Turismo, aun cuando no coordina esta gestión ha sostenido reuniones con varios funcionarios del Ministerio de Transporte para ofrecer el apoyo y conocimiento así como sugerir que se utilicen las normas del WP29 como textos base para la elaboración de los reglamentos técnicos colombianos.  También se hicieron unas observaciones y recomendaciones sobre el proyecto de resolución del Ministerio de Transporte por "Por la cual se adoptan medidas en materia de seguridad activa y pasiva para uso en vehículos automotores, en remolques y semirremolques" enviadas por carta y se ha solicitado reunión con ese Ministerio para discutir a fondo esto.
A diciembre de 2014. Se sostuvieron reuniones con los gremios relevantes del sector automotriz y los Ministerios de Transporte y  de Comercio, Industria y Turismo definiendo un listado reglamentos técnicos vehiculares a  expedir por parte de la Dirección de Regulación.</t>
  </si>
  <si>
    <t>Cumplimiento a través del Informe de Ejecución del Plan de Acción. Memorando 20153210004552 del 07/01/2015.</t>
  </si>
  <si>
    <t>1- Se solicitó el concepto con Oficio  N°20143270193451 de junio 06 de 2014.                  
2- El día 16 de julio de 2014, se realizó en la CGN, una Mesa Técnica de Trabajo donde se analizó  el problema y se definió las acciones a seguir.                                                                              
 3-  Con oficio 20144700019521 del 30 de julio/2014, la CGN impartió las instrucciones para los registros contables.</t>
  </si>
  <si>
    <t>Se escribió a jurídica para determinar intereses a cobrar.  Se remiten los expedientes a Coactiva a medida que van llegando. (cuotas partes por pagar y mayores valores pagados).</t>
  </si>
  <si>
    <t>Con memorando No. 20143310139643 del 16 de julio de 2014, se solicito al Viceministro de Transporte que remitiera para pago las Resoluciones con los respectivos soportes.</t>
  </si>
  <si>
    <t>El Grupo de pagaduría ha venido oficiando a la Oficina Jurídica cuando le notifican sobre nuevos embargos.</t>
  </si>
  <si>
    <t>Con fecha de corte  septiembre 30 de 2014,  se encuentran registrados contablemente los remanentes reportados por los Boletines de Fondos de Pagaduría.</t>
  </si>
  <si>
    <t>Contratación de consultores.</t>
  </si>
  <si>
    <t>Para el fortalecimiento de la capacidad institucional para la Administración, Gestión e implementación de Políticas, Programas y Proyectos para la Seguridad Vial, se contrataron  17 consultores que hacen tareas técnicas y otros gestión relacionada con el crédito BID.</t>
  </si>
  <si>
    <t>Se contrató la firma Fernando Escullón para el tema de liquidación del FPV y estructuración del proceso de selección de la fiduciaria.</t>
  </si>
  <si>
    <t>CUARTO SEMESTRE: La Superintendencia de Puertos y Transporte requirió a la Empresa Olimpia, el informe de seguimiento a las acciones de mejoras se empezaron a tomar desde que se expidió la resolución 9699 del 28 de mayo del 2014. Olimpia presenta el informe correspondiente donde se relacionan las acciones tomadas para subsanar las inconsistencias del sistema SICOV presentadas en los primeros meses del año por la renovación de licencias en los CRC, consignadas en las resoluciones 217 de Mintransporte y 2193 del Supertransporte. Se precisan las modificaciones realizadas al SICOV y de apoyo  a los CRC; call center, "Pico y Pase", sistema de agendamiento, se presentan las estadísticas del SICOV sobre renovación de licencias en los CRC de enero a diciembre de 2014, y se presenta recomendaciones como la integración del RUNT y SICOV y reactivación de la captura de huella digital para las pruebas médicas.</t>
  </si>
  <si>
    <t>Dirección de Transporte y Tránsito - UMUS</t>
  </si>
  <si>
    <t>INVIAS reporta que: Con memorando SA-GGT 4072 del 28 de enero de 2015 el Grupo de Gestión de Talento Humano informa que a finales del mes de noviembre de 2013 se realizó un curso de tres (3) días en temas de Contratación Estatal en la Universidad Sergio Arboleda a la cual asistieron aproximadamente ochenta (80) funcionarios del INVIAS. Así mismo informan que en el mes de mayo de 2014 la Dirección de Contratación de la Entidad realizó en el auditorio del Instituto Nacional de Vías una reunión de socialización sobre el tema de pliego de condiciones de Licitación Pública y Concurso de Méritos, conforme a la Ley 1150 de 2013 y Decreto 1510 del 17 de Julio de 2013 en el Auditorio del Instituto Nacional de Vías, así mismo, a través de diferentes Circulares se han venido impartiendo instrucciones y suministrando modelos de las diferentes minutas, trámites, procedimientos y actualizaciones normativas que se constituyen en información que capacita a los funcionarios en los temas relacionados con la contratación estatal.</t>
  </si>
  <si>
    <t>El Documento Modelo de Gestión de Defensa Judicial se aprobó en el Comité de Conciliación con Acta No. 15 del 11 de Agosto de 2014, igualmente se elaboró el Manual de Acciones de Repetición Ministerio de Transporte y la Ficha de Acción de Repetición  lo cual  esta pendiente de publicación en el aplicativo Daruma.</t>
  </si>
  <si>
    <t>El Documento Modelo de Gestión de Defensa Judicial se aprobó en el Comité de Conciliación con Acta No. 15 del 11 de Agosto de 2014, igualmente se elaboró el Manual de Acciones de Repetición Ministerio de Transporte y la Ficha de Acción de Repetición  lo cual  esta pendiente de publicación en el aplicativo Daruma.
Además se emitieron los memorandos: 20131300160633 del 29/08/2013 a la SAF, 20131300160533 del 29/08/2013 a la STH, 20141320095943 del 22/05/2014 a la STH y el 20141320095973 del 22/05/2014 a la SAF, con el fin de fortalecer las fallas en la comunicación presentadas.</t>
  </si>
  <si>
    <t>El Documento Modelo de Gestión de Defensa Judicial se aprobó en el Comité de Conciliación con Acta No. 15 del 11 de Agosto de 2014.</t>
  </si>
  <si>
    <t xml:space="preserve">Mediante correo electrónico del 28/07/2014 se confirma la implementación de alarmas para la base de datos "Procesos Coactivos" y se solicita generar nueva alarma.  </t>
  </si>
  <si>
    <t>Dado que desde la vigencia 2014, los recursos para la operación del Plan Vial Regional del Viceministerio de Transporte corresponden al Presupuesto General de la Nación  (Recursos 10 y 13) no ha sido necesario elaborar ni ejecutar un plan de operaciones del programa como se hizo en vigencias anteriores. (2009-2013)Teniendo en cuenta que el programa será financiado a partir de  2015 con recursos de la Nación y que no se prevé la realización de un nuevo crédito en el corto plazo se determina que esta actividad pierde vigencia.</t>
  </si>
  <si>
    <t>De acuerdo con las observaciones emitidas, la Dirección de infraestructura a través del Plan Vial Regional generó el formato de seguimiento con Código: AAT-F-005. Este formato se encuentra cargado en el aplicativo Daruma</t>
  </si>
  <si>
    <t>Mediante acta de fecha 21 de abril de 2014, se deja constancia de la reunión en la que participó la Oficina Asesora Jurídica del MT para acordar la acción de mejora para el hallazgo No. 20.</t>
  </si>
  <si>
    <t>Se llevaron a cabo dos (2) visitas técnicas para la verificación del cumplimiento del cargue directo de carbón conforme a lo establecido en los Decretos  Nos. 3083 de 2007, 4286 de 2009, 700 de 2010 y la Ley 1450 de 2011, así : Sociedad Portuaria Regional de Buenaventura   6,7 y 8 de marzo de 2014, Cerrejón Zona Norte  9,10 y 11 de Diciembre de 2014.
Se realizó una visita final para asistir al  ciclo de talleres-Mesas de trabajo liderado por el Ministerio del Medio Ambiente el 27 de noviembre de 2014 para la estructuración del documento de “Política integral ambiental para el carbón”, se está a la espera de ser nuevamente socializado el documento final  el cual se encuentra publicado en la página de dicho Ministerio.</t>
  </si>
  <si>
    <t>Se implementó la Estrategia Pico y Pase,  se emitió comunicado 20144000017163 con el detalle de la planeación de la estrategia y de los compromisos que cada actor tendría en el proceso.
Se realizaron visitas de seguimiento y control a los CRC y OT a nivel nacional,  con el fin de verificar el cumplimiento de los lineamientos exigidos por el Ministerio y tomar las medidas necesarias en los casos en donde se presentara incumplimiento.</t>
  </si>
  <si>
    <t>La Gerente de Licencias de Conducción envía diariamente a todas las territoriales del país,  los resultados de Certificados Expedidos y Licencias Renovadas por Departamento y Municipio,  para que en conjunto con los Organismos de Tránsito implementen las medidas necesarias para incentivar a ciudadanos a llevar a cabo el proceso.
Permanentemente se entregan resultados a los diferentes medios de comunicación sobre el avance de la estrategia.</t>
  </si>
  <si>
    <t xml:space="preserve">Se envió oficio a los Organismos de Tránsito del país para que coordinaran con las seccionales de tránsito intensificar los controles (20144010166901 del 23-05-2014).
Se envió oficio a DITRA solicitando información semanal de la cantidad de comparendos impuestos a nivel nacional a los ciudadanos que conducen con su licencia vencida. </t>
  </si>
  <si>
    <t xml:space="preserve">Se envió oficio a los Organismos de Tránsito del país para que coordinaran con las seccionales de tránsito intensificar los controles (20144010166901 del 23-05-2014).
Se envió oficio a DITRA solicitando información semanal de la cantidad de comparendos impuestos a nivel nacional a los ciudadanos que conducen con su licencia vencida. 
 </t>
  </si>
  <si>
    <t>Se expidió la circular 20144000245703 del 01 dic 2014.</t>
  </si>
  <si>
    <t>Se expidió la circular 20144000245703 del 01 dic 2014 en la que los funcionarios de la Dirección Territorial Cundinamarca que intervienen en los diferentes procesos de autorizaciones el diligencien el formato de hoja de ruta.</t>
  </si>
  <si>
    <t>Se expidió la circular 20144000073813, dirigida a los supervisores de convenios suscritos con cargo a proyectos del Viceministerio teniendo en cuenta las directrices del Manual de Supervisión y del Manual de Gestión Documental del MT.</t>
  </si>
  <si>
    <t xml:space="preserve">Mediante comunicación remitida a la Concesión RUNT se solicitó  el Control de Cambios RUNTC00007911: “Se requiere que el sistema,  valide que cuando a un ciudadano el CRC le registre en el certificado médico que no se encuentra apto para conducir, otro CRC no le expida el certificado como apto” </t>
  </si>
  <si>
    <t>SAF</t>
  </si>
  <si>
    <r>
      <rPr>
        <b/>
        <u/>
        <sz val="9"/>
        <rFont val="Arial"/>
        <family val="2"/>
      </rPr>
      <t xml:space="preserve">Hallazgo 16. </t>
    </r>
    <r>
      <rPr>
        <b/>
        <sz val="9"/>
        <rFont val="Arial"/>
        <family val="2"/>
      </rPr>
      <t>Seguimiento Plan Mejoramiento UMUS</t>
    </r>
    <r>
      <rPr>
        <sz val="9"/>
        <rFont val="Arial"/>
        <family val="2"/>
      </rPr>
      <t>. Control Interno del MT, hace el seguimiento a las  acciones y metas para cada hallazgo, dispone de  registro documental que soporta los resultados de seguimiento en las reuniones del SCSdeCI. La documentación, evidencia que algunos de los compromisos no se cumplieron, pero no se adoptaron medidas administrativas o disciplinarias.</t>
    </r>
  </si>
  <si>
    <t>NATALIA ABELLO VIVES</t>
  </si>
  <si>
    <t>No se utilizó el mecanismo de circular, pero se realizaron foros de socialización los días 4, 9, 12 y 16 de junio de 2014 a la que asistieron organismos de tránsito, organismos de apoyo, ministerios, policía nacional y asociaciones como consta en las listas de asistencia. La convocatoria se hizo a través del despacho del viceministerio de transporte.</t>
  </si>
  <si>
    <t>Se expidió circular 20154000055291 del 4 de marzo de 2015.</t>
  </si>
  <si>
    <t>“Circular a las autoridades locales para que ejerzan control sobre los establecimientos no vigilados.”. La Dirección de transporte y transito como cumplimiento de esta meta hace referencia a la expedición de la circular 20144000252931  del 21 de julio de 2014. Si bien es cierto en esta circular se menciona y reitera algunas directrices relacionada con la obligación de ejercer el control permanente al servicio irregular o ilegal del transporte.</t>
  </si>
  <si>
    <t>La concesión RUNT dispuso para todos los centros de diagnóstico automotor del país,  de funcionalidad por el aplicativo HQRUNT, que le permite realizar la anulación del sustrato del certificado de revisión técnico mecánica, por efecto  de pérdida, hurto, destrucción o deterioro   del mismo, para lo cual, los centros de diagnóstico automotor tienen también disponibles  los instructivos de uso de las funcionalidad a través de  la página: www.runt.com.co, en la siguiente ruta: Inicio - Otros Actores - Manual para Interactuar con el RUNT - Centros de Diagnóstico Automotor - SG.I.152 Anular sustrato del certificado revisión técnico mecánica.
En el evento que se produzca un error  por parte del CDA, en la impresión del certificado de revisión técnico mecánica aprobada que debe ser entregado al ciudadano, este cuenta con la opción a través de la aplicación HQ-RUNT de reimpresión del certificado de revisión técnico mecánica, registrando en el sistema el motivo o causa por la que se va a reimprimir el documento, con lo cual el anterior certificado y sustrato quedan sin validez.</t>
  </si>
  <si>
    <r>
      <t>Descripción hallazgo (</t>
    </r>
    <r>
      <rPr>
        <sz val="9"/>
        <rFont val="Arial"/>
        <family val="2"/>
      </rPr>
      <t>No mas de 50 palabras</t>
    </r>
    <r>
      <rPr>
        <b/>
        <sz val="9"/>
        <rFont val="Arial"/>
        <family val="2"/>
      </rPr>
      <t xml:space="preserve">) </t>
    </r>
  </si>
  <si>
    <t>Se llevaron a cabo las mesas de trabajo con la unidad de informática del MT, Fabiola Campo y Catalino Posso, desde ese grupo se identificó que la plataforma necesita otro lenguaje y que ese grupo pagó en el año 2012 un contratista para mantener todos los sistemas de información dentro de los cuales estaba el SISETU lo que impide la inversión en la contratación de un nuevo sistema por detrimento patrimonial, indicó el grupo de informática, al igual que ellos son los encargados de hacer inversiones del MT en aplicativos y recursos de sistemas. El grupo de informática recibió de la UMUs, los estudios previos para su contratación, se remitieron a 6 empresas las invitaciones a cotizar los servicios para dar continuidad al proceso, del cual no se recibió ninguna propuesta oficial a la fecha.</t>
  </si>
  <si>
    <t>El ICONTEC con éste Ministerio, realizaron el análisis técnico de las condiciones de accesibilidad para las personas con discapacidad, infantil y adulto mayor en los vehículos de servicio público, para lo cual se realizó el comité técnico 173 de transporte terrestre de pasajeros donde participaron varias empresas y entidades del sector, como resultado de este proceso se expidió el 19 de noviembre de 2014, la norma técnica NTC5701 “VEHÍCULOS ACCESIBLES CON CARACTERÍSTICAS PARA EL TRANSPORTE URBANO DE PERSONAS, INCLUIDAS AQUELLAS CON MOVILIDAD Y/O COMUNICACIÓN REDUCIDA. CAPACIDAD MÍNIMA DE DIEZ PASAJEROS MÁS CONDUCTOR.
En el decreto 348 de 2015 - transporte especial- se establecieron condiciones especiales para garantizar el acceso a esta modalidad de transporte a personas con discapacidad- artículos 4,30 y 57.</t>
  </si>
  <si>
    <t>Existen acta en la que se definió que se debe revisar la norma técnica colombiana que tiene que ver con la medición del ruido , el Ministerio de ambiente participo en la reunión del asunto.</t>
  </si>
  <si>
    <t>Con las reuniones de seguimiento trimestral y visitas al ente gestor se realiza seguimiento al cronograma establecido. Mediante las actas e informes de seguimiento se evidencia el cumplimiento de la meta.</t>
  </si>
  <si>
    <t>Se llevaron a cabo las reuniones de seguimiento trimestral con los entes gestores,  se tienen sus respectivas actas.</t>
  </si>
  <si>
    <t>El Ministerio asistió a las reuniones para el acompañamiento al DNP y MHCP PND. La metodología no incluyó levantamiento de actas. Sin embargo se cumplió el objetivo de la meta y se adjuntan correo y propuesta de metas y productos.</t>
  </si>
  <si>
    <t>La campaña de contacto a las empresas se está desarrollando Mediante Contrato 1970 de 2015, cuyo objeto es Centro de Contacto al ciudadano -Mesa de ayuda -Registro Nacional de Despachos de Carga RNDC.</t>
  </si>
  <si>
    <t>Mediante oficio 20151420049041 del 26 de febrero de 2015, se remite el listado de las empresas solicitadas al Superintendente de Puertos y Transporte.</t>
  </si>
  <si>
    <t>Este hallazgo es de responsabilidad de la Agencia Nacional de Infraestructura - ANI - donde la Oficina de Control Interno de dicha entidad informó: 
a. Se anexa cuadro de verificación Documental, como consolidado total del hallazgo (52C). Este hallazgo presenta un 100% de acatamiento en las metas.
b. De acuerdo a lo soportado por esta Vicepresidencia se pudo evidenciar que para las concesiones 4G, se implementaron mejoras en las obligaciones del concesionario en términos de seguridad vial.</t>
  </si>
  <si>
    <t>Mediante Resolución 4420 del 30/12/2014 se declaró la remisibilidad de las obligaciones contenidas en los procesos: 33 y 35/2000; 212, 213 y 214/2002; 2, 32, 74, 147 y 237 y 253/2003; 1, 42, 130, 131/2004; 19, 228 /2005.
Igualmente se sustanciaron los siguientes procesos según la etapa procesal en que se encuentran, así: Proceso 575 de 2002, se expidió Res. 2282 del 08/08/2014 que ordenó seguir ejecución; Proceso 236/2003, se libró Res. 592 13/03/2014 ordenando seguir ejecución; Proceso 222/2004, el Tribunal Advo. de Santander en fallo del 31/05/2007 se pronunció sobre las excepciones ordenando continuar el trámite pertinente; Proceso 20/2006 con Res. 631 17/03/2014 se  ordenó seguir ejecución; Proceso 2/2007 Res. 795 02/04/2014 ordenó seguir ejecución; Proceso 8/2007 Res. 630 17/03/2014 ordenó seguir ejecución; Proceso 11/2010, se libró mandamiento de pago por el saldo de la obligación el 29/09/2014 notificado personalmente el 26/11/2014; Proceso 5/2010 se profirió Resolución 3481 del 14/11/2014 ordenando seguir ejecución.</t>
  </si>
  <si>
    <t>Se firmó convenio 136 de 2015 con el DANE.</t>
  </si>
  <si>
    <r>
      <rPr>
        <b/>
        <u/>
        <sz val="9"/>
        <rFont val="Calibri"/>
        <family val="2"/>
        <scheme val="minor"/>
      </rPr>
      <t>Hallazgo 1</t>
    </r>
    <r>
      <rPr>
        <b/>
        <sz val="9"/>
        <rFont val="Calibri"/>
        <family val="2"/>
        <scheme val="minor"/>
      </rPr>
      <t xml:space="preserve">    </t>
    </r>
    <r>
      <rPr>
        <sz val="9"/>
        <rFont val="Calibri"/>
        <family val="2"/>
        <scheme val="minor"/>
      </rPr>
      <t>En la visita realizada al organismo de Tránsito de Turbaco, se observó que trece (13) vehículos nuevos de transporte de carga, ingresaron al País sin contar con los requisitos exigidos por el Ministerio de Transporte ; como son: el certificado de cumplimiento de requisitos o la certificación de aprobación de caución expedida por el Ministerio de Transporte, toda vez, que en las carpetas donde se archivan los soportes para el ingreso del vehículo, no reposa ningún documento aprobado por la entidad. Lo cual indica que no se efectuó reposición del vehículo ni se constituyó póliza a favor del Ministerio por cada uno de estos vehículos que ingresaron. Lo anterior genera un presunto detrimento al Estado por $ 830 millones. La responsabilidad de la eventual incidencia fiscal del presente hallazgo estaría en principio en cabeza del Organismo de Tránsito mencionado.</t>
    </r>
  </si>
  <si>
    <r>
      <rPr>
        <b/>
        <u/>
        <sz val="9"/>
        <rFont val="Calibri"/>
        <family val="2"/>
        <scheme val="minor"/>
      </rPr>
      <t>Hallazgo 2</t>
    </r>
    <r>
      <rPr>
        <sz val="9"/>
        <rFont val="Calibri"/>
        <family val="2"/>
        <scheme val="minor"/>
      </rPr>
      <t xml:space="preserve">  De la información en formato Excel entregada por el RUNT y el  Ministerio de Transporte, a la Comisión de Auditoria de la Contraloría General,  se efectuó un cruce de los certificados emitidos en el Grupo de reposición de vehículos para autorizar el ingreso de vehículos de transporte de carga, con lo que arroja el listado entregado por el RUNT, se observó que aún no se ha registrado en el RUNT en su totalidad la información relativa al ingreso de vehículos de transporte de carga de las vigencias 2011 y 2012</t>
    </r>
  </si>
  <si>
    <r>
      <rPr>
        <b/>
        <u/>
        <sz val="9"/>
        <rFont val="Calibri"/>
        <family val="2"/>
        <scheme val="minor"/>
      </rPr>
      <t xml:space="preserve">Hallazgo 3 </t>
    </r>
    <r>
      <rPr>
        <sz val="9"/>
        <rFont val="Calibri"/>
        <family val="2"/>
        <scheme val="minor"/>
      </rPr>
      <t xml:space="preserve">  De acuerdo a la información suministrada  por el Grupo de Reposición Integral de Vehículos, se observa a marzo de 2014, que se encontraban quince (15) vehículos de transporte de carga a los cuales se les expidió el certificado  de aprobación de ingreso del vehículo en los años 2010 a 2012, y aparecen registrados en el RUNT; sin que el Ministerio de Transporte hubiese proferido la respectiva resolución de cobro de las pólizas siniestradas o determinado si se efectuó la respectiva desintegración del vehículo. Lo anterior debido a que en el grupo de Reposición integral de Vehículos, se reportan las pólizas en estudio y en proceso de verificación</t>
    </r>
  </si>
  <si>
    <r>
      <rPr>
        <b/>
        <u/>
        <sz val="9"/>
        <rFont val="Calibri"/>
        <family val="2"/>
        <scheme val="minor"/>
      </rPr>
      <t xml:space="preserve">Hallazgo 4 </t>
    </r>
    <r>
      <rPr>
        <sz val="9"/>
        <rFont val="Calibri"/>
        <family val="2"/>
        <scheme val="minor"/>
      </rPr>
      <t xml:space="preserve">  El Decreto 173 de 2001 establece los requisitos para la habilitación de empresas de transporte de carga, así como los términos para atender de fondo la solicitud que realizan los particulares interesados en realizar dicho trámite.
Se observa que para el desarrollo de este trámite, el 36.4% de las solicitudes se hacen efectivas con posterioridad a los 90 días, término establecido en el decreto 173 de 2001, a causa de requerimientos adicionales de información que realiza el Ministerio de Transporte. Al respecto se tiene que la mayor parte del tiempo empleado (70%) para el desarrollo de ese trámite corresponde a revisiones a cargo del Ministerio, tanto previas como posteriores a los requerimientos de información adicional por parte del Ministerio
</t>
    </r>
  </si>
  <si>
    <t>Se establece como directriz para todas las Direcciones Territoriales, la obligación de proponer a los ciudadanos la opción de revisar la documentación de habilitación  de carga, en forma previa a la radicación.</t>
  </si>
  <si>
    <r>
      <rPr>
        <b/>
        <u/>
        <sz val="9"/>
        <rFont val="Calibri"/>
        <family val="2"/>
        <scheme val="minor"/>
      </rPr>
      <t xml:space="preserve">Hallazgo 5 </t>
    </r>
    <r>
      <rPr>
        <sz val="9"/>
        <rFont val="Calibri"/>
        <family val="2"/>
        <scheme val="minor"/>
      </rPr>
      <t xml:space="preserve"> Se observa en todos los trámites objeto de evaluación en esta auditoría (Expedición de planillas de viaje ocasional, expedición de tarjetas de operación y habilitación de empresas de transporte de carga), que la Hoja de Ruta, lista de chequeo avalada por el Sistema de Gestión de Calidad del Ministerio para llevar en físico la trazabilidad al proceso, no se está llenando completamente, lo cual evidencia potenciales riesgos en el control documental del proceso.  Lo anterior, a causa de la omisión en el uso de los mecanismos de control establecidos</t>
    </r>
  </si>
  <si>
    <r>
      <rPr>
        <b/>
        <u/>
        <sz val="9"/>
        <rFont val="Calibri"/>
        <family val="2"/>
        <scheme val="minor"/>
      </rPr>
      <t xml:space="preserve">Hallazgo 6. </t>
    </r>
    <r>
      <rPr>
        <sz val="9"/>
        <rFont val="Calibri"/>
        <family val="2"/>
        <scheme val="minor"/>
      </rPr>
      <t xml:space="preserve">A diciembre 31 de 2013, los Sistemas Integrados de Transporte Masivo, presentan inconvenientes tanto en la construcción de diferentes componentes de infraestructura, como en la operación y prestación del servicio que han afectado su implementación integral. </t>
    </r>
  </si>
  <si>
    <r>
      <rPr>
        <b/>
        <u/>
        <sz val="9"/>
        <rFont val="Calibri"/>
        <family val="2"/>
        <scheme val="minor"/>
      </rPr>
      <t xml:space="preserve">Hallazgo 7 </t>
    </r>
    <r>
      <rPr>
        <sz val="9"/>
        <rFont val="Calibri"/>
        <family val="2"/>
        <scheme val="minor"/>
      </rPr>
      <t xml:space="preserve">
• No se encuentra relacionada toda la información de las resoluciones proferidas para el cobro de las cauciones en los casos que no se realizó el proceso de desintegración. Cruzado el listado suministrado a esta comisión por este grupo, con lo reportado y cobrado por el Grupo de ingresos y Cartera, se determinó la falta de información en más de 150 resoluciones.
• En algunos registros se asocian pólizas pertenecientes a otras aseguradoras, reportan el mismo número de resolución asociado a dos compañías de seguros, diferencias en razón social de las aseguradoras, o en nombres de los tomadores de las pólizas y números de resoluciones.
</t>
    </r>
  </si>
  <si>
    <r>
      <rPr>
        <b/>
        <u/>
        <sz val="9"/>
        <rFont val="Calibri"/>
        <family val="2"/>
        <scheme val="minor"/>
      </rPr>
      <t xml:space="preserve">Hallazgo 8 </t>
    </r>
    <r>
      <rPr>
        <sz val="9"/>
        <rFont val="Calibri"/>
        <family val="2"/>
        <scheme val="minor"/>
      </rPr>
      <t xml:space="preserve">   De los 44 productos que planeó la Dirección de Transporte y Tránsito, reflejados en el Plan de gestión vigencia 2013, se determinó que:
• 17 de los productos registrados en el Plan de Gestión 2013, son retomados de la vigencia 2012, por no alcanzarse el cumplimiento de las metas.
• Para veintidós (22) de ellos, no logró cumplir la meta establecida del 100%, es decir que el cumplimiento al Plan de Gestión de la Dirección, fue de aproximadamente en el 52%.
• A pesar de reportar, a 31 de diciembre de 2013, cumplimiento de las metas del 100% en (6) Seis de los productos , se observó que no se logró cumplir con lo previsto en el Plan de gestión, dado que para algunos de ellos, el indicador era la expedición de actos administrativos, documentos o reglamentos; y al término del periodo, solo se quedó en elaboración de informes, documentos pendientes de revisión y emisión del acto administrativo, documentos en ajustes finales o en revisión. Es de anotar, que algunos de estos fueron replanteados en el Plan de gestión 2014.</t>
    </r>
  </si>
  <si>
    <r>
      <rPr>
        <b/>
        <u/>
        <sz val="9"/>
        <rFont val="Calibri"/>
        <family val="2"/>
        <scheme val="minor"/>
      </rPr>
      <t>Hallazgo 9.</t>
    </r>
    <r>
      <rPr>
        <sz val="9"/>
        <rFont val="Calibri"/>
        <family val="2"/>
        <scheme val="minor"/>
      </rPr>
      <t xml:space="preserve"> Seguimiento Evaluación del Transporte Urbano (Administrativo) 
La información que contiene la actual plataforma presenta deficiencias, por cuanto no reporta información sobre la totalidad de los entes involucrados, hecho que resta efectividad a la evaluación del desempeño de cada uno de los Sistemas Integrados de Transporte Masivo en operación, a través de los indicadores definidos. </t>
    </r>
  </si>
  <si>
    <r>
      <rPr>
        <b/>
        <u/>
        <sz val="9"/>
        <rFont val="Calibri"/>
        <family val="2"/>
        <scheme val="minor"/>
      </rPr>
      <t>Hallazgo 10.</t>
    </r>
    <r>
      <rPr>
        <b/>
        <sz val="9"/>
        <rFont val="Calibri"/>
        <family val="2"/>
        <scheme val="minor"/>
      </rPr>
      <t xml:space="preserve"> </t>
    </r>
    <r>
      <rPr>
        <sz val="9"/>
        <rFont val="Calibri"/>
        <family val="2"/>
        <scheme val="minor"/>
      </rPr>
      <t xml:space="preserve"> Estructura de Control UMUS (Administrativo)
La propuesta recibida de la Oficina encargada de la Gestión de Calidad del Ministerio de Transporte y que hace referencia a la inclusión de nuevos riesgos de la Unidad de Movilidad Urbana Sostenible en el Mapa de Riesgos, a mayo de 2014 se encuentra en proceso de complementación por parte de la UMUS, por lo tanto, El Ministerio de Transporte aún no ha incluido en el Sistema de Gestión de Calidad, los procedimientos particulares que corresponden a las funciones que mediante Resolución 0269 del 7 de febrero de 2012 fueron asignadas a esta Unidad.  Situación que resta efectividad al seguimiento y evaluación de todos los controles aplicados para mitigar los riesgos en el manejo del proceso misional y de apoyo que corresponde a la UMUS</t>
    </r>
  </si>
  <si>
    <r>
      <rPr>
        <b/>
        <u/>
        <sz val="9"/>
        <rFont val="Calibri"/>
        <family val="2"/>
        <scheme val="minor"/>
      </rPr>
      <t xml:space="preserve">Hallazgo 11. </t>
    </r>
    <r>
      <rPr>
        <sz val="9"/>
        <rFont val="Calibri"/>
        <family val="2"/>
        <scheme val="minor"/>
      </rPr>
      <t>Contratación Estudios y Diseños programa “Plan Vial Regional". Se ha observado que el Ministerio asume la contratación de algunos Estudios y Diseños en vías priorizadas del Plan Vial Regional, cuando de acuerdo a la política establecida, la responsabilidad recae directamente sobre los Departamentos, siendo la función del Ministerio la de cofinanciar los proyectos, ayudar a los Departamentos con la transferencia de recursos y apoyar a los Departamentos en sus actividades de Gestión Vial a través de la asistencia técnica y los convenios de financiación o cofinanciación</t>
    </r>
  </si>
  <si>
    <r>
      <rPr>
        <b/>
        <u/>
        <sz val="9"/>
        <rFont val="Calibri"/>
        <family val="2"/>
        <scheme val="minor"/>
      </rPr>
      <t>Hallazgo 12.</t>
    </r>
    <r>
      <rPr>
        <sz val="9"/>
        <rFont val="Calibri"/>
        <family val="2"/>
        <scheme val="minor"/>
      </rPr>
      <t xml:space="preserve"> Seguimiento a metas de ejecución de los Planes Viales Departamentales: el Ministerio de Transporte,  no ha efectuado un seguimiento adecuado para los objetivos de la política se cumplan de manera adecuada, se ha limitado a llevar una matriz de ejecución de obras, sin ejecutar análisis para evaluar la efectividad de la política a nivel de ejecución y tomar las medidas pertinentes sobre el particular</t>
    </r>
  </si>
  <si>
    <r>
      <rPr>
        <b/>
        <u/>
        <sz val="9"/>
        <rFont val="Calibri"/>
        <family val="2"/>
        <scheme val="minor"/>
      </rPr>
      <t>Hallazgo 13.</t>
    </r>
    <r>
      <rPr>
        <sz val="9"/>
        <rFont val="Calibri"/>
        <family val="2"/>
        <scheme val="minor"/>
      </rPr>
      <t xml:space="preserve"> Implementación del Sistema Integral Nacional de Información de Carreteras (SINC) y del Sistema de Información Geográfica “Plan Vial Regional” (SIGPVR). La consulta del SINC a través de la web no muestra la suficiente información que se considere de valor para que, como se cita en el artículo 4°, sea una herramienta en la toma de decisiones para la concesión de licencias y permisos por parte de las curadurías, debido a que, por la falta de funcionabilidad de la aplicación, se hace difícil la consulta de información. </t>
    </r>
  </si>
  <si>
    <r>
      <rPr>
        <b/>
        <sz val="9"/>
        <rFont val="Calibri"/>
        <family val="2"/>
        <scheme val="minor"/>
      </rPr>
      <t>Hallazgo No.15</t>
    </r>
    <r>
      <rPr>
        <sz val="9"/>
        <rFont val="Calibri"/>
        <family val="2"/>
        <scheme val="minor"/>
      </rPr>
      <t xml:space="preserve"> Inconsistencias en la Base de Datos, Litigob y SIRECI (Administrativo)
Con observancia a lo dispuesto en el Decreto 1795 de 2007 Articulo 3º y teniendo en cuenta la función y finalidad del sistema único de información de la actividad litigiosa y de la gestión jurídica del Estado, como también las políticas dispuestas por la Agencia Nacional de Defensa Jurídica del Estado, encontramos las siguientes inconsistencias: 
• En relación con el listado de las Acciones de Repetición que se encuentran en proceso, es decir, que no exista pronunciamiento que ponga fin de una u otra manera, se incluyó el Proceso No. 2007-00052.  Revisado Litigob, cuyo ID interno es No. 227422 (2007-00052 AR), se observa que su estado actual es activo; no obstante, revisado en la Consulta de Procesos de la Rama Judicial se confirma que el proceso en mención se encuentra terminado. El Ministerio mediante comunicación radicada con el No. 20141500156541 informa la necesidad de contar con la constancia de ejecutoria para archivar el proceso en Litigob, argumento que resulta válido para ese efecto. No obstante, al estar incluido en la base de datos  del grupo correspondiente, es evidente la falta de consistencia de la información relativa al número total de acciones en curso, frente a la reportada en otros sistemas de información citados.
• En cuanto al proceso identificado con el ID interno No. 194998 (2002-02759 AR) se observa que la última actuación registrada en el sistema único de información es de fecha 2006-05-19 .
• Del proceso con ID interno No. 338712 (2012-00191 AR) se tiene que el mismo se inició en los Juzgados Administrativos de Bogotá y por razón de competencia fue remitido al Consejo de Estado Sección Tercera, sin embargo, el número registrado en Litigob 11001333603320120019100, corresponde a la radicación de los Juzgados, debiendo asumir en el Consejo de Estado una radicación distinta ................ 
Por otra parte, al consultar el Sistema de Rendición Electrónica de la Cuenta e Informes – SIRECI, se encontró:
• En la casilla del reporte de fallos en contra de la entidad no ingresan los datos correspondientes al valor de los fallos o sentencias, lo que no permite llevar un control. 
</t>
    </r>
  </si>
  <si>
    <r>
      <rPr>
        <b/>
        <u/>
        <sz val="9"/>
        <rFont val="Calibri"/>
        <family val="2"/>
        <scheme val="minor"/>
      </rPr>
      <t>Hallazgo 19</t>
    </r>
    <r>
      <rPr>
        <sz val="9"/>
        <rFont val="Calibri"/>
        <family val="2"/>
        <scheme val="minor"/>
      </rPr>
      <t>. Recibo definitivo de contratos de consultoría para realización de Estudios y Diseños del programa “Plan Vial Regional”</t>
    </r>
  </si>
  <si>
    <r>
      <rPr>
        <b/>
        <u/>
        <sz val="9"/>
        <color indexed="8"/>
        <rFont val="Calibri"/>
        <family val="2"/>
        <scheme val="minor"/>
      </rPr>
      <t xml:space="preserve">Hallazgo 20. CONVENIO 054 Junio 3 2011. </t>
    </r>
    <r>
      <rPr>
        <sz val="9"/>
        <color indexed="8"/>
        <rFont val="Calibri"/>
        <family val="2"/>
        <scheme val="minor"/>
      </rPr>
      <t>Liquidación. (Administrativo con presunto alcance Disciplinario).  Cuyo objeto consiste en la transferencia de recursos por parte del Ministerio de Transporte al Distrito de Barranquilla para el Apoyo en el Mejoramiento de la Interconexión Vial Regional mediante la Construcción de la Segunda Calzada de la Avenida Circunvalar de Barranquilla – Atlántico; según acta 04, su recibo definitivo se realizó el 17 de enero de 2012 y  fue liquidado el 2 de febrero de 2012 sin haberse terminado de construir las obras contempladas en el alcance del mismo objeto, es decir, para las cuales se trasfirieron los recursos(...)Sin embargo desde el 2 de febrero de 2012 fecha de liquidación del Convenio, y hasta la fecha, el Ministerio de Transporte viene realizando supervisión a las obras aún sin terminar, financiadas con recursos de un Convenio ya liquidado.</t>
    </r>
  </si>
  <si>
    <r>
      <rPr>
        <b/>
        <u/>
        <sz val="9"/>
        <color indexed="8"/>
        <rFont val="Calibri"/>
        <family val="2"/>
        <scheme val="minor"/>
      </rPr>
      <t xml:space="preserve">Hallazgo 21. CONVENIO 054 Junio 3 2011. </t>
    </r>
    <r>
      <rPr>
        <sz val="9"/>
        <color indexed="8"/>
        <rFont val="Calibri"/>
        <family val="2"/>
        <scheme val="minor"/>
      </rPr>
      <t>Campamentos y señalización obras. No se observó ningún tipo de instalación ni campamento de la interventoría en el sitio de las obras; por otra parte, no se encontró  ningún tipo de señalización al interior, situación que además de no garantizar un eficiente control y seguridad en su ejecución, refleja una presunta inobservancia respecto de la instalación de los dispositivos y señales informativas establecidas para tal fin por el Manual de Señalización del Ministerio de Transporte.</t>
    </r>
  </si>
  <si>
    <r>
      <t>Remitir nuevamente mediante oficio el documento de hallazgos de la Contraloría  a la Alcaldía</t>
    </r>
    <r>
      <rPr>
        <sz val="9"/>
        <color rgb="FFFF0000"/>
        <rFont val="Calibri"/>
        <family val="2"/>
        <scheme val="minor"/>
      </rPr>
      <t xml:space="preserve"> </t>
    </r>
    <r>
      <rPr>
        <sz val="9"/>
        <color theme="1"/>
        <rFont val="Calibri"/>
        <family val="2"/>
        <scheme val="minor"/>
      </rPr>
      <t xml:space="preserve">por competencia.
</t>
    </r>
  </si>
  <si>
    <r>
      <rPr>
        <b/>
        <u/>
        <sz val="9"/>
        <color indexed="8"/>
        <rFont val="Calibri"/>
        <family val="2"/>
        <scheme val="minor"/>
      </rPr>
      <t xml:space="preserve">Hallazgo 22. CONVENIO 054 Junio 3 2011. </t>
    </r>
    <r>
      <rPr>
        <sz val="9"/>
        <color indexed="8"/>
        <rFont val="Calibri"/>
        <family val="2"/>
        <scheme val="minor"/>
      </rPr>
      <t>Gestión Social. Representantes de la comunidad del área del proyecto donde se ejecutan las obras de Solución a desnivel en la Intersección entre la interconexión Vial Regional y Empalme con el Puente sobre el Río Magdalena, manifestaron a la CGR y al representante del Ministerio de Transporte, su inconformidad por el no dragado del caño aguas arriba del puente en construcción y amenazaron con obstaculizar la ejecución de las obras, ya que según la versión al llegar la época de lluvias se presentarían inundaciones que afectarían por lo menos a 5000 familias.</t>
    </r>
  </si>
  <si>
    <r>
      <rPr>
        <b/>
        <u/>
        <sz val="9"/>
        <color indexed="8"/>
        <rFont val="Calibri"/>
        <family val="2"/>
        <scheme val="minor"/>
      </rPr>
      <t>Hallazgo 23</t>
    </r>
    <r>
      <rPr>
        <b/>
        <sz val="9"/>
        <color indexed="8"/>
        <rFont val="Calibri"/>
        <family val="2"/>
        <scheme val="minor"/>
      </rPr>
      <t>.</t>
    </r>
    <r>
      <rPr>
        <sz val="9"/>
        <color indexed="8"/>
        <rFont val="Calibri"/>
        <family val="2"/>
        <scheme val="minor"/>
      </rPr>
      <t xml:space="preserve"> CONVENIO 054 Junio 3 2011. Mantenimiento. Se observó invasión de basuras en Box Culvert y alcantarilla de las obras correspondientes a la Construcción del Mejoramiento de la Interconexión Vial – Segunda Calzada Carrera 38 a Carrera 46, obstrucción que además de la proliferación de malos olores en la zona, afecta la normal circulación y drenaje de las aguas de escorrentía y pone en riesgo la estabilidad de las mismas ante un eventual represamiento e inundación.</t>
    </r>
  </si>
  <si>
    <r>
      <rPr>
        <b/>
        <u/>
        <sz val="9"/>
        <color indexed="8"/>
        <rFont val="Calibri"/>
        <family val="2"/>
        <scheme val="minor"/>
      </rPr>
      <t>Hallazgo 24</t>
    </r>
    <r>
      <rPr>
        <sz val="9"/>
        <color indexed="8"/>
        <rFont val="Calibri"/>
        <family val="2"/>
        <scheme val="minor"/>
      </rPr>
      <t xml:space="preserve">. CONVENIO 054 Junio 3 2011.  Interventoría. El no acatamiento de los  requerimientos realizados por la interventoría en forma oportuna por parte del Contratista, además de un posible incumplimiento contractual, muestra un desmejoramiento en las condiciones de calidad con que deben ejecutarse las obras contratadas. </t>
    </r>
  </si>
  <si>
    <r>
      <rPr>
        <b/>
        <u/>
        <sz val="9"/>
        <color indexed="8"/>
        <rFont val="Calibri"/>
        <family val="2"/>
        <scheme val="minor"/>
      </rPr>
      <t xml:space="preserve">Hallazgo 25. </t>
    </r>
    <r>
      <rPr>
        <sz val="9"/>
        <color indexed="8"/>
        <rFont val="Calibri"/>
        <family val="2"/>
        <scheme val="minor"/>
      </rPr>
      <t>CONVENIO 085 abril 19  2012. Avance Obras. A marzo 17 de 2014  la obra presenta un avance acumulado físico del 49,64% contra un avance acumulado programado del 64,42%, que indica un atraso del 14,78%. El Constructor entre otros, no ha cumplido con la entrega de los estudios definitivos y ajustes en los diseños de estructura y geotecnia de los puentes a construir.</t>
    </r>
  </si>
  <si>
    <r>
      <rPr>
        <b/>
        <u/>
        <sz val="9"/>
        <color indexed="8"/>
        <rFont val="Calibri"/>
        <family val="2"/>
        <scheme val="minor"/>
      </rPr>
      <t>Hallazgo 26</t>
    </r>
    <r>
      <rPr>
        <sz val="9"/>
        <color indexed="8"/>
        <rFont val="Calibri"/>
        <family val="2"/>
        <scheme val="minor"/>
      </rPr>
      <t>. CONVENIO 085 abril 19  2012. Gestión Social. Se observó que el canal natural de desagüe de las aguas que circulan por el  Box Culvert  No. 8, ubicado en la abscisa K2 + 740 presenta taponamiento total, situación que al obstaculizar el paso normal de las aguas en temporada  de  lluvias origina inundación del sector con la consecuente intransitabilidad y puesta en riesgo de la estabilidad de las obras de pavimentación construidas por el proyecto.</t>
    </r>
  </si>
  <si>
    <r>
      <rPr>
        <b/>
        <u/>
        <sz val="9"/>
        <color indexed="8"/>
        <rFont val="Calibri"/>
        <family val="2"/>
        <scheme val="minor"/>
      </rPr>
      <t>Hallazgo 27</t>
    </r>
    <r>
      <rPr>
        <sz val="9"/>
        <color indexed="8"/>
        <rFont val="Calibri"/>
        <family val="2"/>
        <scheme val="minor"/>
      </rPr>
      <t>. CONVENIO 085 abril 19  2012. Campamentos y Señalización. No se observó ningún tipo de instalación ni campamento del Contratista ni de la interventoría en el sitio de las obras; por otra parte, no se encontró  ningún tipo de señalización al interior de las obras, situación que además de no garantizar un eficiente control y seguridad en su ejecución, refleja una presunta inobservancia respecto de la instalación de los dispositivos y señales informativas establecidas para tal fin por el Manual de Señalización del Ministerio de Transporte.</t>
    </r>
  </si>
  <si>
    <t xml:space="preserve">Remitir nuevamente mediante oficio el documento de hallazgos de la contraloría   a la Alcaldía por competencia , teniendo en cuenta lo descrito en la clausula TERCERA - OBLIGACIONES DEL DISTRITO, numeral 4 " cumplir con el objeto del presente convenio con plena autonomía técnica, administrativa y bajo su propia responsabilidad."                                                    </t>
  </si>
  <si>
    <r>
      <rPr>
        <b/>
        <u/>
        <sz val="9"/>
        <color indexed="8"/>
        <rFont val="Calibri"/>
        <family val="2"/>
        <scheme val="minor"/>
      </rPr>
      <t>Hallazgo 28.</t>
    </r>
    <r>
      <rPr>
        <sz val="9"/>
        <color indexed="8"/>
        <rFont val="Calibri"/>
        <family val="2"/>
        <scheme val="minor"/>
      </rPr>
      <t xml:space="preserve"> CONVENIO 085 abril 19  2012. Observaciones Interventoría. El no acatamiento de los  requerimientos realizados por la interventoría en forma oportuna por parte del Contratista, además de un posible incumplimiento contractual, muestra un desmejoramiento en las condiciones de calidad con que deben ejecutarse las obras contratadas.</t>
    </r>
  </si>
  <si>
    <r>
      <t>Remitir nuevamente mediante oficio el documento de hallazgos de la contraloría   a la Alcaldía</t>
    </r>
    <r>
      <rPr>
        <sz val="9"/>
        <color rgb="FFFF0000"/>
        <rFont val="Calibri"/>
        <family val="2"/>
        <scheme val="minor"/>
      </rPr>
      <t xml:space="preserve"> </t>
    </r>
    <r>
      <rPr>
        <sz val="9"/>
        <rFont val="Calibri"/>
        <family val="2"/>
        <scheme val="minor"/>
      </rPr>
      <t>de Barranquilla</t>
    </r>
    <r>
      <rPr>
        <sz val="9"/>
        <color theme="1"/>
        <rFont val="Calibri"/>
        <family val="2"/>
        <scheme val="minor"/>
      </rPr>
      <t xml:space="preserve"> por competencia.</t>
    </r>
  </si>
  <si>
    <r>
      <t>Remitir nuevamente mediante oficio el documento de hallazgos de la contraloría a la Alcaldía</t>
    </r>
    <r>
      <rPr>
        <sz val="9"/>
        <color rgb="FFFF0000"/>
        <rFont val="Calibri"/>
        <family val="2"/>
        <scheme val="minor"/>
      </rPr>
      <t xml:space="preserve"> </t>
    </r>
    <r>
      <rPr>
        <sz val="9"/>
        <color theme="1"/>
        <rFont val="Calibri"/>
        <family val="2"/>
        <scheme val="minor"/>
      </rPr>
      <t xml:space="preserve">por competencia , teniendo en cuenta lo descrito en la cláusula TERCERA - OBLIGACIONES DEL DISTRITO, numeral 4 " cumplir con el objeto del presente convenio con plena autonomía técnica, administrativa y bajo su propia responsabilidad."                                                    </t>
    </r>
  </si>
  <si>
    <r>
      <rPr>
        <b/>
        <u/>
        <sz val="9"/>
        <color indexed="8"/>
        <rFont val="Calibri"/>
        <family val="2"/>
        <scheme val="minor"/>
      </rPr>
      <t>Hallazgo 29.</t>
    </r>
    <r>
      <rPr>
        <sz val="9"/>
        <color indexed="8"/>
        <rFont val="Calibri"/>
        <family val="2"/>
        <scheme val="minor"/>
      </rPr>
      <t xml:space="preserve"> CONVENIO 309 diciembre 12 de  2012. Campamentos y Señalización.  No se observó ningún tipo de instalación ni campamento de la interventoría en el sitio de las obras; por otra parte, no se encontró  ningún tipo de señalización al interior de las obras, situación que además de no garantizar un eficiente control y seguridad en su ejecución, refleja una presunta inobservancia respecto de la instalación de los dispositivos y señales informativas establecidas para tal fin por el Manual de Señalización del Ministerio de Transporte.</t>
    </r>
  </si>
  <si>
    <r>
      <t>Remitir nuevamente mediante oficio el documento de hallazgos de la contraloría a la Alcald</t>
    </r>
    <r>
      <rPr>
        <sz val="9"/>
        <rFont val="Calibri"/>
        <family val="2"/>
        <scheme val="minor"/>
      </rPr>
      <t>ía de Barranquilla</t>
    </r>
    <r>
      <rPr>
        <sz val="9"/>
        <color theme="1"/>
        <rFont val="Calibri"/>
        <family val="2"/>
        <scheme val="minor"/>
      </rPr>
      <t xml:space="preserve"> por competencia.</t>
    </r>
  </si>
  <si>
    <r>
      <t>Continuar con el acompañamiento a la entidad ejecutora durante el tiempo de ejecución de las obras, para lo cual se continuará realizando visitas por lo menos cada</t>
    </r>
    <r>
      <rPr>
        <u/>
        <sz val="9"/>
        <rFont val="Calibri"/>
        <family val="2"/>
        <scheme val="minor"/>
      </rPr>
      <t xml:space="preserve"> 2 meses.</t>
    </r>
  </si>
  <si>
    <r>
      <rPr>
        <b/>
        <u/>
        <sz val="9"/>
        <color indexed="8"/>
        <rFont val="Calibri"/>
        <family val="2"/>
        <scheme val="minor"/>
      </rPr>
      <t xml:space="preserve">Hallazgo 30. </t>
    </r>
    <r>
      <rPr>
        <sz val="9"/>
        <color indexed="8"/>
        <rFont val="Calibri"/>
        <family val="2"/>
        <scheme val="minor"/>
      </rPr>
      <t>CONVENIO 309 diciembre 12 de  2012. Observaciones Interventoría. El no acatamiento de los  requerimientos realizados por la interventoría en forma oportuna por parte del Contratista, además de un posible incumplimiento contractual, muestra un desmejoramiento en las condiciones de calidad con que deben ejecutarse las obras contratadas.</t>
    </r>
  </si>
  <si>
    <r>
      <t>Remitir nuevamente mediante oficio el documento de hallazgos de la contraloría a la Alcaldía de Barranquilla</t>
    </r>
    <r>
      <rPr>
        <sz val="9"/>
        <color rgb="FFFF0000"/>
        <rFont val="Calibri"/>
        <family val="2"/>
        <scheme val="minor"/>
      </rPr>
      <t xml:space="preserve"> </t>
    </r>
    <r>
      <rPr>
        <sz val="9"/>
        <color theme="1"/>
        <rFont val="Calibri"/>
        <family val="2"/>
        <scheme val="minor"/>
      </rPr>
      <t xml:space="preserve"> por competencia.</t>
    </r>
  </si>
  <si>
    <r>
      <rPr>
        <b/>
        <u/>
        <sz val="9"/>
        <color indexed="8"/>
        <rFont val="Calibri"/>
        <family val="2"/>
        <scheme val="minor"/>
      </rPr>
      <t>Hallazgo 31.</t>
    </r>
    <r>
      <rPr>
        <sz val="9"/>
        <color indexed="8"/>
        <rFont val="Calibri"/>
        <family val="2"/>
        <scheme val="minor"/>
      </rPr>
      <t xml:space="preserve"> CONVENIO 309 diciembre 12 de  2012. Rendimientos financieros. En cuanto al  estado de los rendimientos financieros generados por recursos girados por el Ministerio de Transporte en cumplimiento de los Convenios 054 de 2011, 085 de 2012 y 309 de 2012 no fue posible realizar el análisis en forma integral en razón a que: • En todos los casos se observa que No fueron suministrados la totalidad de los soportes correspondientes a los giros realizados a la Dirección del Tesoro Nacional, correspondientes a los anticipos entregados a los contratistas. para el Convenio 054-11 además no fueron suministrados los soportes correspondientes a los giros realizados a la Dirección del Tesoro Nacional por la Alcaldía Metropolitana de Barranquilla durante el tiempo que estuvieron a su cargo.</t>
    </r>
  </si>
  <si>
    <r>
      <t>Remitir nuevamente mediante oficio el documento de hallazgos de la contraloría a la Alcaldía</t>
    </r>
    <r>
      <rPr>
        <sz val="9"/>
        <color rgb="FFFF0000"/>
        <rFont val="Calibri"/>
        <family val="2"/>
        <scheme val="minor"/>
      </rPr>
      <t xml:space="preserve"> </t>
    </r>
    <r>
      <rPr>
        <sz val="9"/>
        <color theme="1"/>
        <rFont val="Calibri"/>
        <family val="2"/>
        <scheme val="minor"/>
      </rPr>
      <t xml:space="preserve"> por competencia, teniendo en cuenta lo descrito en la cláusula TERCERA - OBLIGACIONES DEL DISTRITO, numeral 4 " cumplir con el objeto del presente convenio con plena autonomía técnica, administrativa y bajo su propia responsabilidad."                                                    </t>
    </r>
  </si>
  <si>
    <r>
      <rPr>
        <b/>
        <u/>
        <sz val="9"/>
        <color indexed="8"/>
        <rFont val="Calibri"/>
        <family val="2"/>
        <scheme val="minor"/>
      </rPr>
      <t>Hallazgo 32.</t>
    </r>
    <r>
      <rPr>
        <sz val="9"/>
        <color indexed="8"/>
        <rFont val="Calibri"/>
        <family val="2"/>
        <scheme val="minor"/>
      </rPr>
      <t xml:space="preserve"> Controles en la Ejecución Contractual y gestión documental. Existencia de deficiencias al momento de ejercer control sobre sus contratos, máxime cuando se encuentra obligada a ejercer seguimiento de los recursos públicos, en busca del cumplimiento de los fines propios del Estado y en este caso la ejecución del objeto contractual.</t>
    </r>
  </si>
  <si>
    <r>
      <rPr>
        <b/>
        <u/>
        <sz val="9"/>
        <color indexed="8"/>
        <rFont val="Calibri"/>
        <family val="2"/>
        <scheme val="minor"/>
      </rPr>
      <t>Hallazgo 33</t>
    </r>
    <r>
      <rPr>
        <sz val="9"/>
        <color indexed="8"/>
        <rFont val="Calibri"/>
        <family val="2"/>
        <scheme val="minor"/>
      </rPr>
      <t>.Verificación documentación contractual. se pudo evidenciar que en el expediente del contrato No. 245 de 2013 remitido inicialmente al equipo auditor, no reposaba el soporte del pago efectuado por el contratista correspondiente a los aportes Salud, Pensión y ARP  al momento de iniciar el contrato, así mismo en el contrato No. 246 de 2013 no obraba soporte del pago por igual concepto del último periodo de servicio.</t>
    </r>
  </si>
  <si>
    <r>
      <rPr>
        <b/>
        <u/>
        <sz val="9"/>
        <rFont val="Calibri"/>
        <family val="2"/>
        <scheme val="minor"/>
      </rPr>
      <t>Hallazgo No. 34 Conciliaciones Bancarias (Administrativo):</t>
    </r>
    <r>
      <rPr>
        <sz val="9"/>
        <rFont val="Calibri"/>
        <family val="2"/>
        <scheme val="minor"/>
      </rPr>
      <t xml:space="preserve">
A 31 de diciembre de 2013, se evidencian partidas conciliatorias pendientes por ajustar que afectan los saldos de las diferentes cuentas bancarias por  $172.1 millones, así:
De acuerdo a lo anterior la cuenta Depósitos en Instituciones Financieras se encuentran (sic) sobreestimada en $145,5 millones y subestimados (sic) en $26,6 millones  Situación que tiene impactos en el saldo de las cuentas de Deudores, Ingresos, Gastos, y Cuentas Por Pagar, evidenciándose debilidades en la implementación de los procedimientos y en sus oportunos ajustes y registros.</t>
    </r>
  </si>
  <si>
    <r>
      <rPr>
        <b/>
        <u/>
        <sz val="9"/>
        <color indexed="8"/>
        <rFont val="Calibri"/>
        <family val="2"/>
        <scheme val="minor"/>
      </rPr>
      <t>Hallazgo No. 35 Deudores Cargue Minhacienda (Administrativo):</t>
    </r>
    <r>
      <rPr>
        <sz val="9"/>
        <color indexed="8"/>
        <rFont val="Calibri"/>
        <family val="2"/>
        <scheme val="minor"/>
      </rPr>
      <t xml:space="preserve">  Se continúa presentando inconvenientes por los valores pendientes de cargue por parte del Ministerio de Hacienda para que el Ministerio de Transporte en su contabilidad pueda descargar los valores ya recaudados por los conceptos relacionados en la Tabla N° 3.             Los anteriores valores generan sobreestimación de la cuenta Deudores, por valor de $6.006,7 millones, cuya contrapartida son los ingresos, que afectan la realidad y razonabilidad de sus saldos y por ende de los Estados Financieros al final de la vigencia de 2013.</t>
    </r>
  </si>
  <si>
    <r>
      <rPr>
        <b/>
        <u/>
        <sz val="9"/>
        <color indexed="8"/>
        <rFont val="Calibri"/>
        <family val="2"/>
        <scheme val="minor"/>
      </rPr>
      <t>Hallazgo No. 36 Deudores especies valoradas (Administrativo):</t>
    </r>
    <r>
      <rPr>
        <b/>
        <sz val="9"/>
        <color indexed="8"/>
        <rFont val="Calibri"/>
        <family val="2"/>
        <scheme val="minor"/>
      </rPr>
      <t xml:space="preserve"> </t>
    </r>
    <r>
      <rPr>
        <sz val="9"/>
        <color indexed="8"/>
        <rFont val="Calibri"/>
        <family val="2"/>
        <scheme val="minor"/>
      </rPr>
      <t>Las Especies valoradas a 31 de diciembre de 2013 por $28.569.1 millones, parte correspondiente a saldos bancarios, sobrestiman la cuenta de Deudores, ya que no representan ningún derecho para la entidad que justifiquen su registro como Deudores por cuanto las operaciones registradas por este concepto ingresan directamente al banco sin que quede ningún valor o saldo que se pueda considerar como pendiente de cobro o deudor. El anterior valor de $28.569.1 millones, no es razonable y afecta la confianza de los registros en la cuenta Deudores y por ende la de los Estados Contables al final de la vigencia de 2013. Estos registros se realizaron incumpliendo en parte, las Normas Técnicas de Contabilidad relativas a los Deudores, contenida (sic) en la Resolución 354 de 2007, Régimen de Contabilidad Pública lo que además demuestra falta de oportuno y detallado control interno contable, que eviten la realización de registros que afecten la razonabilidad de los Estados Financieros.</t>
    </r>
  </si>
  <si>
    <r>
      <rPr>
        <b/>
        <u/>
        <sz val="9"/>
        <color indexed="8"/>
        <rFont val="Calibri"/>
        <family val="2"/>
        <scheme val="minor"/>
      </rPr>
      <t>Hallazgo No. 37 Deudores Morosos (Administrativo):</t>
    </r>
    <r>
      <rPr>
        <sz val="9"/>
        <color indexed="8"/>
        <rFont val="Calibri"/>
        <family val="2"/>
        <scheme val="minor"/>
      </rPr>
      <t xml:space="preserve"> Los Deudores a 31 de diciembre de 2013 por $56.691,4 millones, reportada (sic) por la Entidad, a través del Grupo de Ingresos, presenta una Diferencia de $4.842.2 millones con el valor de los deudores presentado en el balance de $61.533.6 millones. La cartera a 31 de diciembre de 2013 por $56.691,4 millones presenta una elevada antigüedad de difícil recaudo que data desde el 2007 hasta el 2011, por valor de $32.867,9 millones, que incluye sobretasa a la gasolina y especies valoradas, cuya cuantía se encuentra reportada a Coactiva, pero su saldo se muestra como deudores corrientes, lo que afecta su realidad. De igual manera el saldo de la Cartera correspondiente de las cuentas de 2012 por valor de $6.157,7 millones, que superan 360 días, no han sido transferidas para cobro coactivo y se presentan también como deudores corrientes, lo que afecta la realidad de su saldo. Los anteriores valores generan incertidumbre de la cuenta Deudores, que afectan la realidad y razonabilidad de su saldo. Estos registros se realizaron incumpliendo en parte, las Normas Técnicas de Contabilidad relativa a los Deudores, contenida (sic) en la Resolución 354 de 2007, Régimen de Contabilidad Pública.</t>
    </r>
  </si>
  <si>
    <r>
      <rPr>
        <b/>
        <u/>
        <sz val="9"/>
        <color indexed="8"/>
        <rFont val="Calibri"/>
        <family val="2"/>
        <scheme val="minor"/>
      </rPr>
      <t>Hallazgo No. 38 Deudores Saldos Inconsistentes (Administrativo):</t>
    </r>
    <r>
      <rPr>
        <b/>
        <sz val="9"/>
        <color indexed="8"/>
        <rFont val="Calibri"/>
        <family val="2"/>
        <scheme val="minor"/>
      </rPr>
      <t xml:space="preserve"> </t>
    </r>
    <r>
      <rPr>
        <sz val="9"/>
        <color indexed="8"/>
        <rFont val="Calibri"/>
        <family val="2"/>
        <scheme val="minor"/>
      </rPr>
      <t>Los saldos mostrados en los estados financieros por $61.533.6 millones, no son razonables, por cuanto además de las observaciones anteriores, no muestran los pagos que han hecho los deudores, en los últimos cuatro meses, tiempo aproximado, ya que se tiene que esperar que se surta el proceso de permanencia de los recursos en el banco por 75 días y luego se haga el envío a la Dirección del Tesoro Nacional, quien una vez identifica y reconoce los recaudos, envía al Mintransporte para que pueda hacer el descargue de los pagos realizados, tiempo durante el cual permanecen por cobrar los saldos no reales.
Los pagos efectuados no descargados, afectan en cuantía no determinada la cifra mostrada en el estado financiero y en consecuencia genera incertidumbre sobre la razonabilidad de su saldo  en la cuenta al final de la vigencia 2013, que afecta además las cuentas de Depósitos en Instituciones Financieras y en la Cuenta Ingresos.
Se excluyen de este aspecto los deudores por concepto de sobretasa a la Gasolina y Runt, donde sí se causan y se descuentan los pagos en forma oportuna ya que son fondos especiales con destinación específica que maneja directamente el Mintransporte.
Estos registros se realizaron incumpliendo en parte, las Normas Técnicas de Contabilidad relativas a los Deudores, contenida (sic) en la Resolución 354 de 2007, Régimen de Contabilidad Pública lo que además demuestra falta de oportuno y detallado control interno contable, que eviten la realización de registros que afecten la razonabilidad de los Estados Financieros.</t>
    </r>
  </si>
  <si>
    <r>
      <rPr>
        <b/>
        <u/>
        <sz val="9"/>
        <rFont val="Calibri"/>
        <family val="2"/>
        <scheme val="minor"/>
      </rPr>
      <t>Hallazgo No 39 Propiedad Planta y Equipo - Bienes en bodega sin dar de baja (Administrativo):</t>
    </r>
    <r>
      <rPr>
        <b/>
        <sz val="9"/>
        <rFont val="Calibri"/>
        <family val="2"/>
        <scheme val="minor"/>
      </rPr>
      <t xml:space="preserve"> </t>
    </r>
    <r>
      <rPr>
        <sz val="9"/>
        <rFont val="Calibri"/>
        <family val="2"/>
        <scheme val="minor"/>
      </rPr>
      <t>En los estados financieros a diciembre de 2013 la Propiedad Planta y Equipo se encuentra sobrestimada en $248 millones debido a que en la Dependencia de informática existen bienes que han sido retirados por inservibles y obsoletos como: Tablero electrónico, Plaqueta de Transferencia Automática, RACKS, Armario de Cableado Estructurado, además no se conoce a quien están asignados en su inventario individual, afectando la razonabilidad de las cifras de la cuenta de los Equipos de Comunicación y Computación.
De otra parte, existen en bodega bienes sin ninguna organización, que aparecen en Balance como activos retirados por $8.931.5 millones, como Computadores, muebles, automóviles, camionetas, buses, volquetas, furgón, grúas, lanchas, motos, basculas y otros que llevan varios años de permanencia en bodega y que actualmente están en condiciones de inservibles, y sobre los cuales en su momento no se hizo ninguna gestión de remate, permuta, donación o baja.
Lo anterior demuestra la falta de Gestión de la administración de la entidad para el cuidado de los Bienes y recursos del estado y falta de Control interno en la vigilancia y manejo de los mismos.</t>
    </r>
  </si>
  <si>
    <r>
      <rPr>
        <b/>
        <u/>
        <sz val="9"/>
        <rFont val="Calibri"/>
        <family val="2"/>
        <scheme val="minor"/>
      </rPr>
      <t>Hallazgo No. 40 Propiedad Planta y Equipo – Inventario de especies valoradas (Administrativo):</t>
    </r>
    <r>
      <rPr>
        <b/>
        <sz val="9"/>
        <rFont val="Calibri"/>
        <family val="2"/>
        <scheme val="minor"/>
      </rPr>
      <t xml:space="preserve"> </t>
    </r>
    <r>
      <rPr>
        <sz val="9"/>
        <rFont val="Calibri"/>
        <family val="2"/>
        <scheme val="minor"/>
      </rPr>
      <t>Existen dentro del inventario especies valoradas que ya no se utilizan por $10 millones, pero que a diciembre 31 de 2013, hacen parte del inventario, y no se han llevado a activos retirados, lo que afecta la razonabilidad de la cifra mostrada por este concepto de $376.4 millones.
Además, no se tiene una bodega especializada con la infraestructura física y distribución adecuada y la seguridad requerida para la guarda y custodia de las especies valoradas que maneja el Ministerio de Transporte, lo que afecta y coloca en riesgo la salvaguarda de dichos valores.</t>
    </r>
  </si>
  <si>
    <r>
      <rPr>
        <b/>
        <u/>
        <sz val="9"/>
        <rFont val="Calibri"/>
        <family val="2"/>
        <scheme val="minor"/>
      </rPr>
      <t>Hallazgo No. 41 Cuentas por Pagar - Constitución y Ejecución (Administrativo):</t>
    </r>
    <r>
      <rPr>
        <b/>
        <sz val="9"/>
        <rFont val="Calibri"/>
        <family val="2"/>
        <scheme val="minor"/>
      </rPr>
      <t xml:space="preserve"> </t>
    </r>
    <r>
      <rPr>
        <sz val="9"/>
        <rFont val="Calibri"/>
        <family val="2"/>
        <scheme val="minor"/>
      </rPr>
      <t>Las cuentas por pagar constituidas, para pago de las obligaciones por bienes y servicios ya recibidos de la vigencia de 2012, por $54.497.2 millones y las constituidas por el mismo concepto para la vigencia de 2013 por $75.614.7 millones, se vieron afectadas por la generación y anulación de muchas de ellas por el no cumplimiento de requisitos por valor de $2.123.6 millones, para las cuentas por pagar constituidas en el 2012, y que de igual manera está sucediendo con las cuentas por pagar constituidas en el 2013. Lo anterior afecta la programación, trámite y ejecución de las cuentas por pagar tanto presupuestal como financieramente y la realidad y razonabilidad de su saldo.</t>
    </r>
  </si>
  <si>
    <r>
      <rPr>
        <b/>
        <u/>
        <sz val="9"/>
        <rFont val="Calibri"/>
        <family val="2"/>
        <scheme val="minor"/>
      </rPr>
      <t>Hallazgo No.  42.</t>
    </r>
    <r>
      <rPr>
        <sz val="9"/>
        <rFont val="Calibri"/>
        <family val="2"/>
        <scheme val="minor"/>
      </rPr>
      <t xml:space="preserve"> Cuentas por Pagar- Diferencias (Administrativo):</t>
    </r>
    <r>
      <rPr>
        <b/>
        <sz val="9"/>
        <color indexed="8"/>
        <rFont val="Calibri"/>
        <family val="2"/>
        <scheme val="minor"/>
      </rPr>
      <t xml:space="preserve"> </t>
    </r>
    <r>
      <rPr>
        <sz val="9"/>
        <color indexed="8"/>
        <rFont val="Calibri"/>
        <family val="2"/>
        <scheme val="minor"/>
      </rPr>
      <t>Se presentan diferencias en las Cuentas por Pagar a diciembre 31 de 2013 según Tabla N° 4 (Estados Financieros $78.928 millones y Notas Específicas Estados Contables $74.790 millones). Lo anterior afecta la programación, aprobación y ejecución de las cuentas por pagar tanto presupuestal como financieramente y la realidad y razonabilidad de su saldo.</t>
    </r>
  </si>
  <si>
    <r>
      <rPr>
        <b/>
        <u/>
        <sz val="9"/>
        <color indexed="8"/>
        <rFont val="Calibri"/>
        <family val="2"/>
        <scheme val="minor"/>
      </rPr>
      <t>Hallazgo No. 43 Inventarios - Almacén (Administrativo):</t>
    </r>
    <r>
      <rPr>
        <sz val="9"/>
        <color indexed="8"/>
        <rFont val="Calibri"/>
        <family val="2"/>
        <scheme val="minor"/>
      </rPr>
      <t xml:space="preserve"> No se encuentra sistematizado el proceso de inventarios y suministros, entradas y salidas de almacén, Bienes Muebles en Bodega, Equipos de Comunicación y Computación, todo se maneja de forma manual en hojas de Excel, lo cual no genera confianza sobre la información registrada y las cifras reflejadas que pueden generar deficiencias que afecten la razonabilidad de las cifras en los inventarios manejados y en la cuenta de Propiedad Planta y Equipo.</t>
    </r>
  </si>
  <si>
    <r>
      <rPr>
        <b/>
        <u/>
        <sz val="9"/>
        <color indexed="8"/>
        <rFont val="Calibri"/>
        <family val="2"/>
        <scheme val="minor"/>
      </rPr>
      <t>Hallazgo No. 44</t>
    </r>
    <r>
      <rPr>
        <u/>
        <sz val="9"/>
        <color indexed="8"/>
        <rFont val="Calibri"/>
        <family val="2"/>
        <scheme val="minor"/>
      </rPr>
      <t xml:space="preserve"> </t>
    </r>
    <r>
      <rPr>
        <b/>
        <u/>
        <sz val="9"/>
        <color indexed="8"/>
        <rFont val="Calibri"/>
        <family val="2"/>
        <scheme val="minor"/>
      </rPr>
      <t>Planeación Presupuestal (Administrativo):</t>
    </r>
    <r>
      <rPr>
        <b/>
        <sz val="9"/>
        <color indexed="8"/>
        <rFont val="Calibri"/>
        <family val="2"/>
        <scheme val="minor"/>
      </rPr>
      <t xml:space="preserve"> </t>
    </r>
    <r>
      <rPr>
        <sz val="9"/>
        <color indexed="8"/>
        <rFont val="Calibri"/>
        <family val="2"/>
        <scheme val="minor"/>
      </rPr>
      <t>El  presupuesto de Gastos de la vigencia de 2013, presenta deficiencia en su planeación, indicando  que  los gastos no se programaron de acuerdo a la necesidad real, ya que se efectuaron numerosos traslados presupuestales, aumentos y disminuciones que en Funcionamiento ascienden a $938.3 millones. De igual manera se efectuaron modificaciones significativas en las Inversiones con Contracréditos por $22.000 millones y Créditos por $106.000 millones que reflejan fallas en su planeación, lo que afecta la programación, aprobación y ejecución del  presupuesto.</t>
    </r>
  </si>
  <si>
    <r>
      <rPr>
        <b/>
        <u/>
        <sz val="9"/>
        <color indexed="8"/>
        <rFont val="Calibri"/>
        <family val="2"/>
        <scheme val="minor"/>
      </rPr>
      <t>Hallazgo No. 45 Rezago Presupuestal (Administrativo):</t>
    </r>
    <r>
      <rPr>
        <b/>
        <sz val="9"/>
        <color indexed="8"/>
        <rFont val="Calibri"/>
        <family val="2"/>
        <scheme val="minor"/>
      </rPr>
      <t xml:space="preserve"> </t>
    </r>
    <r>
      <rPr>
        <sz val="9"/>
        <color indexed="8"/>
        <rFont val="Calibri"/>
        <family val="2"/>
        <scheme val="minor"/>
      </rPr>
      <t>Las Reserva (sic) presupuestal y las cuentas por pagar establecidas para la vigencia de 2013, presentaron un Rezago Presupuestal de $3.015.7 millones, conformados por Cuentas por Pagar  $2.123.7 millones y de Reserva $892 millones, en su mayoría, por falta de requisitos para la desintegración física de vehículos de carga, que indican deficiencias en sus previsiones, cálculo y plazos para los usuarios, que afectan el presupuesto de la Entidad en su Programación, aprobación y Ejecución. Estos rezagos se presentan por deficiencias en el procedimiento administrativo establecido en su momento, para la desintegración física de vehículos de carga que hace que se constituyan algunas fallas en su cálculo presupuestal y a la no utilización de los recursos por parte de la entidad que finalizan como expirados.</t>
    </r>
  </si>
  <si>
    <r>
      <t xml:space="preserve">Circularizar a las Unidades Ejecutoras y supervisores, recordando la necesidad de tramitar oportunamente los pagos a los contratistas, a fin de reducir el volumen de cuentas por pagar y reservas presupuestales, </t>
    </r>
    <r>
      <rPr>
        <sz val="9"/>
        <rFont val="Calibri"/>
        <family val="2"/>
        <scheme val="minor"/>
      </rPr>
      <t xml:space="preserve">así como la necesidad </t>
    </r>
    <r>
      <rPr>
        <sz val="9"/>
        <color theme="1"/>
        <rFont val="Calibri"/>
        <family val="2"/>
        <scheme val="minor"/>
      </rPr>
      <t>de tramitar los pagos de los compromisos que quedaron en reserva presupuestal antes del cierre de la vigencia, con el fin de evitar que estas fenezcan de oficio y conlleven a una vigencia  expirada.</t>
    </r>
  </si>
  <si>
    <r>
      <rPr>
        <b/>
        <u/>
        <sz val="9"/>
        <rFont val="Arial"/>
        <family val="2"/>
      </rPr>
      <t xml:space="preserve">Hallazgo 1. </t>
    </r>
    <r>
      <rPr>
        <sz val="9"/>
        <rFont val="Arial"/>
        <family val="2"/>
      </rPr>
      <t>En revisión realizada en forma aleatoria se evidenció que los requisitos exigidos por el Ministeriode transporte fueron omitidos, toda vez que se encontró que el ingreso de los vehículos de transporte de carga, se efectuó en algunos casos, con documentos que no fueron expedidos por el Ministerio para el trámite de matrícula ante estos organismos y en otros, que en las carpetas donde se archivan los soportes para el ingreso del vehículo, no reposa ningún documento aprobado por el Ministerio. Lo anterior genera un presunto detrimento al Estado por $8.170 millones, por cuanto se debió constituir póliza a favor del Ministerio de transporte por cada uno de estos vehículos nuevos que ingresaron. La responsabilidad de la eventual incidencia fiscal del presente hallazgo estaría en principio en cabeza de los Organismos de Tránsito mencionados.</t>
    </r>
  </si>
  <si>
    <r>
      <rPr>
        <b/>
        <u/>
        <sz val="9"/>
        <rFont val="Arial"/>
        <family val="2"/>
      </rPr>
      <t>Hallazgo No. 3.</t>
    </r>
    <r>
      <rPr>
        <sz val="9"/>
        <rFont val="Arial"/>
        <family val="2"/>
      </rPr>
      <t xml:space="preserve"> Se evidencio la necesidad de revisar y actualizar el método de generación de la matriz Origen – Destino, con el objetivo de tener una base de datos más precisa que genere resultados más reales, la formulación y adopción de políticas, planes, programas, proyectos y regulación económica en materia de transporte, tránsito e infraestructura para los diferentes modos.</t>
    </r>
  </si>
  <si>
    <r>
      <rPr>
        <b/>
        <u/>
        <sz val="9"/>
        <rFont val="Arial"/>
        <family val="2"/>
      </rPr>
      <t>Hallazgo No. 4.</t>
    </r>
    <r>
      <rPr>
        <sz val="9"/>
        <rFont val="Arial"/>
        <family val="2"/>
      </rPr>
      <t xml:space="preserve"> Se observó en el Sistema de gestión de Calidad de la entidad, que se encuentran desactualizados los instructivos de aprobación de caución para registro inicial de vehículo nuevo, de certificación de cumplimiento de requisitos para registro inicial y reconocimiento económico por desintegración física total de vehículos de transporte público de carga.</t>
    </r>
  </si>
  <si>
    <r>
      <rPr>
        <b/>
        <u/>
        <sz val="9"/>
        <rFont val="Arial"/>
        <family val="2"/>
      </rPr>
      <t xml:space="preserve">Hallazgo 5. </t>
    </r>
    <r>
      <rPr>
        <b/>
        <sz val="9"/>
        <rFont val="Arial"/>
        <family val="2"/>
      </rPr>
      <t>SISETU</t>
    </r>
    <r>
      <rPr>
        <sz val="9"/>
        <rFont val="Arial"/>
        <family val="2"/>
      </rPr>
      <t xml:space="preserve">  La plataforma actual del SISETU,  presenta deficiencias en cuanto a la utilización del contenido de su información, debido a que carece de datos sobre la totalidad de los entes involucrados</t>
    </r>
  </si>
  <si>
    <r>
      <rPr>
        <b/>
        <u/>
        <sz val="9"/>
        <rFont val="Arial"/>
        <family val="2"/>
      </rPr>
      <t xml:space="preserve">Hallazgo 6. </t>
    </r>
    <r>
      <rPr>
        <b/>
        <sz val="9"/>
        <rFont val="Arial"/>
        <family val="2"/>
      </rPr>
      <t xml:space="preserve">ESTADO DE SITM A 31/12/12, </t>
    </r>
    <r>
      <rPr>
        <sz val="9"/>
        <rFont val="Arial"/>
        <family val="2"/>
      </rPr>
      <t>los  SITM en operación, presentan inconvenientes con definición de rutas, conexiones, ajuste diseños, cronograma obras, fallas prematuras obras, crecimiento transporte informal, escasa coordinación entre entes territoriales y nacionales, áreas metropolitanas, secretarías de transportes y alcaldías, diferencias demanda esperada vs real, avance chatarrizacion</t>
    </r>
  </si>
  <si>
    <r>
      <rPr>
        <b/>
        <u/>
        <sz val="9"/>
        <rFont val="Arial"/>
        <family val="2"/>
      </rPr>
      <t xml:space="preserve">Hallazgo 7. </t>
    </r>
    <r>
      <rPr>
        <b/>
        <sz val="9"/>
        <rFont val="Arial"/>
        <family val="2"/>
      </rPr>
      <t xml:space="preserve">Estado SETP </t>
    </r>
    <r>
      <rPr>
        <sz val="9"/>
        <rFont val="Arial"/>
        <family val="2"/>
      </rPr>
      <t>Los SETP</t>
    </r>
    <r>
      <rPr>
        <b/>
        <sz val="9"/>
        <rFont val="Arial"/>
        <family val="2"/>
      </rPr>
      <t xml:space="preserve"> </t>
    </r>
    <r>
      <rPr>
        <sz val="9"/>
        <rFont val="Arial"/>
        <family val="2"/>
      </rPr>
      <t>presentan atrasos de tres años en relación con la fecha inicialmente prevista para la entrada en operación</t>
    </r>
  </si>
  <si>
    <r>
      <rPr>
        <b/>
        <u/>
        <sz val="9"/>
        <rFont val="Arial"/>
        <family val="2"/>
      </rPr>
      <t>Hallazgo 8.</t>
    </r>
    <r>
      <rPr>
        <sz val="9"/>
        <rFont val="Arial"/>
        <family val="2"/>
      </rPr>
      <t xml:space="preserve"> </t>
    </r>
    <r>
      <rPr>
        <b/>
        <sz val="9"/>
        <rFont val="Arial"/>
        <family val="2"/>
      </rPr>
      <t>Estructura de control.</t>
    </r>
    <r>
      <rPr>
        <sz val="9"/>
        <rFont val="Arial"/>
        <family val="2"/>
      </rPr>
      <t xml:space="preserve"> El Ministerio de Transporte no ha incluido en el Sistema de Gestión de Calidad, los procedimientos particulares que corresponden a las funciones asignadas a la UMUS, mediante Resolución 0269 de 2012. . Además el Mapa de Riesgos de la Entidad Versión a 31 de diciembre de 2012, no contempla la inclusión de los riesgos de la UMUS y los controles</t>
    </r>
  </si>
  <si>
    <r>
      <rPr>
        <b/>
        <u/>
        <sz val="9"/>
        <rFont val="Arial"/>
        <family val="2"/>
      </rPr>
      <t xml:space="preserve">Hallazgo 10. </t>
    </r>
    <r>
      <rPr>
        <b/>
        <sz val="9"/>
        <rFont val="Arial"/>
        <family val="2"/>
      </rPr>
      <t>Actualización del Manual Financiero – Versión 2012</t>
    </r>
    <r>
      <rPr>
        <sz val="9"/>
        <rFont val="Arial"/>
        <family val="2"/>
      </rPr>
      <t xml:space="preserve"> – Actualización Manual Financiero. Entes Gestores. 
La Unidad de Movilidad Urbana Sostenible, nuevamente actualizó el Manual Financiero – Entes Gestores versión 2012, el cual según disposiciones del Contrato de Empréstito hace parte del Manual Operativo, y que como se describe en las notas de carácter específico explicativas al Estado de Inversión Acumulada y al Balance de Prueba Consolidado del Proyecto, su socialización se realizó el 20 de diciembre de 2012. Al respecto, se tiene que el manual fue actualizado y divulgado sin contar con la no objeción o aprobación previa del Banco Mundial, con referencia a los cambios introducidos antes de proceder a su difusión y divulgación.</t>
    </r>
  </si>
  <si>
    <r>
      <rPr>
        <b/>
        <u/>
        <sz val="9"/>
        <rFont val="Arial"/>
        <family val="2"/>
      </rPr>
      <t>Hallazgo 11.</t>
    </r>
    <r>
      <rPr>
        <b/>
        <sz val="9"/>
        <rFont val="Arial"/>
        <family val="2"/>
      </rPr>
      <t xml:space="preserve"> Procedimiento contable de demandas a favor y en contra de los entes gestores</t>
    </r>
    <r>
      <rPr>
        <sz val="9"/>
        <rFont val="Arial"/>
        <family val="2"/>
      </rPr>
      <t>. A 31 de diciembre de 2012, se estableció que en los Balances de Prueba y las notas explicativas elaborados por cada uno de los entes gestores y remitidos a la UMUS, para su consolidación, presentan saldos por concepto de demandas a favor y en contra de los entes gestores, que afectan los saldos cuentas de balance del Balance de Prueba Consolidado, su reconocimiento debe estar a cargo de cada uno de los municipios y no en cabeza del ente ejecutor, que al registrarlas en cuentas de balance, está revelando sobreestimaciones en cuentas del activo y pasivo.</t>
    </r>
  </si>
  <si>
    <r>
      <rPr>
        <b/>
        <u/>
        <sz val="9"/>
        <rFont val="Arial"/>
        <family val="2"/>
      </rPr>
      <t xml:space="preserve">Hallazgo 12. </t>
    </r>
    <r>
      <rPr>
        <b/>
        <sz val="9"/>
        <rFont val="Arial"/>
        <family val="2"/>
      </rPr>
      <t xml:space="preserve">Procedimiento Contable y Financiero para el cierre del Contrato de Empréstito. </t>
    </r>
    <r>
      <rPr>
        <sz val="9"/>
        <rFont val="Arial"/>
        <family val="2"/>
      </rPr>
      <t>Se estableció que el Manual Financiero versión 2012, como resultado de la finalización del contrato adicional de empréstito 7739-CO, a 31 de diciembre de 2012, no implementó o introdujo dentro del numeral 2.4 Dinámica del registro contable de las operaciones del Proyecto un procedimiento contable y financiero con parámetros y requisitos claros y precisos a seguir para la justificación o reintegro de los recursos Nación BIRF.</t>
    </r>
  </si>
  <si>
    <r>
      <rPr>
        <b/>
        <u/>
        <sz val="9"/>
        <rFont val="Arial"/>
        <family val="2"/>
      </rPr>
      <t xml:space="preserve">Hallazgo 14. </t>
    </r>
    <r>
      <rPr>
        <b/>
        <sz val="9"/>
        <rFont val="Arial"/>
        <family val="2"/>
      </rPr>
      <t>Consolidación de la Información Financiera de los SETP</t>
    </r>
    <r>
      <rPr>
        <sz val="9"/>
        <rFont val="Arial"/>
        <family val="2"/>
      </rPr>
      <t>.  
Se estableció que la Unidad de Movilidad Urbana Sostenible no viene realizando la consolidación financiera y contable del Proyecto SETP, dado el hecho de que la información disponible a 31/12/2012, en este sentido se presenta de manera individualizada por cada uno de los entes gestores, y conlleva a la falta de un control efectivo en materia financiera y contable mientras se definen y especifican los componentes del proyecto con sus correspondientes actividades que permitan el apoyo a cada uno de los entes ejecutores con el fin de que la toma de decisiones sea oportuna y el seguimiento a cada proceso individual, fortalezca la labor administrativa del Proyecto.</t>
    </r>
  </si>
  <si>
    <r>
      <rPr>
        <b/>
        <u/>
        <sz val="9"/>
        <rFont val="Arial"/>
        <family val="2"/>
      </rPr>
      <t xml:space="preserve">Hallazgo 15. </t>
    </r>
    <r>
      <rPr>
        <b/>
        <sz val="9"/>
        <rFont val="Arial"/>
        <family val="2"/>
      </rPr>
      <t>Propiedad, Planta y Equipo - UMUS.</t>
    </r>
    <r>
      <rPr>
        <sz val="9"/>
        <rFont val="Arial"/>
        <family val="2"/>
      </rPr>
      <t xml:space="preserve"> A 31/12/2012, el Balance de Prueba Consolidado e individual de la UMUS, presenta en la cuenta de balance 1670 Equipo de Comunicación y Computación, subcuentas 167001 y 167002 respectivamente por un valor de $91 millones, los cuales conforme a las disposiciones del contrato de empréstito y sus adicionales corresponde a bienes adquiridos con Otros Recursos Nación, y que no vienen siendo objeto de depreciación y de revelación por parte de la Unidad Coordinadora del Proyecto. Lo enunciado anteriormente, conlleva necesariamente una inconsistencia en la revelación de los bienes referenciados porque con ello se origina una sobrestimación de estos activos y una subestimación en cuentas no determinadas y definidas para la UMUS en el Manual Financiero – Entes Gestores.</t>
    </r>
  </si>
  <si>
    <r>
      <rPr>
        <b/>
        <u/>
        <sz val="9"/>
        <rFont val="Arial"/>
        <family val="2"/>
      </rPr>
      <t xml:space="preserve">Hallazgo 18. </t>
    </r>
    <r>
      <rPr>
        <b/>
        <sz val="9"/>
        <rFont val="Arial"/>
        <family val="2"/>
      </rPr>
      <t>Consultoría de Diseños no Utilizada</t>
    </r>
    <r>
      <rPr>
        <sz val="9"/>
        <rFont val="Arial"/>
        <family val="2"/>
      </rPr>
      <t>.Transmetro contrató una consultoría para elaborar los estudios y diseños para la solución integral al impacto del SITM sobre la movilidad vehicular y peatonal en el entorno del estadio. El estudio no fue acogido por Transmetro por el costo de su ejecución, a 06/2012 no se había definido el tipo de intervención, el estudio  no genero valor agregado</t>
    </r>
  </si>
  <si>
    <r>
      <rPr>
        <b/>
        <u/>
        <sz val="9"/>
        <rFont val="Arial"/>
        <family val="2"/>
      </rPr>
      <t xml:space="preserve">Hallazgo 19. </t>
    </r>
    <r>
      <rPr>
        <sz val="9"/>
        <rFont val="Arial"/>
        <family val="2"/>
      </rPr>
      <t>Se determina  incumplimiento de las metas no solo en el 2011 sino en el 2012, pues se llegó a un cumplimiento del 90% , quedando pendiente la firma del acto administrativo, por parte de la Ministra, situación que de una parte se constituye en un incumplimiento en el Plan Indicativo formulado en ambas vigencias y evidencia la reprogramación periódica del proyecto.</t>
    </r>
  </si>
  <si>
    <r>
      <rPr>
        <b/>
        <u/>
        <sz val="9"/>
        <rFont val="Arial"/>
        <family val="2"/>
      </rPr>
      <t>Hallazgo 24.</t>
    </r>
    <r>
      <rPr>
        <sz val="9"/>
        <rFont val="Arial"/>
        <family val="2"/>
      </rPr>
      <t xml:space="preserve"> Centro Inteligente De Control De Tránsito Y Transporte –CICOTT y Sistemas Inteligentes De Transporte-SIT-CICTT. Para la consecución de estos objetivos se suscribió convenio especial No. 181-2011 entre el Ministerio del Transporte y COLCIENCIAS y se suscribio contrato Contrato 120/12 con Nicolás Llano Naranjo . No se ha reportado avance de los objetivos.</t>
    </r>
  </si>
  <si>
    <r>
      <rPr>
        <b/>
        <u/>
        <sz val="9"/>
        <rFont val="Arial"/>
        <family val="2"/>
      </rPr>
      <t xml:space="preserve">Hallazgo 27. </t>
    </r>
    <r>
      <rPr>
        <sz val="9"/>
        <rFont val="Arial"/>
        <family val="2"/>
      </rPr>
      <t xml:space="preserve">Inconsistencias en la base de datos. (Administrativo) La base de datos de control procesal implementada por la entidad presenta inconsistencias en su consolidación. a) La relación de procesos judiciales vigentes contra el MT anexa en medio magnético tipo Excel al punto 5 (primer archivo) del oficio MT20131320042031 de febrero 12 de 2013,  presenta inconsistencias con la relación anexa al mismo oficio en la que se desarrollan los puntos 3,4,6,7 y 9 (segundo archivo) b) La base de datos no se encuentra actualizada y tampoco cuenta con los mecanismos que impidan su desactualización. c) Dentro de una de las pruebas realizadas al Grupo de Coactiva del MT, se pudo determinar que el proceso 24 de 2012 aparece en la base de datos con embargo, cuando en realidad no se verificó dicha medida. Las inconsistencias antes relacionadas en la base de datos que contiene la información de la defensa judicial de la entidad, impiden efectuar un seguimiento puntual. </t>
    </r>
  </si>
  <si>
    <r>
      <rPr>
        <b/>
        <u/>
        <sz val="9"/>
        <rFont val="Arial"/>
        <family val="2"/>
      </rPr>
      <t xml:space="preserve">Hallazgo 30. </t>
    </r>
    <r>
      <rPr>
        <sz val="9"/>
        <rFont val="Arial"/>
        <family val="2"/>
      </rPr>
      <t xml:space="preserve">Diferencias entre la información reportada por la entidad al equipo auditor con la reportada al SIRECI (Administrativo y Sancionatorio). El equipo auditor consultó el Sistema  - SIRECI verificando :1. Con relación a la rendición de la cuenta fiscal vigencia 2012, se pudo evidenciar diferencias entre la información incorporada al SIIF y la reportada al SIRECI. 2. Igualmente al consultar el formulario 389 F9  – con corte a 31 de diciembre de 2012, se evidencia : a) La relación de fallos a favor del MT, en el sistema SIRECI, reporta (44) fallos y la verificada por el equipo auditor con la información reportada por la entidad  en las vigencias 2010 a 2012 relaciona (185). Hace evidente la desactualización en la información reportada y la ausencia de un efectivo criterio en el diligenciamiento de la información. La casilla 60 del reporte de los fallos en contra, en el sistema SIRECI, no incorpora valores de los fallos o sentencias, lo que imposibilita su medición. c) El reporte de los procesos vigentes en el sistema SIRECI, determina la existencia de (1846) procesos, mientras que la verificada con la información reportada relaciona solo (324) . </t>
    </r>
  </si>
  <si>
    <r>
      <rPr>
        <b/>
        <u/>
        <sz val="9"/>
        <rFont val="Arial"/>
        <family val="2"/>
      </rPr>
      <t xml:space="preserve">Hallazgo 31. </t>
    </r>
    <r>
      <rPr>
        <sz val="9"/>
        <rFont val="Arial"/>
        <family val="2"/>
      </rPr>
      <t>De los 405 procesos vigentes de cobro coactivo seguidos por el MT, 165 son de DIFICIL COBRO, lo que representa el 40.74% de los procesos vigentes, especialmente representados en imposición de multas (84%) y procesos disciplinarios (11%), obligaciones que ascienden a $863.2 millones, que tiene fecha de ejecutoria desde el año 1999 a 2006, y que por lo tanto, tienen comprometido su recaudo ante su eventual prescripción o inconvenientes para hacer efectivos sus mandamientos de pago por insolvencia o problemas en la notificación de sus deudores. En su respuesta, la entidad manifiesta la existencia de gestión en el cobro coactivo, donde en todos los procesos activos, se les ha realizado todas las actuaciones pertinentes establecidas por la ley para lograr la recuperación de estas obligaciones, alegando la existencia de circunstancias inherentes al cobro de esta clase de cartera y que comprometen su recaudo, como la insolvencia de los deudores, inexistencia de garantías y falta de voluntad en los pagos.</t>
    </r>
  </si>
  <si>
    <r>
      <rPr>
        <b/>
        <u/>
        <sz val="9"/>
        <rFont val="Arial"/>
        <family val="2"/>
      </rPr>
      <t>Hallazgo 34.</t>
    </r>
    <r>
      <rPr>
        <sz val="9"/>
        <rFont val="Arial"/>
        <family val="2"/>
      </rPr>
      <t xml:space="preserve"> suscripción reiterada de contratos de prestación de servicios con los mismos contratistas y objetos.-Reiteración de este tipo de contrataciones desconociendo  lo requerido por nuestro marco legal y jurisprudencial, donde se hace referencia a que este tipo de contratos deben ser ocasionales o transitorios</t>
    </r>
  </si>
  <si>
    <r>
      <rPr>
        <b/>
        <u/>
        <sz val="9"/>
        <rFont val="Arial"/>
        <family val="2"/>
      </rPr>
      <t>Hallazgo No. 39</t>
    </r>
    <r>
      <rPr>
        <b/>
        <sz val="9"/>
        <rFont val="Arial"/>
        <family val="2"/>
      </rPr>
      <t xml:space="preserve">. </t>
    </r>
    <r>
      <rPr>
        <sz val="9"/>
        <rFont val="Arial"/>
        <family val="2"/>
      </rPr>
      <t xml:space="preserve">Registro Legalización Caja Menor (Administrativo):  La subcuenta Caja Menor (1.1.05.02), a 31 de diciembre de 2012, se encuentra sobrestimada en $714.2 millones,  pues si bien es cierto, fueron legalizadas antes del 31 de diciembre, como se pudo observar en los boletines de legalización y en las notas a los Estados Contables, no fueron registradas en la contabilidad del Ministerio, afectando los gastos correspondientes a la vigencia 2012 y el resultado del ejercicio.     </t>
    </r>
  </si>
  <si>
    <r>
      <rPr>
        <b/>
        <u/>
        <sz val="9"/>
        <rFont val="Arial"/>
        <family val="2"/>
      </rPr>
      <t>Hallazgo No. 40.</t>
    </r>
    <r>
      <rPr>
        <b/>
        <sz val="9"/>
        <rFont val="Arial"/>
        <family val="2"/>
      </rPr>
      <t xml:space="preserve"> </t>
    </r>
    <r>
      <rPr>
        <sz val="9"/>
        <rFont val="Arial"/>
        <family val="2"/>
      </rPr>
      <t>Diferencia Valores Pendientes por Legalizar Caja Menor (Administrativo):  Se evidencia una diferencia de $8.1 millones en los valores pendientes por legalizar de acuerdo con la información suministrada por el Ministerio, en el cuadro general de resumen de cada una de las cajas menores y, lo reflejado en los  Estados Contables a 31 de diciembre de 2012.</t>
    </r>
  </si>
  <si>
    <r>
      <rPr>
        <b/>
        <u/>
        <sz val="9"/>
        <rFont val="Arial"/>
        <family val="2"/>
      </rPr>
      <t>Hallazgo No. 41</t>
    </r>
    <r>
      <rPr>
        <b/>
        <sz val="9"/>
        <rFont val="Arial"/>
        <family val="2"/>
      </rPr>
      <t xml:space="preserve">. </t>
    </r>
    <r>
      <rPr>
        <sz val="9"/>
        <rFont val="Arial"/>
        <family val="2"/>
      </rPr>
      <t>Depósitos en Instituciones Financieras (Administrativo):</t>
    </r>
    <r>
      <rPr>
        <b/>
        <sz val="9"/>
        <rFont val="Arial"/>
        <family val="2"/>
      </rPr>
      <t xml:space="preserve">  </t>
    </r>
    <r>
      <rPr>
        <sz val="9"/>
        <rFont val="Arial"/>
        <family val="2"/>
      </rPr>
      <t>La subcuenta - Cuentas Corrientes (1.1.10.05) que a 31 de diciembre de 2012 presenta un saldo de $24.122, está subestimada en $4.123 millones debido a diferencias entre la información reportada en el SIIF – Nación y los libros de bancos que genera el Grupo de Pagaduría que es de $28.245 millones.</t>
    </r>
  </si>
  <si>
    <r>
      <rPr>
        <b/>
        <u/>
        <sz val="9"/>
        <rFont val="Arial"/>
        <family val="2"/>
      </rPr>
      <t>Hallazgo No. 42.</t>
    </r>
    <r>
      <rPr>
        <b/>
        <sz val="9"/>
        <rFont val="Arial"/>
        <family val="2"/>
      </rPr>
      <t xml:space="preserve"> </t>
    </r>
    <r>
      <rPr>
        <sz val="9"/>
        <rFont val="Arial"/>
        <family val="2"/>
      </rPr>
      <t>Partidas por Depurar Conciliaciones Bancarias (Administrativo):   A</t>
    </r>
    <r>
      <rPr>
        <b/>
        <sz val="9"/>
        <rFont val="Arial"/>
        <family val="2"/>
      </rPr>
      <t xml:space="preserve"> </t>
    </r>
    <r>
      <rPr>
        <sz val="9"/>
        <rFont val="Arial"/>
        <family val="2"/>
      </rPr>
      <t xml:space="preserve"> 31 de diciembre se evidencian partidas conciliatorias pendientes por depurar que datan desde Agosto de 2011 y con fecha de corte a 30 de Septiembre de 2012, en la cuenta de Bancolombia No. 188-145644-60  Recaudos Especiales, presentándose una subestimación de $3.5 millones, correspondientes a Consignaciones no Contabilizadas y una sobrestimación de $24.6 millones por Notas Débito no contabilizadas y Consignaciones registradas por mayor valor.</t>
    </r>
  </si>
  <si>
    <r>
      <rPr>
        <b/>
        <u/>
        <sz val="9"/>
        <rFont val="Arial"/>
        <family val="2"/>
      </rPr>
      <t>Hallazgo No. 43.</t>
    </r>
    <r>
      <rPr>
        <sz val="9"/>
        <rFont val="Arial"/>
        <family val="2"/>
      </rPr>
      <t xml:space="preserve"> Conciliaciones Bancarias (Administrativo). Algunas conciliaciones bancarias no son realizadas oportunamente, como se puede evidenciar en la información suministrada por la Entidad mediante el oficio 20133270089221 del 9 de marzo de 2013-04-08, así: Tabla No. 3 Conciliaciones Bancarias BANCO DAVIVIENDA CTA. 02611467-8 ; TRANSFERENCIAS, desde Agosto de 2012, BANCO COLOMBIA CTA CTE.#188-145648-41;  GASTOS PERSONALES desde Agosto de 2012</t>
    </r>
  </si>
  <si>
    <r>
      <rPr>
        <b/>
        <u/>
        <sz val="9"/>
        <color indexed="8"/>
        <rFont val="Arial"/>
        <family val="2"/>
      </rPr>
      <t xml:space="preserve">Hallazgo 44. </t>
    </r>
    <r>
      <rPr>
        <sz val="9"/>
        <color indexed="8"/>
        <rFont val="Arial"/>
        <family val="2"/>
      </rPr>
      <t>Depósitos Entregados en Garantía (Administrativo): La cuenta Depósitos Judiciales (1.4.25.03), cuyo saldo a 31 de diciembre ascendía a $2.943 millones ocasionados por los embargos practicados a las cuentas bancarias del Ministerio de Transporte, no es razonable</t>
    </r>
  </si>
  <si>
    <r>
      <rPr>
        <b/>
        <u/>
        <sz val="9"/>
        <rFont val="Arial"/>
        <family val="2"/>
      </rPr>
      <t>Hallazgo 45.</t>
    </r>
    <r>
      <rPr>
        <sz val="9"/>
        <rFont val="Arial"/>
        <family val="2"/>
      </rPr>
      <t xml:space="preserve"> Cuentas Embargadas (Administrativo). A pesar de lo establecido en el Art. 19 del Decreto 111 de 1996, en donde se hace referencia al principio de Inembargabilidad , se evidenció que durante la vigencia del 2012 le fueron embargados al Ministerio recursos por $1.224.3 millones, que corresponden a 6 procesos. </t>
    </r>
  </si>
  <si>
    <r>
      <rPr>
        <b/>
        <u/>
        <sz val="9"/>
        <rFont val="Arial"/>
        <family val="2"/>
      </rPr>
      <t xml:space="preserve">Hallazgo 46. </t>
    </r>
    <r>
      <rPr>
        <sz val="9"/>
        <rFont val="Arial"/>
        <family val="2"/>
      </rPr>
      <t>Remanentes: se evidencia que a 31 de Diciembre de 2012, el Ministerio tiene recursos pendientes por ingresar a la Pagaduría por $366.5 millones, por concepto de remanentes de las cuentas embargadas de los procesos terminados. No obstante, que se solicitó al Ministerio informar las acciones adelantadas para el reintegro de dichos recursos, éstas no fueron proporcionadas.</t>
    </r>
  </si>
  <si>
    <r>
      <rPr>
        <b/>
        <u/>
        <sz val="9"/>
        <rFont val="Arial"/>
        <family val="2"/>
      </rPr>
      <t xml:space="preserve">Hallazgo 51. </t>
    </r>
    <r>
      <rPr>
        <sz val="9"/>
        <rFont val="Arial"/>
        <family val="2"/>
      </rPr>
      <t>Valores Pendientes de Cargue en el SIIF. Continúan pendientes por registrar en el aplicativo SIIF, el valor correspondiente a recaudos a favor del Ministerio por $7.440 millones; no obstante, las gestiones realizadas por el Ministerio como se evidencia en los soportes suministrado a la CGR, a 31 de Diciembre de 2012.</t>
    </r>
  </si>
  <si>
    <r>
      <rPr>
        <b/>
        <u/>
        <sz val="9"/>
        <rFont val="Arial"/>
        <family val="2"/>
      </rPr>
      <t>Hallazgo No. 58.</t>
    </r>
    <r>
      <rPr>
        <b/>
        <sz val="9"/>
        <rFont val="Arial"/>
        <family val="2"/>
      </rPr>
      <t xml:space="preserve"> </t>
    </r>
    <r>
      <rPr>
        <sz val="9"/>
        <rFont val="Arial"/>
        <family val="2"/>
      </rPr>
      <t>Cuentas de Orden (Administrativo):    A 31 de diciembre de 2012, el saldo de la cuenta de Litigios y Mecanismos Alternativos  de Solución de Conflictos (9.1.20) es de$2.208.642 millones, valor que se encuentra afectado por cuantía indeterminada debido a que la información no se encuentra  actualizada, ya que los documentos soportes suministrados corresponden a la fecha de corte a 31 de Diciembre de 2011; mientras que los enviados por la Oficina Asesora Jurídica como resultado de la evaluación del riesgo que ascendió a $9.916.346.3 millones, a este valor se le realizó un ajuste por $7.706.820,8 millones el  30 junio de 2012.</t>
    </r>
  </si>
  <si>
    <r>
      <rPr>
        <b/>
        <u/>
        <sz val="9"/>
        <rFont val="Arial"/>
        <family val="2"/>
      </rPr>
      <t>Hallazgo 64.</t>
    </r>
    <r>
      <rPr>
        <sz val="9"/>
        <rFont val="Arial"/>
        <family val="2"/>
      </rPr>
      <t xml:space="preserve"> Revisado los documentos soportes mediante los cuales se realizaron los reintegros a la DTN como resultado de las legalización definitiva de la caja menor de la DT Atlántico por $10.6 mill., se evidenció que este valor no fue reintegrado como lo manifestó la Entidad, sino que estos recursos fueron embargados por el Juzgado 5to Laboral del Circuito de Barranquilla el mes de Sept. de 2012.</t>
    </r>
  </si>
  <si>
    <r>
      <rPr>
        <b/>
        <u/>
        <sz val="9"/>
        <rFont val="Arial"/>
        <family val="2"/>
      </rPr>
      <t xml:space="preserve">Hallazgo 66. </t>
    </r>
    <r>
      <rPr>
        <sz val="9"/>
        <rFont val="Arial"/>
        <family val="2"/>
      </rPr>
      <t>Existen deficiencias en los mecanismos de control y seguimiento establecidos para el manejo de las cuentas corrientes, por cuanto se observó que durante la vigencia de 2012, el Ministerio mantuvo cinco (5) cuentas bancarias inactivas, cuyos saldos a 31 de Diciembre fue cero (0); dentro de estas cuentas, dos (2) que se encuentran embargadas por $115 millones</t>
    </r>
  </si>
  <si>
    <r>
      <rPr>
        <u/>
        <sz val="9"/>
        <rFont val="Arial"/>
        <family val="2"/>
      </rPr>
      <t>Hallazgo No.  3 Deficiencias en la información sobre reconocimiento económico en el Ministerio. (Administrativo).</t>
    </r>
    <r>
      <rPr>
        <sz val="9"/>
        <rFont val="Arial"/>
        <family val="2"/>
      </rPr>
      <t xml:space="preserve">
analizados la información suministrada por el Grupo Reposición Integral de Vehículos de la Dirección de Transporte y Tránsito, relacionada con los vehículos postulados para el reconocimiento económico por desintegración física total de vehículos del periodo 2008 a 2011, se determinó que el Ministerio no cuenta con toda la información registrada de este proceso, dado que:
• En algunos casos (a 882 de los postulantes, es decir e 25%) no se describe los datos del acto administrativo con el cual se demuestre la cancelación de la matrícula del vehículo para acceder al 10% del valor final del reconocimiento. 
• No se encuentran registrados todos los datos referentes a números de motor y chasis.
• Para algunos postulantes no se citan los valores cancelados correspondientes tanto al 90% como al 10%.
• Relacionan Organismos de Tránsito diferentes a los que se encuentran en el RUNT y en otros casos, no se identifica el organismo al cual se encuentra matriculado el vehículo.
</t>
    </r>
  </si>
  <si>
    <r>
      <rPr>
        <u/>
        <sz val="9"/>
        <rFont val="Arial"/>
        <family val="2"/>
      </rPr>
      <t>Hallazgo No. 5 Cancelación del 10% del reconocimiento económico sin el cumplimiento de los requisitos establecidos en la resolución 5259 de 2008.  (Administrativo, Disciplinario y Fiscal).</t>
    </r>
    <r>
      <rPr>
        <sz val="9"/>
        <rFont val="Arial"/>
        <family val="2"/>
      </rPr>
      <t xml:space="preserve">
Del análisis efectuado a la información remitida por la Entidad, relativa a los pagos del 10% del  reconocimiento económico, en el periodo 2009 a 2011, se observó que para aproximadamente 371 propietarios de vehículos, el Ministerio aceptó como documento soporte las certificaciones de cancelación de matrícula expedidas por el RUNT, y no como lo establece en el Artículo 12 de la Resolución anteriormente citada, referente a que dicho pago debe efectuarse con el acto administrativo de cancelación de la licencia de tránsito emitido por los Organismos de Tránsito. De estos 371 casos, el Ministerio canceló el 10% a 79 postulantes, es decir $357,5 millones, sin el documento exigido en la norma.
</t>
    </r>
  </si>
  <si>
    <r>
      <t>Actos Administrativos de cancelación de la Licencia de Tránsito</t>
    </r>
    <r>
      <rPr>
        <sz val="9"/>
        <color indexed="10"/>
        <rFont val="Arial"/>
        <family val="2"/>
      </rPr>
      <t xml:space="preserve"> </t>
    </r>
    <r>
      <rPr>
        <sz val="9"/>
        <rFont val="Arial"/>
        <family val="2"/>
      </rPr>
      <t>verificados</t>
    </r>
  </si>
  <si>
    <r>
      <rPr>
        <u/>
        <sz val="9"/>
        <rFont val="Arial"/>
        <family val="2"/>
      </rPr>
      <t>Hallazgo No. 7 Ausencia de controles para la matrícula de vehículos nuevos de transporte de carga. (Administrativo, Disciplinario, Fiscal y Penal).</t>
    </r>
    <r>
      <rPr>
        <sz val="9"/>
        <rFont val="Arial"/>
        <family val="2"/>
      </rPr>
      <t xml:space="preserve">
De las visitas efectuadas a algunos organismos de tránsito  y de acuerdo a la muestra selectiva realizada por la Contraloría General de la República, a 1850 placas de vehículos de transporte de carga, se determinó que al 15% (278) de éstas, se les realizó la matrícula inicial sin la expedición de la certificación de cumplimiento de requisitos o la certificación de aprobación de la caución expedida por el Ministerio de Transporte, requisito indispensable para el registro inicial de los vehículos ante dichos organismos; mientras que en otros casos el registro se efectuó con documentos que no fueron expedidos por el Ministerio para el trámite de matrícula ante estos organismos. </t>
    </r>
  </si>
  <si>
    <r>
      <rPr>
        <u/>
        <sz val="9"/>
        <rFont val="Arial"/>
        <family val="2"/>
      </rPr>
      <t>Hallazgo No. 9 Falta de confiabilidad en la información de las diferentes fuentes. (Administrativo).</t>
    </r>
    <r>
      <rPr>
        <sz val="9"/>
        <rFont val="Arial"/>
        <family val="2"/>
      </rPr>
      <t xml:space="preserve">
Analizada la información reportada a la Contraloría General de la República, por el Grupo Reposición Integral de Vehículos, relacionada con la expedición de la certificación de cumplimiento de requisitos o la certificación de aprobación de la caución, expedida por el Ministerio de Transporte para el registro inicial de vehículos de carga y al compararla con lo reportado por el Grupo de Correspondencia de la Entidad y con los documentos físicos que reposan en los archivos de los organismos de tránsito visitados , se encontraron inconsistencias en la información: la cual no corresponde o está diligenciada de forma incorrecta, en donde se observan datos diferentes en las fechas de expedición de las resoluciones, diferencias en el reporte de los Organismos de Tránsito registrados en la información del Grupo Reposición con la que se enuncia en la resolución enviada al organismo de tránsito                                  Frente al requerimiento de informar respecto de los vehículos de carga matriculados de manera presuntamente irregular, se tiene que en la información remitida por la Entidad en la cual hacen cruces de información entre lo registrado en el RUNT y lo contenido en los archivos en formato Excel que maneja el Grupo Reposición Integral de vehículos, se presentan situaciones como: de los 100.809 registros, el 41.19% (41.522) no registra la fecha, además de que la misma hace referencia a la migración y no a la fecha de matrícula, por lo que no es útil para la realización de cruces de información con otras fuentes disponibles.
• El 43.55% (43.905) corresponde a vehículos que no registran la capacidad de carga o que la misma es menor o igual a 3.500 kilogramos.
</t>
    </r>
  </si>
  <si>
    <r>
      <rPr>
        <u/>
        <sz val="9"/>
        <color indexed="8"/>
        <rFont val="Arial"/>
        <family val="2"/>
      </rPr>
      <t>Hallazgo 19 Sistema Integral Nacional de Información de  Carreteras. (Administrativo, Disciplinario y Fiscal).</t>
    </r>
    <r>
      <rPr>
        <sz val="9"/>
        <color indexed="8"/>
        <rFont val="Arial"/>
        <family val="2"/>
      </rPr>
      <t xml:space="preserve"> En el marco del convenio interadministrativo para el análisis, diseño e implementación del SINC, se pactaron entre las obligaciones del IGAC la "verificación tanto de la arquitectura como de la solución tecnológica para la implementación del SINC”, “Instalación y Configuración de la aplicación y los servicios web desarrollados para el SINC” y la “Realización de pruebas de unidades – centradas en módulos-, integración y conectividad” y para el Ministerio “Garantizar que una vez se finalice la etapa de análisis , y de acuerdo con la arquitectura y plataforma tecnológica establecida (ESRI), se cuente con el Software y Hardware necesarios para la implementación del SINC, en las instalaciones del Ministerio o en el lugar que éste determine en la ciudad de Bogotá”; durante el proceso de instalación del SINC en los servidores provistos por el Ministerio, se presentaron inconvenientes técnicos asociados al software base requerido, al bajo rendimiento en la visualización de la aplicación SINC y el bloqueo de los servicios web , razones por las cuales no se instaló el componente PVR desarrollado por el IGAC y adicionalmente fue necesario desinstalar los servicios web geográficos desarrollados. La versión del SINC instalada en estas condiciones por el IGAC estuvo publicada durante algunos meses en el portal web del Ministerio.
Por su parte, las entidades generadoras de la información debían crear los mecanismos para poder consumir los servicios web geográficos desarrollados, actividad que a la fecha de terminación del convenio no se había adelantado . 
Los entregables del convenio fueron recibidos a satisfacción por el Ministerio, como consta en el acta de recibo final suscrita en diciembre de 2010. 
Independientemente de la ejecución del convenio mencionado, el grupo PVR continuó utilizando su propio aplicativo, destinando un consultor para adelantar las labores de depuración, validación y actualización de información y mantenimiento del mismo , además las actividades necesarias para la integrar la información de SIGVIAL con el SINC.
En el 2011 el Ministerio inició el desarrollo de una nueva versión del SINC, pasando nuevamente del lenguaje de programación .NET a PHP, esta versión beta está publicada en el portal institucional del Ministerio en reemplazo de la desarrollada por el IGAC. La actual versión se encuentra incompleta, por cuanto hay botones que no ofrecen funcionalidad, la presentación de algunos elementos en el mapa es poco adecuada , no se ofrece información inventariada de las vías, ni las opciones de consulta que tenía la versión del IGAC. El desarrollo y soporte tecnológico de la actual versión del SINC están a cargo de un consultor que pertenece al grupo Plan Vial Regional, asimismo el servidor  donde está instalado el SINC fue adquirido para el PVR. 
Si bien la Ley asigna al Ministerio de Transporte la responsabilidad de definir los plazos y términos para la actualización de la información del sistema, a abril de 2012 aún no han sido definidos y el sistema   no ha entrado formalmente en operación en las condiciones establecidas en la ley.
</t>
    </r>
  </si>
  <si>
    <r>
      <rPr>
        <u/>
        <sz val="9"/>
        <rFont val="Arial"/>
        <family val="2"/>
      </rPr>
      <t xml:space="preserve">Hallazgo 34. Sistema de Información, Evaluación y Seguimiento al Transporte Urbano (SISETU).  (Administrativo). </t>
    </r>
    <r>
      <rPr>
        <sz val="9"/>
        <rFont val="Arial"/>
        <family val="2"/>
      </rPr>
      <t xml:space="preserve">
Frente a la operación del sistema SISETUy el reporte de información se observa:
Inconsistencias en la información de indicadores publicada en el sitio web, por cuanto aparecen reportes para los años 2002 y 2003 pese a que los entes gestores no habían iniciado operación; según el Ministerio son datos tomados como línea base y no corresponden a la operación de los SIMT, no obstante crean confusión a los ciudadanos y usuarios del sistema.  También se observan casos de indicadores que no registran reporte alguno .
Debilidades en el reporte de información por parte de los entes gestores de conformidad con la periodicidad establecida en la resolución 4147 de 2009. El SISETU únicamente ofrece funcionalidad para el registro de los resultados,  el cálculo de los 34 indicadores está a cargo de los entes gestores. Se ha detectado inexactitud de la información reportada, por cuanto la aplicación de la metodología para la medición de los indicadores no ha sido aplicada adecuada y uniformemente por los entes gestores. La UMUS ha solicitado a los entes gestores el envío por correo electrónico de la información soporte de los cálculos, pero esta no queda reflejada en el sistema.
En el registro de acciones , que presenta cada acción realizada por el usuario desde el momento de su creación en el sistema, se observan accesos a partir del año 2008, si bien aún no estaban en operación los respectivos entes gestores. Asimismo,  la existencia en el sistema de usuarios  que no corresponden a un ente gestor pero que han realizado acciones de borrado, login y edición de valores.
El administrador del sistema desconoce los detalles técnicos del mismo que fue desarrollado por una firma consultora , sin la participación del Grupo de Informática del Ministerio. La interacción entre este Grupo y la UMUS ha sido difícil en cuanto al soporte técnico, cuando es requerido.  En 2011 se  presentaron inconvenientes por cuanto se tenía acceso al SISETU desde la Intranet del Ministerio pero no desde Internet.
El manual del administrador del sistema se encuentra publicado en el sitio web del SISETU lo que genera riesgo de accesos no autorizados ante la exposición al público de información técnica detallada del sistema.
Error en la generación automática de la fecha de actualización en el sitio web del SISETU por cuanto se presenta como última fecha de actualización 23 de mayo de 2008, a pesar de ser evidentes actualizaciones posteriores a esa fecha.
</t>
    </r>
  </si>
  <si>
    <r>
      <rPr>
        <u/>
        <sz val="9"/>
        <rFont val="Arial"/>
        <family val="2"/>
      </rPr>
      <t>Hallazgo 37 Mapa de riesgos e indicadores de gestión no integrales. (Administrativo)</t>
    </r>
    <r>
      <rPr>
        <sz val="9"/>
        <rFont val="Arial"/>
        <family val="2"/>
      </rPr>
      <t xml:space="preserve">.La defensa judicial del Ministerio de Transporte cuenta con un mapa de riesgos que no es integral, toda vez que solo  incorpora dos (2) de ellos, uno relacionado con el tema coactivo; de esta manera, solo presenta un riesgo detectado, relacionado con la “falta de la contestación de las demandas”, no contemplando temas transcendentales para establecer una efectiva gestión a su control procesal, oportunidad en las actuaciones procesales y en el pago de sentencias, acciones en defensa de sus bienes, etc. Igualmente no se evidencia un indicador de gestión que permita medir la efectividad del proceso. 
En el tema coactivo, el procedimiento de evaluación del control interno y riesgos está inmerso en defensa judicial y solo presenta un riesgo relacionado con la “prescripción de la acción de cobro”, desconociendo otros riesgos como fallas en los procesos de notificación, rastreo de bienes, ejecución oportuna de medidas cautelares etc.
</t>
    </r>
  </si>
  <si>
    <r>
      <rPr>
        <b/>
        <u/>
        <sz val="9"/>
        <rFont val="Calibri"/>
        <family val="2"/>
        <scheme val="minor"/>
      </rPr>
      <t>Hallazgo 82.</t>
    </r>
    <r>
      <rPr>
        <sz val="9"/>
        <rFont val="Calibri"/>
        <family val="2"/>
        <scheme val="minor"/>
      </rPr>
      <t xml:space="preserve"> Ajuste ejercicios anteriores
A 31 de diciembre de 2010 se registró $6.171 millones  y $ 162 millones como ajuste  a los ingresos  y gastos de ejercicios anteriores, </t>
    </r>
  </si>
  <si>
    <r>
      <rPr>
        <sz val="9"/>
        <rFont val="Arial"/>
        <family val="2"/>
      </rPr>
      <t>Hallazgo No. 38 Registro de Personas Naturales y Jurídicas a cargo del Ministerio (Disciplinario)
La Dirección de Transporte y Tránsito del Ministerio de Transporte, no ha realizado los registros de los Organismos de Tránsito, Direcciones Territoriales y Personas Naturales y Jurídicas que prestan servicios al sector y requieren habilitación o autorización del Ministerio, conforme lo dispuesto por el artículo 3   de la resolución 3545 del 4 de agosto de 2009, por cuanto no cuenta con las funcionalidades en el HQ_RUNT para efectuar este trámite , por tal razón, transcurrido un año desde la entrada en operación del RUNT, este registro lo ha realizado directamente el concesionario mediante la solicitud de la información a cada actor, para el posterior cargue de ésta en el sistema, lo cual genera incumplimiento a los requerimientos definidos por el Ministerio en relación a este registro y la resolución mencionada, además, pérdida del control  por parte de la entidad en la administración de la información asociada a estos actores. Además, se genera presuntamente un incumplimiento de los artículos 4, 25 y 26 de la Ley 80 de 1993 y el artículo 53 de la Ley 734 de 2002.</t>
    </r>
    <r>
      <rPr>
        <sz val="9"/>
        <color rgb="FFFF0000"/>
        <rFont val="Arial"/>
        <family val="2"/>
      </rPr>
      <t xml:space="preserve">
</t>
    </r>
  </si>
  <si>
    <r>
      <t xml:space="preserve">Hallazgo No. 10. Contrato 79 de 2012
</t>
    </r>
    <r>
      <rPr>
        <sz val="9"/>
        <rFont val="Arial"/>
        <family val="2"/>
      </rPr>
      <t>En los documentos del contrato, específicamente los relacionados con  el proceso de selección de consultores individuales, dando cumplimiento al Título V de las Normas de Selección y Contratación de Consultores de Banco Mundial, sólo se encuentran los documentos que relacionan la experiencia (curriculum) de dos de los consultores y no del tercer consultor a quien se adjudicó el contrato.</t>
    </r>
  </si>
  <si>
    <r>
      <t xml:space="preserve">Suscripción del Otrosí No 1 - TRANSCARIBE-
</t>
    </r>
    <r>
      <rPr>
        <sz val="9"/>
        <rFont val="Arial"/>
        <family val="2"/>
      </rPr>
      <t xml:space="preserve">El contrato de obra No TC-LPI-001-2010,  fue suscrito con las Normas del Banco, sin embargo el Otrosí No. 1, no cuenta con la No Objeción y donde se observaron modificaciones a cláusulas y condiciones del contrato que afectaron el alcance,  como:
Se excluyó del objeto del contrato la demolición del puente vehicular de Basurto y la construcción de las obras viales y de la glorieta semaforizada de Basurto.
Se aprobó que el contratista tomara nuevas pólizas para garantizar el cumplimiento del contrato y del anticipo no amortizado 
Se cambió la cláusula 47.1, incluyendo el ajuste de precios
</t>
    </r>
  </si>
  <si>
    <r>
      <t xml:space="preserve">Incumplimiento del Contrato Tramo 5 A - TRANSCARIBE-
</t>
    </r>
    <r>
      <rPr>
        <sz val="9"/>
        <rFont val="Arial"/>
        <family val="2"/>
      </rPr>
      <t>Transcaribe el 23 de julio de 2012 tomó la decisión de dar por terminado el contratoTC-LPI-001-2010.
En consecuencia, no se ejecutaron todos los recursos comprometidos, de acuerdo al Acta de Liquidación, al contratista se le pagó por concepto de obra ejecutada $19.347,7 millones, quedando un saldo de $10.553,5 millones que a la fecha del cierre del Crédito no se ejecutarán, adicional al saldo que existe a favor de Transcaribe por $4.282,1 millones representado por anticipos pendientes de amortizar y descuentos por trabajos sin terminar.
 No se logró finalizar el contrato de construcción de las estaciones de parada, dejando pendiente la construcción de 2 estaciones. 
Las estaciones terminadas han estado sometidas a actos de vandalismo.</t>
    </r>
  </si>
  <si>
    <r>
      <rPr>
        <b/>
        <u/>
        <sz val="9"/>
        <rFont val="Calibri"/>
        <family val="2"/>
        <scheme val="minor"/>
      </rPr>
      <t>Hallazgo No. 14.</t>
    </r>
    <r>
      <rPr>
        <sz val="9"/>
        <rFont val="Calibri"/>
        <family val="2"/>
        <scheme val="minor"/>
      </rPr>
      <t xml:space="preserve"> Actas de Recibo de Obra y Liquidación - TRANSCARIBE-
De acuerdo al Informe Estado de los Proyectos SITM a junio de 2012, se observa que algunos los contratos de obra, como el del tramo 4 (Amparo Portal), pese a que se reporta como finalizado desde diciembre de 2010, aún se encuentra en etapa de corrección de defectos. 
El hecho que transcurran hasta 2 años después de finalizado el contrato y se dilate la suscripción del acta de recibo de obra genera, incertidumbre en el cumplimiento del objeto contractual y de otra parte riesgos por el vencimiento de los tiempos de amparo de las pólizas y de mayor permanencia del personal de la interventoría.</t>
    </r>
  </si>
  <si>
    <r>
      <rPr>
        <b/>
        <u/>
        <sz val="9"/>
        <rFont val="Calibri"/>
        <family val="2"/>
        <scheme val="minor"/>
      </rPr>
      <t>Hallazgo No. 15.</t>
    </r>
    <r>
      <rPr>
        <sz val="9"/>
        <rFont val="Calibri"/>
        <family val="2"/>
        <scheme val="minor"/>
      </rPr>
      <t xml:space="preserve"> Recibo de los Contratos y Liquidación - TRANSMETRO -
Los contratos de obra pública de los tramos Murillo 2 y 3, transcurridos más de 2 años de suscripción de las actas de recibo definitivo de obras aún no se ha terminado la corrección de observaciones y por ende no se ha llevado a cabo el proceso de liquidación, máxime cuando estos tramos ya se encuentran en servicio.
Lo anterior genera de una parte, incertidumbre en el cumplimiento del objeto contractual y de otra parte riesgos por el vencimiento de los tiempos de amparo de las pólizas y de mayor permanencia del personal de la interventoría.</t>
    </r>
  </si>
  <si>
    <r>
      <rPr>
        <b/>
        <u/>
        <sz val="9"/>
        <rFont val="Calibri"/>
        <family val="2"/>
        <scheme val="minor"/>
      </rPr>
      <t>Hallazgo No. 16.</t>
    </r>
    <r>
      <rPr>
        <sz val="9"/>
        <rFont val="Calibri"/>
        <family val="2"/>
        <scheme val="minor"/>
      </rPr>
      <t xml:space="preserve"> Consultoría de Diseños no Utilizada.  - TRANSMETRO -
Se observa que en el 2011, se realizó una consultoría (Contrato No 12 del 31/05/12) para la elaboración de los estudios y diseños para la solución integral al impacto del sistema de transporte masivo de Barranquilla sobre la movilidad vehicular y peatonal en el entorno del estadio Romelio Martínez por $680 millones. La solución presentada en este estudio no fue acogida por el ente gestor y a junio de 2012 no se habían definido las vías a intervenirse para la construcción del Par Vial en aras de mejorar la movilidad. 
</t>
    </r>
  </si>
  <si>
    <r>
      <rPr>
        <b/>
        <u/>
        <sz val="9"/>
        <rFont val="Calibri"/>
        <family val="2"/>
        <scheme val="minor"/>
      </rPr>
      <t xml:space="preserve">Hallazgo No. 18. </t>
    </r>
    <r>
      <rPr>
        <sz val="9"/>
        <rFont val="Calibri"/>
        <family val="2"/>
        <scheme val="minor"/>
      </rPr>
      <t>Actas de Recibo y Liquidación – METROLÍNEA-
A junio de 2012, Metroplús no ha liquidado los contratos de obra, pese a que algunos terminaron su ejecución en 2011, llama la atención por cuanto en las actas de recibo final de contrato de obra se plasman la corrección o entrega de algunos temas que no han sido cerrados ejemplo: no han entregado resultados de ensayos practicados al pavimento, la revisión de los planos records y georeferenciación del contrato  y en algunos casos el reconocimiento de obra adicional al contratista en aras de realizar el balance económico.</t>
    </r>
  </si>
  <si>
    <r>
      <rPr>
        <b/>
        <u/>
        <sz val="9"/>
        <rFont val="Arial"/>
        <family val="2"/>
      </rPr>
      <t xml:space="preserve">Hallazgo 1 </t>
    </r>
    <r>
      <rPr>
        <sz val="9"/>
        <rFont val="Arial"/>
        <family val="2"/>
      </rPr>
      <t>En la planeación del proyecto  Se evidencian deficiencias en la Fase de Planeación del Proyecto, previa a la suscripción del Convenio, por cuanto no se tuvieron en cuenta las siguientes condiciones, que retrasaron significativamente tanto los estudios y diseños como el desarrollo constructivo de la carretera.</t>
    </r>
  </si>
  <si>
    <r>
      <rPr>
        <b/>
        <u/>
        <sz val="9"/>
        <rFont val="Arial"/>
        <family val="2"/>
      </rPr>
      <t>Hallazgo 02</t>
    </r>
    <r>
      <rPr>
        <sz val="9"/>
        <rFont val="Arial"/>
        <family val="2"/>
      </rPr>
      <t xml:space="preserve"> Estudios Previos  Revisado el Contrato No. 2110396 de 2011, derivado del Convenio 0267 de 200912, se observa que en la descripción de la necesidad contenida en el memorando de estudios previos de fecha 11/03/2011, no se hace mención al verdadero origen de la necesidad.</t>
    </r>
  </si>
  <si>
    <r>
      <rPr>
        <b/>
        <u/>
        <sz val="9"/>
        <rFont val="Arial"/>
        <family val="2"/>
      </rPr>
      <t>Hallazgo 03</t>
    </r>
    <r>
      <rPr>
        <sz val="9"/>
        <rFont val="Arial"/>
        <family val="2"/>
      </rPr>
      <t xml:space="preserve"> Materiales para pavimento, sector Urbano Cubará El 06/11/2009, se suscribió el Contrato 2092966 entre Fonade y Formas de Ingeniería y Arquitectura Ltda., cuyo objeto fue: “La compra de materiales para estructura del pavimento flexible para el tramo comprendido entre Saravena Cubará, de la ruta de la Soberanía - Convenio 200925”.</t>
    </r>
  </si>
  <si>
    <r>
      <rPr>
        <b/>
        <u/>
        <sz val="9"/>
        <rFont val="Arial"/>
        <family val="2"/>
      </rPr>
      <t xml:space="preserve">Hallazgo 04 </t>
    </r>
    <r>
      <rPr>
        <sz val="9"/>
        <rFont val="Arial"/>
        <family val="2"/>
      </rPr>
      <t>FD - Cumplimiento de supervisión y Vigilancia El 08/09/2009 se suscribió el Contrato de Prestación de Servicios de Apoyo a la Gestión 2092330, por $13,5 millones, cuyo objeto fue: Prestar los servicios de apoyo a la gestión al Comando Operativo N.18 como operador de Pavimentadora</t>
    </r>
  </si>
  <si>
    <r>
      <rPr>
        <b/>
        <u/>
        <sz val="9"/>
        <rFont val="Arial"/>
        <family val="2"/>
      </rPr>
      <t xml:space="preserve">Hallazgo 05 </t>
    </r>
    <r>
      <rPr>
        <sz val="9"/>
        <rFont val="Arial"/>
        <family val="2"/>
      </rPr>
      <t>Actas parciales de entrega El 12/11/2009 se suscribió el Convenio Interadministrativo N.2092967, entre Fonade y el Municipio de Labateca, cuyo objeto es: “EL MUNICIPIO se compromete con FONADE a realizar El suministro y cargue del material pétreo</t>
    </r>
  </si>
  <si>
    <r>
      <rPr>
        <b/>
        <u/>
        <sz val="9"/>
        <rFont val="Arial"/>
        <family val="2"/>
      </rPr>
      <t>Hallazgo 06</t>
    </r>
    <r>
      <rPr>
        <sz val="9"/>
        <rFont val="Arial"/>
        <family val="2"/>
      </rPr>
      <t xml:space="preserve"> Repuestos y Combustible Durante la vigencia del convenio 0267 de 2009, se han contratado los servicios de repuestos y mantenimiento para la maquinaria que no estuviera incluida en el servicio post venta o garantía. Sin embargo, no existe inventario de algunos repuestos de consumo frecuente no preventivo.</t>
    </r>
  </si>
  <si>
    <r>
      <rPr>
        <b/>
        <sz val="9"/>
        <rFont val="Arial"/>
        <family val="2"/>
      </rPr>
      <t>Hallazgo 07</t>
    </r>
    <r>
      <rPr>
        <sz val="9"/>
        <rFont val="Arial"/>
        <family val="2"/>
      </rPr>
      <t xml:space="preserve"> FD - Materiales de Obra para Pavimentación sin utilizar en el Proyecto Por deficiencias en la etapa de Planeación y falta de correspondencia con el estudio de necesidades desde inicios de la fase constructiva del Proyecto La Soberanía</t>
    </r>
  </si>
  <si>
    <r>
      <rPr>
        <b/>
        <u/>
        <sz val="9"/>
        <rFont val="Arial"/>
        <family val="2"/>
      </rPr>
      <t xml:space="preserve">Hallazgo 08 </t>
    </r>
    <r>
      <rPr>
        <sz val="9"/>
        <rFont val="Arial"/>
        <family val="2"/>
      </rPr>
      <t>D Construcción del Puente La Quebrada Seca Por falta de compromiso del contratista de obra se pudo evidenciar en la visita de obra de la CGR que el Puente sobre la Quebrada Seca ubicado entre el Km5+100 y Km5+160.</t>
    </r>
  </si>
  <si>
    <r>
      <rPr>
        <b/>
        <u/>
        <sz val="9"/>
        <rFont val="Arial"/>
        <family val="2"/>
      </rPr>
      <t>Hallazgo 09</t>
    </r>
    <r>
      <rPr>
        <sz val="9"/>
        <rFont val="Arial"/>
        <family val="2"/>
      </rPr>
      <t xml:space="preserve"> Construcción de obras de arte y de contención. Se pudo evidenciar durante la visita técnica que varias de las obras objeto del contrato No. 2130402 que tiene por objeto Construcción de obras de arte y de contención, entre el PR 5 y el PR 8 del proyecto de la Soberanía no se encontraban en ejecución.</t>
    </r>
  </si>
  <si>
    <r>
      <rPr>
        <b/>
        <u/>
        <sz val="9"/>
        <rFont val="Arial"/>
        <family val="2"/>
      </rPr>
      <t xml:space="preserve">Hallazgo 10 </t>
    </r>
    <r>
      <rPr>
        <sz val="9"/>
        <rFont val="Arial"/>
        <family val="2"/>
      </rPr>
      <t>Construcción de obras complementarias de Arte y de Contención. El contrato No. 2124032 que tiene por objeto construcción de obras complementarias de arte y de contención, del tramo vial comprendido entre el PR19 y el PR2I en el proyecto carretera de la Soberanía</t>
    </r>
  </si>
  <si>
    <r>
      <rPr>
        <b/>
        <u/>
        <sz val="9"/>
        <rFont val="Arial"/>
        <family val="2"/>
      </rPr>
      <t>Hallazgo 11</t>
    </r>
    <r>
      <rPr>
        <sz val="9"/>
        <rFont val="Arial"/>
        <family val="2"/>
      </rPr>
      <t xml:space="preserve"> FD Estructura del pavimento Del contrato No. 2092649 Estudios y diseños, gestión social, predial y ambiental, para el mejoramiento de las vías, grupo 1: carretera de la Soberanía, iniciado en noviembre de 2009 y entregado en Enero de 2011, el diseño estructural del pavimento que se plantea en el estudio en concreto rígido, no fue utilizado.</t>
    </r>
  </si>
  <si>
    <r>
      <rPr>
        <b/>
        <sz val="9"/>
        <rFont val="Calibri"/>
        <family val="2"/>
        <scheme val="minor"/>
      </rPr>
      <t>Hallazgo 1:</t>
    </r>
    <r>
      <rPr>
        <sz val="9"/>
        <rFont val="Calibri"/>
        <family val="2"/>
        <scheme val="minor"/>
      </rPr>
      <t xml:space="preserve"> Administrativo, Seguridad Vial y Seguridad Jurídica en su marco normativo regulatorio, la seguridad vial se encuentra enmarcada bajo una normatividad dispersa y en ocasiones ambigua, su aplicación se toma contradictoria,  No se tiene una efectividad regulación sancionatoria,   La reglamentación de transporte público tiene graves deficiencias en su esquema de empresas afiliadoras, favorecen situaciones como la informalidad en algunas modalidades de servicio público, la denominada guerra del centavo y la piratería</t>
    </r>
  </si>
  <si>
    <r>
      <rPr>
        <b/>
        <sz val="9"/>
        <rFont val="Calibri"/>
        <family val="2"/>
        <scheme val="minor"/>
      </rPr>
      <t>Hallazgos No. 3:</t>
    </r>
    <r>
      <rPr>
        <sz val="9"/>
        <rFont val="Calibri"/>
        <family val="2"/>
        <scheme val="minor"/>
      </rPr>
      <t xml:space="preserve"> Administrativo Régimen sancionatorio del Sector de Tránsito y Transporte Terrestre.  A la fecha los CDA’  no cuenta con un régimen sancionatorio aplicable por parte del SPT y del MT,  la Resolución 3768, de Septiembre 26 de 2013, suscrita por el MT, no determina sanciones para ser aplicables por la SPT ya que solo establece medidas administrativas en contra de dichos centros aplicables solo por parte del MT.</t>
    </r>
  </si>
  <si>
    <r>
      <rPr>
        <b/>
        <sz val="9"/>
        <rFont val="Calibri"/>
        <family val="2"/>
        <scheme val="minor"/>
      </rPr>
      <t>Hallazgo No. 4</t>
    </r>
    <r>
      <rPr>
        <sz val="9"/>
        <rFont val="Calibri"/>
        <family val="2"/>
        <scheme val="minor"/>
      </rPr>
      <t xml:space="preserve"> Administrativo con presunta incidencia disciplinaria Proceso de registro de infracciones.</t>
    </r>
  </si>
  <si>
    <r>
      <rPr>
        <b/>
        <sz val="9"/>
        <rFont val="Calibri"/>
        <family val="2"/>
        <scheme val="minor"/>
      </rPr>
      <t>Hallazgo No. 5</t>
    </r>
    <r>
      <rPr>
        <sz val="9"/>
        <rFont val="Calibri"/>
        <family val="2"/>
        <scheme val="minor"/>
      </rPr>
      <t xml:space="preserve"> Administrativo, Logística nacional en seguridad Vial  Dentro del contrato C-CFPV-017-2013, reporta que Bogotá presenta graves problemas de accidentalidad vial y de información  relativa a multas y recaudo, el sistema de información propio presenta problemas de procesamiento y almacenamiento de la información además que es grave el problema de infraestructura, el tema de seguridad vial es manejado autónomamente de otros niveles de gobierno</t>
    </r>
  </si>
  <si>
    <r>
      <rPr>
        <b/>
        <sz val="9"/>
        <rFont val="Calibri"/>
        <family val="2"/>
        <scheme val="minor"/>
      </rPr>
      <t>Hallazgo No. 6</t>
    </r>
    <r>
      <rPr>
        <sz val="9"/>
        <rFont val="Calibri"/>
        <family val="2"/>
        <scheme val="minor"/>
      </rPr>
      <t xml:space="preserve">. Administrativo. Implementación del Plan Nacional de Seguridad Vial 2011-2016 el MT adopto dos planes (2004-2010 y 2011 – 2016), ninguno de los dos ha sido ejecutado, a pesar de ser argumentada su implementación, en la alta accidentalidad en Colombia por ser esta la segunda causa de muerte violenta en el país y en donde se instituía que se hacía necesario emprender acciones dirigidas a reducir los índices de siniestralidad. Enfocados hacia los distintos elementos que intervienen en el tránsito (medio ambiente-vehículo-elemento humano). </t>
    </r>
  </si>
  <si>
    <r>
      <rPr>
        <b/>
        <sz val="9"/>
        <rFont val="Calibri"/>
        <family val="2"/>
        <scheme val="minor"/>
      </rPr>
      <t>Hallazgo No. 7</t>
    </r>
    <r>
      <rPr>
        <sz val="9"/>
        <rFont val="Calibri"/>
        <family val="2"/>
        <scheme val="minor"/>
      </rPr>
      <t xml:space="preserve"> Administrativo, implementación Observatorio Nacional de Seguridad Vial. A Noviembre de 2013 y a pesar de haber ejecutado varias acciones aún no se ha implementado  el observatorio y dada la importancia que esta genera para la seguridad vial del país, no se cuenta con cifras oficiales de accidentalidad por cuanto se presentan inconsistencias en la información reportada y por la falta de integridad de la información con otras bases de datos de diferentes entidades.</t>
    </r>
  </si>
  <si>
    <r>
      <rPr>
        <b/>
        <sz val="9"/>
        <rFont val="Calibri"/>
        <family val="2"/>
        <scheme val="minor"/>
      </rPr>
      <t>Hallazgo No. 8</t>
    </r>
    <r>
      <rPr>
        <sz val="9"/>
        <rFont val="Calibri"/>
        <family val="2"/>
        <scheme val="minor"/>
      </rPr>
      <t xml:space="preserve"> Administrativo, Ejecución Presupuestal proyecto seguridad Vial Se observa que el Ministerio de Transporte en desarrollo del programa “Fortalecimiento de la capacidad institucional para la Administración, Gestión e implementación de Políticas, Programas y Proyectos para la Seguridad Vial en los Modos de transporte Terrestre Automotor Terrestre Ferrero y Acuático Nacional” fue limitado dado que del presupuesto asignado para la vigencia 2012,  ($841 millones) solo ejecutó el 11% de lo corrido del año 2013, tan solo se ha ejecutado 8% del presupuesto aprobado </t>
    </r>
  </si>
  <si>
    <r>
      <rPr>
        <b/>
        <sz val="9"/>
        <rFont val="Calibri"/>
        <family val="2"/>
        <scheme val="minor"/>
      </rPr>
      <t>Hallazgo 9</t>
    </r>
    <r>
      <rPr>
        <sz val="9"/>
        <rFont val="Calibri"/>
        <family val="2"/>
        <scheme val="minor"/>
      </rPr>
      <t>. Administrativo, Licencias de conducción canceladas y suspendidas. 
1. Se imponen comparendos por diferentes causas a muchos de estos infractores dentro del periodo de suspensión o cancelación de la licencia, Lo anterior implicaría que presuntamente los infractores están conduciendo con licencias falsas o no se les impone comparendo por “conducir  un vehículo sin llevar consigo la licencias
2. En una muestra de 50 números de cédula se observó que al 42% de ellas, se asocian varias licencias de conducción, expedidas por diferentes organismos de tránsito y para una misma categoría  además,  presentan infracciones a las normas de  tránsito por embriaguez por lo cual se les cancele o suspenda la licencia.  Esto ha permitido que continúen conduciendo y por ende infringiendo las normas de tránsito.</t>
    </r>
  </si>
  <si>
    <r>
      <rPr>
        <b/>
        <sz val="9"/>
        <rFont val="Calibri"/>
        <family val="2"/>
        <scheme val="minor"/>
      </rPr>
      <t>Hallazgo 10:</t>
    </r>
    <r>
      <rPr>
        <sz val="9"/>
        <rFont val="Calibri"/>
        <family val="2"/>
        <scheme val="minor"/>
      </rPr>
      <t xml:space="preserve"> Administrativo. Tramite de Licencias de Conducción    El aspirante a obtener por primera vez recategorizar y/o refrendar la licencia de conducción posee la aptitud física, mental y de coordinación motriz adecuada a las exigencias que se requieren para conducir un vehículo automotor.   Analizadas las estadísticas reportadas por el Concesionario RUNT de los certificados emitidos por los CRC’ s y los CEA’ s, en el País y de las licencias expedidas por los Organismos de transito con base en estos certificados se observó que desde el enero de 2012 a mayo de 2013, antes de iniciarse por parte del RUNT el despliegue del ajuste de la funcionalidad para validar la territorialidad se expidieron las licencias de conducción en otros regiones del país diferentes a los municipios y departamentos en los cuales se emitieron los certificados         </t>
    </r>
  </si>
  <si>
    <r>
      <rPr>
        <b/>
        <sz val="9"/>
        <rFont val="Calibri"/>
        <family val="2"/>
        <scheme val="minor"/>
      </rPr>
      <t>Hallazgo No. 11,</t>
    </r>
    <r>
      <rPr>
        <sz val="9"/>
        <rFont val="Calibri"/>
        <family val="2"/>
        <scheme val="minor"/>
      </rPr>
      <t xml:space="preserve"> Administrativo, Violación a las normas de transito   En cuanto a la cancelación de la licencia, En la selectivas efectuadas a la información suministrada por el concesionario RUNT de la cancelación y suspensión de las licencias de  conducción en el periodo 2011 a junio de 2013, se determinó en algunas casos que los conductores fueron incidentes ya que se encontraba suspendida la licencia por encontrarse en estado de embriaguez y se registra en el RUNT otra suspensión por el mismo hecho, sin embargo no se les cancelo  la licencia tal como lo establece la norma, mientras que en otros casos, la información sobre este segundo comparendo no se refleja en el sistema RUNT.</t>
    </r>
  </si>
  <si>
    <r>
      <rPr>
        <b/>
        <sz val="9"/>
        <rFont val="Calibri"/>
        <family val="2"/>
        <scheme val="minor"/>
      </rPr>
      <t xml:space="preserve">Hallazgo No. 12, </t>
    </r>
    <r>
      <rPr>
        <sz val="9"/>
        <rFont val="Calibri"/>
        <family val="2"/>
        <scheme val="minor"/>
      </rPr>
      <t>Administrativo con presunta incidencia Disciplinaria validación territorial CRC y CEAS El Ministerio de Transporte emitió la resolución 12336 con fecha diciembre 28 de 2012, en la cual estableció que se validara la territorialidad del certificado del CRC (municipal o departamental), sin embargo solo hasta mayo de 2013, se inició el despliegue en el sistema RUNT el ajuste en la funcionalidad.</t>
    </r>
  </si>
  <si>
    <r>
      <rPr>
        <b/>
        <sz val="9"/>
        <rFont val="Calibri"/>
        <family val="2"/>
        <scheme val="minor"/>
      </rPr>
      <t>Hallazgo No. 13:</t>
    </r>
    <r>
      <rPr>
        <sz val="9"/>
        <rFont val="Calibri"/>
        <family val="2"/>
        <scheme val="minor"/>
      </rPr>
      <t>. Administrativo Validación resultado examen CRC y licencia de conducción Se evidencia el caso en los que bien el ciudadano obtuvo como resultado del examen de Aptitud Física Mental y de Coordinación,   “NO APTO”, a la fecha tiene licencia de conducción vigente para una o varias categorías algunas obtenidas con anterioridad a la fecha del examen en el CRC.</t>
    </r>
  </si>
  <si>
    <r>
      <rPr>
        <b/>
        <sz val="9"/>
        <rFont val="Calibri"/>
        <family val="2"/>
        <scheme val="minor"/>
      </rPr>
      <t>Hallazgo No. 14.</t>
    </r>
    <r>
      <rPr>
        <sz val="9"/>
        <rFont val="Calibri"/>
        <family val="2"/>
        <scheme val="minor"/>
      </rPr>
      <t xml:space="preserve"> Administrativo, Jurisdicción curso sobre normas de tránsito  Durante vigencias 2010 a Noviembre de 2013,  se observó que el 65% de las capacitaciones a los infractores de las normas de tránsito, para acogerse a la reducción de la multa durante este periodo lo efectuó una sola empresa cuyos centros integrales de atención se encuentran ubicados en Valledupar, Popayán Rionegro, Medellín, Cali y Bogotá,  Aunque la norma no lo prohíbe, si es importante resaltar que los comparendos fueron impuestos en 266 municipios, muchos de ellos distantes del lugar donde se efectuaron los cursos. Debido a que la norma permite mencionar que la certificación expedida por el Centro Integral de Atención es un documento de carácter público, que tiene validez en todo el territorio nacional y ante cualquier organismo de tránsito.  Los CIAS, no se encuentran aún conectados al RUNT, con el fin de contar con validaciones que permitirían una mayor seguridad de la presencia del infractor en los centros de capacitación. </t>
    </r>
  </si>
  <si>
    <r>
      <rPr>
        <b/>
        <sz val="9"/>
        <rFont val="Calibri"/>
        <family val="2"/>
        <scheme val="minor"/>
      </rPr>
      <t>Hallazgo No. 15</t>
    </r>
    <r>
      <rPr>
        <sz val="9"/>
        <rFont val="Calibri"/>
        <family val="2"/>
        <scheme val="minor"/>
      </rPr>
      <t xml:space="preserve">, Administrativo con presunto alcance disciplinario, Habitación de Organismos de Transito para dictar cursos a infractores.     
 De la revisión de los cursos para infractores de normas de tránsito, realizados por los Organismos de tránsito, se constató que diez (10) de estos se encuentran efectuando capacitación sin encontrarse autorizados por el Ministerio de Transporte. Es de resaltar que en estos municipios se encuentran habilitados Centros Integrales de Atención CIAS. </t>
    </r>
  </si>
  <si>
    <r>
      <rPr>
        <b/>
        <sz val="9"/>
        <rFont val="Calibri"/>
        <family val="2"/>
        <scheme val="minor"/>
      </rPr>
      <t>Hallazgo No. 16</t>
    </r>
    <r>
      <rPr>
        <sz val="9"/>
        <rFont val="Calibri"/>
        <family val="2"/>
        <scheme val="minor"/>
      </rPr>
      <t xml:space="preserve"> Administrativo Operación de Centros Integrales de Atención CIA s
De acuerdo a la información suministrada por el SIMIT, de las vigencias 2011 a 2013, se observa que tres Centros Integrales de Atención – CIAS, generaron certificados por capacitación a los infractores sobre normas de tránsito, en fechas anteriores a la habilitación por parte del Ministerio de Transporte.  CIATRAN – Bogotá,   Nit.  830.120.753 Resolución 7004-05-06-07
CIATRAN – Medellín Nit.  830.120.753 Resolución 3173-77—78-79
</t>
    </r>
  </si>
  <si>
    <r>
      <rPr>
        <b/>
        <sz val="9"/>
        <rFont val="Calibri"/>
        <family val="2"/>
        <scheme val="minor"/>
      </rPr>
      <t>Hallazgo No. 17:</t>
    </r>
    <r>
      <rPr>
        <sz val="9"/>
        <rFont val="Calibri"/>
        <family val="2"/>
        <scheme val="minor"/>
      </rPr>
      <t xml:space="preserve"> Administrativo con presunta incidencia Disciplinaria Registro Nacional de Accidentes de Tránsito - RNAT  De acuerdo a lo establecido en el Otro Si, No. 8 del 30 de julio de 2010,  suscrito entre el MT y el Concesionario RUNT, El registro Nacional de accidentes de Tránsito RNAT, debió haber sido implementado en el mes de junio de 2011,  Sin embargo, a Noviembre de 2013, aun no se ha efectuado, dicha implementación a pesar de que en el Decreto 019 de enero de 2012, se estableció como último plazo a julio de 2012.</t>
    </r>
  </si>
  <si>
    <r>
      <rPr>
        <b/>
        <sz val="9"/>
        <rFont val="Calibri"/>
        <family val="2"/>
        <scheme val="minor"/>
      </rPr>
      <t>Hallazgo No. 18:</t>
    </r>
    <r>
      <rPr>
        <sz val="9"/>
        <rFont val="Calibri"/>
        <family val="2"/>
        <scheme val="minor"/>
      </rPr>
      <t xml:space="preserve"> Administrativo, Reporte accidentalidad vs asignación Organismos de transito 
La resolución 5292 de 2009 establece que la asignación de series y rangos de especies venales que corresponden a Organismos de Transito se hará a través del Sistema RUNT, de manera automática aleatoria y en línea. Así mismo establece que el RUNT asignara los rangos del formulario que consigna el informe de accidentes y no  se asignaran especies venales si el OT  no ha reportado ni cargado exitosamente la información del mes inmediatamente a la nueva asignación.</t>
    </r>
  </si>
  <si>
    <r>
      <rPr>
        <b/>
        <u/>
        <sz val="9"/>
        <rFont val="Calibri"/>
        <family val="2"/>
        <scheme val="minor"/>
      </rPr>
      <t>Hallazgo No. 19:</t>
    </r>
    <r>
      <rPr>
        <sz val="9"/>
        <rFont val="Calibri"/>
        <family val="2"/>
        <scheme val="minor"/>
      </rPr>
      <t xml:space="preserve"> Administrativo, impresoras de licencias de conducción y transito – Indagación preliminar
No obstante el Ministerio haber definido la ficha técnica de la licencia de conducción el 7 de marzo de 2013, mediante resolución 623, no se observa gestión alguna por parte del Ministerio en exigir al Concesionario RUNT, el cumplimiento de lo establecido en la cláusula tercera  del otrosí No. 5 respecto a que el suministro de las impresoras se suspendería hasta tanto el Ministerio de Transporte definiera la tecnología y material de la nueva licencia  de conducción y de tránsito</t>
    </r>
  </si>
  <si>
    <r>
      <rPr>
        <b/>
        <sz val="9"/>
        <rFont val="Calibri"/>
        <family val="2"/>
        <scheme val="minor"/>
      </rPr>
      <t>Hallazgo 20</t>
    </r>
    <r>
      <rPr>
        <sz val="9"/>
        <rFont val="Calibri"/>
        <family val="2"/>
        <scheme val="minor"/>
      </rPr>
      <t xml:space="preserve">, Administrativo, Registro RUNT 
 Se registraron varias veces para una misma licencia de conducción suspendida diferentes números de resoluciones, expedidas por los Organismos de Transito.
 Para un mismo número de resoluciones de suspensión, se registran varias fechas de registro o de inicio de suspensión.
 Se encontró que el 11% de las fechas de los registros de suspensión o cancelación son anteriores a las de la emisión de la resolución
 Datos de fechas tanto de registro de inicio y final de la medida y de expedición de la Resolución, no son coherentes.
 De la misma manera sucede con la información registrada para los CIAS ya que se realizó el cruce de información que reporto el concesionario RUNT y la del MT, con lo cual se observó.
 Reporte de direcciones diferentes entre las autorizadas por el Ministerio
 Alguno nombres de establecimientos no se encuentran en el RUNT
 Difieren los números de Habilitación
</t>
    </r>
  </si>
  <si>
    <r>
      <rPr>
        <b/>
        <sz val="9"/>
        <rFont val="Arial"/>
        <family val="2"/>
      </rPr>
      <t>Hallazgo N.° 21</t>
    </r>
    <r>
      <rPr>
        <sz val="9"/>
        <rFont val="Arial"/>
        <family val="2"/>
      </rPr>
      <t xml:space="preserve">. </t>
    </r>
    <r>
      <rPr>
        <sz val="9"/>
        <rFont val="Calibri"/>
        <family val="2"/>
        <scheme val="minor"/>
      </rPr>
      <t>Administrativo con presunto alcance disciplinario y fiscal.
Ejecución de recursos a través de ordenes de trabajo y contratos que no constituyen efectivamente realización conjunta de campañas viales preventivas.</t>
    </r>
  </si>
  <si>
    <r>
      <rPr>
        <b/>
        <sz val="9"/>
        <rFont val="Arial"/>
        <family val="2"/>
      </rPr>
      <t>Hallazgo N.° 22.</t>
    </r>
    <r>
      <rPr>
        <sz val="9"/>
        <rFont val="Arial"/>
        <family val="2"/>
      </rPr>
      <t xml:space="preserve"> </t>
    </r>
    <r>
      <rPr>
        <sz val="9"/>
        <rFont val="Calibri"/>
        <family val="2"/>
        <scheme val="minor"/>
      </rPr>
      <t>Administrativo.  Actividades desarrolladas en cumplimiento del Plan Nacional de Seguridad Vial.
Incumplimiento parcial al PNSV, lo que de alguna manera podría impactar el nivel de accidentalidad en el país.</t>
    </r>
  </si>
  <si>
    <r>
      <rPr>
        <b/>
        <sz val="9"/>
        <rFont val="Arial"/>
        <family val="2"/>
      </rPr>
      <t>Hallazgo N.° 23.</t>
    </r>
    <r>
      <rPr>
        <sz val="9"/>
        <rFont val="Arial"/>
        <family val="2"/>
      </rPr>
      <t xml:space="preserve"> </t>
    </r>
    <r>
      <rPr>
        <sz val="9"/>
        <rFont val="Calibri"/>
        <family val="2"/>
        <scheme val="minor"/>
      </rPr>
      <t>Administrativo. Ejecución presupuestal.
Inadecuada planeación por parte de la CFPV.</t>
    </r>
  </si>
  <si>
    <r>
      <rPr>
        <b/>
        <sz val="9"/>
        <rFont val="Arial"/>
        <family val="2"/>
      </rPr>
      <t>Hallazgo N.° 24</t>
    </r>
    <r>
      <rPr>
        <sz val="9"/>
        <rFont val="Arial"/>
        <family val="2"/>
      </rPr>
      <t xml:space="preserve">. </t>
    </r>
    <r>
      <rPr>
        <sz val="9"/>
        <rFont val="Calibri"/>
        <family val="2"/>
        <scheme val="minor"/>
      </rPr>
      <t xml:space="preserve">Administrativo. Soportes documentales de los contratos.
Carpetas de varios contratos y convenios carecen de documentos. No se aplican los principios de archivística denotando fallas en el proceso de supervisión, lo que puede conllevar a confusiones e incumplimientos contractuales.
</t>
    </r>
  </si>
  <si>
    <r>
      <rPr>
        <b/>
        <sz val="9"/>
        <rFont val="Calibri"/>
        <family val="2"/>
        <scheme val="minor"/>
      </rPr>
      <t>Hallazgo No. 25</t>
    </r>
    <r>
      <rPr>
        <sz val="9"/>
        <rFont val="Calibri"/>
        <family val="2"/>
        <scheme val="minor"/>
      </rPr>
      <t xml:space="preserve"> Administrativo con presunto alcance disciplinario proceso de selección seguido en el contrato 230 de 2012. Partiendo de la expedición de resolución 7034 de octubre 17 de 2012 de norma que reglamenta las características  de los sistemas de seguridad de los CRC´s y el Sistema de Control y Vigilancia - SCV de estos centros, surge la necesidad de contratar los servicios objeto del contrato, posteriormente por email de noviembre 7 de 2012, se invitaron 7 universidades, presentándose oferta solo de la universidad UPCT; después el día 21 de diciembre de 2012, presenta propuesta para expedir el anexo técnico requerido por la Resolución 7034 de 2012, y ese mismo día SPT suscribe los Estudios Previos, donde se muestra la necesidad de realizar el contrato interadministrativo entre la SPR y UPTC culminando con la suscripción del contrato 230 de diciembre 24 de 2012</t>
    </r>
  </si>
  <si>
    <r>
      <rPr>
        <b/>
        <sz val="9"/>
        <rFont val="Calibri"/>
        <family val="2"/>
        <scheme val="minor"/>
      </rPr>
      <t xml:space="preserve">Hallazgo No. 26: </t>
    </r>
    <r>
      <rPr>
        <sz val="9"/>
        <rFont val="Calibri"/>
        <family val="2"/>
        <scheme val="minor"/>
      </rPr>
      <t xml:space="preserve"> Administrativo con presunto alcance Disciplinario, Proceso homologación del Sistema de Control y Vigilancia de los CRC´s. Al revisar el tramite surtido para configurar las homologaciones realizadas a la fecha (Softmanagement SA y Olimpia Management SA), la CGR, observa que dicho trámite fue realizado por la SPT bajo mucha informalidad</t>
    </r>
  </si>
  <si>
    <r>
      <rPr>
        <b/>
        <sz val="9"/>
        <rFont val="Calibri"/>
        <family val="2"/>
        <scheme val="minor"/>
      </rPr>
      <t>Hallazgo No. 27</t>
    </r>
    <r>
      <rPr>
        <sz val="9"/>
        <rFont val="Calibri"/>
        <family val="2"/>
        <scheme val="minor"/>
      </rPr>
      <t>, Administrativo con presunto alcance disciplinario reglamentación por parte de la SPT, de las características técnicas de los Sistemas de Seguridad Documental que deberían implementar sus vigilados
 La ley 1450 de 2011, fue expedida el 16 de junio de 2011 y a la fecha (octubre de 2013) han trascurrido 28 meses sin que la SPT haya cumplido cabalmente con la encomendado en la norma, toda vez que hasta la fecha solo se han reglamentado las características técnicas del sistema de seguridad documental que deben implementar los CDA´s y los CRC´s mediante la expedición de las Resoluciones 9304 de diciembre 24 de 2012 y 7034 de Octubre 17 de 2012, quedando pendientes las reglamentaciones para los demás organismos de apoyo como CIA´s, CEA´s  OT´s etc.</t>
    </r>
  </si>
  <si>
    <r>
      <rPr>
        <b/>
        <sz val="9"/>
        <rFont val="Calibri"/>
        <family val="2"/>
        <scheme val="minor"/>
      </rPr>
      <t>Hallazgo No. 28</t>
    </r>
    <r>
      <rPr>
        <sz val="9"/>
        <rFont val="Calibri"/>
        <family val="2"/>
        <scheme val="minor"/>
      </rPr>
      <t xml:space="preserve"> Administrativo. Desconexión RUNT por incumplimiento del SCV
Hallazgo No. 28 Administrativo. Desconexión RUNT por incumplimiento del SCV
La Resolución 7034 de 2012, establece que ante el incumplimiento por parte de los CRC de lo establecido en la misma, La Superintendencia podrá iniciar las investigaciones administrativas que haya lugar. Así mismo se ha establecido la desconexión del Sistema RUNT de los CRC´s ante este incumplimiento se evidencia que la Supertransporte no ha iniciado investigaciones a los CRC´s por este motivo especifico y en el RUNT continúan activos CRC´s que no cumplen lo establecido por la Supertransporte</t>
    </r>
  </si>
  <si>
    <r>
      <rPr>
        <b/>
        <sz val="9"/>
        <rFont val="Calibri"/>
        <family val="2"/>
        <scheme val="minor"/>
      </rPr>
      <t>Hallazgo No. 29</t>
    </r>
    <r>
      <rPr>
        <sz val="9"/>
        <rFont val="Calibri"/>
        <family val="2"/>
        <scheme val="minor"/>
      </rPr>
      <t xml:space="preserve"> Administrativo, Reglamentación y Elaboración anexos técnicos de los Sistemas de Seguridad Documental los Centros de Enseñanza Automovilística y Centros Integrales  de Atención no se tiene avance alguno estas situaciones impactan en el incumplimiento de las facultades asignadas a la Supertransporte así como los procesos de expedición y/o recategorización de características de los certificados de los CRC</t>
    </r>
  </si>
  <si>
    <r>
      <rPr>
        <b/>
        <sz val="9"/>
        <rFont val="Calibri"/>
        <family val="2"/>
        <scheme val="minor"/>
      </rPr>
      <t>Hallazgo No. 30</t>
    </r>
    <r>
      <rPr>
        <sz val="9"/>
        <rFont val="Calibri"/>
        <family val="2"/>
        <scheme val="minor"/>
      </rPr>
      <t xml:space="preserve"> Administrativo. Plazo para la exigibilidad del Sistema de Control y Vigilancia en CRC´s. La SPT  expidió la circular 036 de 2013, (agosto 23), en la que se establecen nuevos plazos para exigir el cumplimiento con el SCV, plazo que para finales de octubre de 2013, se encuentran vencidos y la circular 042 de 2013, (Octubre 18), donde se exige el registro de pago del trámite a través de un actor del sector financiero. No obstante lo anterior, la SPT, reporta al Ministerio de Transporte un total de 75 CRC que a 31 de Octubre no cumplen lo establecido por Superintendencia</t>
    </r>
  </si>
  <si>
    <r>
      <rPr>
        <b/>
        <sz val="9"/>
        <rFont val="Calibri"/>
        <family val="2"/>
        <scheme val="minor"/>
      </rPr>
      <t>Hallazgo 31</t>
    </r>
    <r>
      <rPr>
        <sz val="9"/>
        <rFont val="Calibri"/>
        <family val="2"/>
        <scheme val="minor"/>
      </rPr>
      <t xml:space="preserve"> Administrativo con presunto alcance disciplinario Centro de Monitoreo y Sistema de Captura de Video. La resolución 7034 de 2012, establece en sus capitulo III, lo relacionado con la implementación del Sistema de Captura de Video por parte de los Centros de Reconocimientos de Conductores el cual debe ser compatible con el Sistema de monitoreo de la Supertransporte y debe ser homologada por la SPT, o por quien esta designe. La Supertransporte celebro el contrato 230 de 2012, con la Universidad Pedagógica y Tecnológica de Tunja, en el que se contempla como parte del objeto, la elaboración del anexo técnico para el centro de monitoreo de la SPT que integrara los Sistemas de captura de Video. La citada resolución otorga un plazo de cuatro (4) meses ampliado hasta el 25 de marzo de 2013 por la resolución 191 de 2013</t>
    </r>
  </si>
  <si>
    <r>
      <rPr>
        <b/>
        <sz val="9"/>
        <rFont val="Calibri"/>
        <family val="2"/>
        <scheme val="minor"/>
      </rPr>
      <t>Hallazgo No. 32</t>
    </r>
    <r>
      <rPr>
        <sz val="9"/>
        <rFont val="Calibri"/>
        <family val="2"/>
        <scheme val="minor"/>
      </rPr>
      <t xml:space="preserve"> Administrativo, Debilidades Sistema de Control y Vigilancia   A partir de las verificaciones realizadas desde el acceso  al sistema disponible en la Supertransporte, se evidencia que a octubre de 2013, no se cumplen los objetivos de Sistema por cuanto la totalidad de los CRC´s aún no acatan lo exigido por la Supertransporte y tampoco fue posible observar la ubicación geográfica de los CRC ya registrados en el sistema</t>
    </r>
  </si>
  <si>
    <r>
      <rPr>
        <b/>
        <sz val="9"/>
        <rFont val="Calibri"/>
        <family val="2"/>
        <scheme val="minor"/>
      </rPr>
      <t>Hallazgo No. 33</t>
    </r>
    <r>
      <rPr>
        <sz val="9"/>
        <rFont val="Calibri"/>
        <family val="2"/>
        <scheme val="minor"/>
      </rPr>
      <t xml:space="preserve"> Administrativo Integración Sistema de Control y Vigilancia Centro de Monitoreo y RUNT A Octubre de 2013, no existe integración entre el Sistema de Control y Vigilancia, el Centro el Centro de Monitoreo de la SPT y el RUNT por lo tanto no se realizan cruces automáticos de información entre estos sistemas y por consiguiente las validaciones se verifican manualmente por parte de la Supertransporte En relación con el actor del Sector Financiero la SPT expidió la circular 036 de 2013, (agosto 23) en la que se establecen plazos (ya vencidos) para el cumplimiento con el SCV y la circular 042 de 2013, (Octubre 18) para exigir que los CRC validen el pago a través de un actor financiero al momento del enrolamiento del usuario en el Sistema de Control y Vigilancia</t>
    </r>
  </si>
  <si>
    <r>
      <rPr>
        <b/>
        <sz val="9"/>
        <rFont val="Calibri"/>
        <family val="2"/>
        <scheme val="minor"/>
      </rPr>
      <t>Hallazgo No. 34</t>
    </r>
    <r>
      <rPr>
        <sz val="9"/>
        <rFont val="Calibri"/>
        <family val="2"/>
        <scheme val="minor"/>
      </rPr>
      <t>. Administrativo, Seguimiento y monitoreo a la operación Sistema de Control y Vigilancia. Si bien la Supertransporte establece que es responsabilidad de los CRC la implementación y la operación del Sistema  Control y Vigilancia, se evidencia ausencia de controles por parte de esta Entidad frente a su interacción con el Sistema para la ejecución de las labores de inspección, control y vigilancia a los CRC, así como e seguimiento cumplimiento de los requerimiento de homologación y de los compromisos posteriores a la misma.</t>
    </r>
  </si>
  <si>
    <r>
      <rPr>
        <b/>
        <sz val="9"/>
        <rFont val="Calibri"/>
        <family val="2"/>
        <scheme val="minor"/>
      </rPr>
      <t xml:space="preserve">Hallazgo No. 35 </t>
    </r>
    <r>
      <rPr>
        <sz val="9"/>
        <rFont val="Calibri"/>
        <family val="2"/>
        <scheme val="minor"/>
      </rPr>
      <t>Administrativo, Procedimientos al interior de la SPT 
l interior de la Superintendencia un único funcionario interactúa directamente con el Sistema de Control y Vigilancia y con el proveedor del mismo, por toda la información generada y enviada  desde el Sistema a la Supertransporte está a su cargo   Dado que esta información debe ser insumo para la programación de las visitas en el Grupo de Inspección y si es el caso en las labores del Grupo de Control, se evidencia debilidades por cuanto no han establecidos procedimientos formales en la Delegada de Transito, para el intercambio de la información entre el SCV y los grupos que adelantan estas labores misionales</t>
    </r>
  </si>
  <si>
    <r>
      <rPr>
        <b/>
        <u/>
        <sz val="9"/>
        <rFont val="Calibri"/>
        <family val="2"/>
        <scheme val="minor"/>
      </rPr>
      <t>Hallazgo No. 36</t>
    </r>
    <r>
      <rPr>
        <sz val="9"/>
        <rFont val="Calibri"/>
        <family val="2"/>
        <scheme val="minor"/>
      </rPr>
      <t xml:space="preserve"> Administrativo información relativa al número de vigilados 
Solicitados a la Supertransporte la relación de los Centros de Enseñanza Automovilística, Centros de Diagnóstico Automotor, Centros integrales de Atención y Centros de Reconocimiento de Conductores sujetos de vigilancia de esta Superintendencia se evidencian inconsistencias en el número total de vigilados frente a  los reportados por el Ministerio de Transporte y el RUNT.</t>
    </r>
  </si>
  <si>
    <r>
      <rPr>
        <b/>
        <sz val="9"/>
        <rFont val="Calibri"/>
        <family val="2"/>
        <scheme val="minor"/>
      </rPr>
      <t>Hallazgo No. 37</t>
    </r>
    <r>
      <rPr>
        <sz val="9"/>
        <rFont val="Calibri"/>
        <family val="2"/>
        <scheme val="minor"/>
      </rPr>
      <t xml:space="preserve"> Administrativo. Gestión relativa a las actividades misionales de inspección, vigilancia y control la Superintendencia de Puertos y Transportes.</t>
    </r>
  </si>
  <si>
    <r>
      <rPr>
        <b/>
        <sz val="9"/>
        <rFont val="Calibri"/>
        <family val="2"/>
        <scheme val="minor"/>
      </rPr>
      <t>Hallazgo No. 38</t>
    </r>
    <r>
      <rPr>
        <sz val="9"/>
        <rFont val="Calibri"/>
        <family val="2"/>
        <scheme val="minor"/>
      </rPr>
      <t xml:space="preserve"> Administrativo Homologación de proveedores del Sistema de Control y Vigilancia  
Mediante circular 12 de abril de 2013, la Superintendencia presenta a los Centros de Reconocimiento de Conductores las empresas homologadas para prestar el servicio del Sistema de Control y Vigilancia, de la revisión de os documentos soportes del proceso de homologación adelantado en el marco del contrato 230 de 2012 por la Universidad Pedagógica y Tecnológica de Tunja se observa que tanto los documentos, el contenido de las listas de chequeo del cumplimiento de los requerimientos de homologación, así como el personal y los equipos disponibles son similares para estas dos empresas.
Mediante Circular externa 032 de 2013, la SPT da libertad a los CRC para que desarrollen sus propios sistemas de Control y Vigilancia o lo contraten con firmas diferentes a las actuales homologadas teniendo presente que deben surtir el proceso de homologación
</t>
    </r>
  </si>
  <si>
    <r>
      <rPr>
        <b/>
        <sz val="9"/>
        <rFont val="Calibri"/>
        <family val="2"/>
        <scheme val="minor"/>
      </rPr>
      <t>Hallazgo 39</t>
    </r>
    <r>
      <rPr>
        <sz val="9"/>
        <rFont val="Calibri"/>
        <family val="2"/>
        <scheme val="minor"/>
      </rPr>
      <t xml:space="preserve">, Administrativo con presunto incidencia fiscal y disciplinaria Caducidad de la acción para hacer efectiva la cartera por multas y sanciones por violación a las normas de tránsito. 
Revisada la información estadística reportada por el SIMIT para el periodo de enero de 2008 a 31 de agosto de 2013, se estableció que a nivel nacional fueron impuestos un total de 12,62 millones de infracciones por multas y sanciones que asciende a la suma de $3.67 billones de pesos, para el mismo periodo se tiene que la figura de caducidad opero o se produjo para un total de $21.494 infracciones que equivalen a un valor de $7.166.17 millones, proferidos a nivel nacional para los distintos organismos de tránsito y Secretarias de Transito Territorial competentes para su correspondiente trámite administrativo., situación que se originó como resultado de la pérdida de fuerza ejecutoria originada por la falta de acción y de actividad procesal del titular de la misma. (Organismo de Transito o Secretaria de Transito) dentro del término fijado por la ley  </t>
    </r>
  </si>
  <si>
    <r>
      <rPr>
        <b/>
        <sz val="9"/>
        <rFont val="Calibri"/>
        <family val="2"/>
        <scheme val="minor"/>
      </rPr>
      <t>Hallazgo No. 40</t>
    </r>
    <r>
      <rPr>
        <sz val="9"/>
        <rFont val="Calibri"/>
        <family val="2"/>
        <scheme val="minor"/>
      </rPr>
      <t xml:space="preserve"> Administrativo con presunta incidencia fiscal y disciplinaria. Prescripción de cartera por multas y sanciones por violación a las normas de tránsito.
Evaluada la información estadística reportada por el SIMIT, se pudo verificar que a nivel nacional, de un total de 12,62 millones de comparendos impuestos por multas y sanciones generadas en violaciones a normas de tránsito por valor 3.67 billones. Para el periodo enero de 2008 a 31 de agosto de 2013, se tiene que los Organismos de Transito y Secretarias de Transito Territoriales a nivel nacional profirieron un total de $300.327 prescripciones por una suma de $92.818.43 millones</t>
    </r>
  </si>
  <si>
    <r>
      <rPr>
        <b/>
        <sz val="9"/>
        <rFont val="Calibri"/>
        <family val="2"/>
        <scheme val="minor"/>
      </rPr>
      <t>Hallazgo No. 41</t>
    </r>
    <r>
      <rPr>
        <sz val="9"/>
        <rFont val="Calibri"/>
        <family val="2"/>
        <scheme val="minor"/>
      </rPr>
      <t xml:space="preserve"> Administrativo, Cartera de difícil cobro 
 a nivel nacional se encuentra reportada entre el 8 de noviembre de 2002 y 30 de junio de 2013, por los Organismo de Transito y Secretarias de Transito Territorial una cantidad total de 5.691.874 procesos por infracciones de tránsito constituida como cartera  correspondiente a pretensiones por un valor de $2.014 billones relacionados a procesos activos seguidos para obtener el cobro de los comparendos  impuestos de difícil cobro correspondiendo a un total de 131.062 comparendos por una suma de $55.452.10 millones. 
El valor de esta cartera, corresponde a la clasificada como deuda de difícil cobro y por lo tanto corresponde a un total de procesos iniciados pero su situación está catalogada como: a) de difícil cobro, b) prescrita, c) caducada, y d) remisoria. Se trata de una cartera en donde su recuperación es prácticamente remota por la antigüedad que presenta la misma, como resultado que las acciones o gestiones de cobro adelantadas  por las entidades correspondiente no fueron las más oportunas y eficaces.
</t>
    </r>
  </si>
  <si>
    <r>
      <rPr>
        <b/>
        <sz val="9"/>
        <rFont val="Calibri"/>
        <family val="2"/>
        <scheme val="minor"/>
      </rPr>
      <t>Hallazgo No. 42</t>
    </r>
    <r>
      <rPr>
        <sz val="9"/>
        <rFont val="Calibri"/>
        <family val="2"/>
        <scheme val="minor"/>
      </rPr>
      <t>, Administrativo, Acción de cobro de la cartera pagada y por cobro de comparendos impuestos en multas y sanciones generadas por violaciones a las normas de tránsito.    se determino que desde enero de 2008  hasta 31 de agosto de 2013, se han interpuesto a nivel nacional un total de 12.62 millones de comparendo a partir de los cuales se han generado multas y sanciones por violaciones a normas de tránsito, cuyas pretensiones ascienden a $3.67 billones, dentro de los cuales el 6,52% equivale a 822.942 infracciones que se encuentran a la fecha como no pagas, con pretensiones de $260.161,40  millones. De otra parte  y dentro del mismo lapso de tiempo se ha podido determinar que a nivel nacional y por jurisdicción coactiva de los Organismos de Transito  y Secretarias de Transito de los entes territoriales se encontraban procesos ejecutivos fallados a favor de estos un total de $9.01 millones de comparendo por valor de $2.76 billones</t>
    </r>
  </si>
  <si>
    <r>
      <rPr>
        <b/>
        <sz val="9"/>
        <rFont val="Calibri"/>
        <family val="2"/>
        <scheme val="minor"/>
      </rPr>
      <t>Hallazgo No. 43</t>
    </r>
    <r>
      <rPr>
        <sz val="9"/>
        <rFont val="Calibri"/>
        <family val="2"/>
        <scheme val="minor"/>
      </rPr>
      <t xml:space="preserve">: Administrativo Operación del sistema de control y vigilancia de la SPT
se evidencio que el Sistemas de Control y Vigilancia (SCV), provisto por la firma Olimpia Management es ineficiente toda vez que la interface de usuario es poco amigable y el sistema presenta debilidades particularmente en la disponibilidad y oportunidad del proceso en generación del PIN, requerido para el pago del trámite de expedición del Certificado de Aptitud Física, Mental y de coordinación Motriz y en la validación de huellas de los ciudadanos los CRC´s reporta que para el caso de los aspirantes que poseen tarjeta de identidad de la huella por lo que el proceso de identificación es confuso para el aspirante y dispendioso para el CRC dado los anteriores inconvenientes y la dificultad para establecer comunicación  para  requerir soporte del proveedor, los CRC optan por  realizar el trámite en su sistema y el RUNT sin utilizar el SCV.
Adicionalmente se evidencio que debido a los costos que debe asumir el CRC para obtener el servicio del proveedor del Sistema, se ha incrementado la tarifa del trámite cobrada al aspirante para la expedición del Certificado.
</t>
    </r>
  </si>
  <si>
    <r>
      <rPr>
        <b/>
        <sz val="9"/>
        <rFont val="Calibri"/>
        <family val="2"/>
        <scheme val="minor"/>
      </rPr>
      <t>Hallazgo No. 44</t>
    </r>
    <r>
      <rPr>
        <sz val="9"/>
        <rFont val="Calibri"/>
        <family val="2"/>
        <scheme val="minor"/>
      </rPr>
      <t>: Administrativo Control sistematizado de cursos máximos autorizados Revisadas las actas del operativo conjunto practicado entre la SPT, el ONAC y el MT los días 18. 19 y 20 de noviembre de 2013 a los CRC´s , CDA´s y CEA´s seleccionados en Bogotá se pudo percibir que ninguno de los tres (3) Sistemas para  los CDA´s y  CEA´s cuentan con el efectivo control sistematizado y de administración de los cupos máximos autorizados, igualmente el sistema RUNT no está bloqueando el sistema de  registro cuando se sobrepasa dicho cupo, lo cual no permite cumplir efectivamente la norma y mitigar los riesgos relacionados con prácticas desleales con los usuarios y tramites irregulares y por tanto se afecta la eficiente prestación del servicio.</t>
    </r>
  </si>
  <si>
    <r>
      <rPr>
        <b/>
        <sz val="9"/>
        <rFont val="Calibri"/>
        <family val="2"/>
        <scheme val="minor"/>
      </rPr>
      <t>Hallazgo No. 45:</t>
    </r>
    <r>
      <rPr>
        <sz val="9"/>
        <rFont val="Calibri"/>
        <family val="2"/>
        <scheme val="minor"/>
      </rPr>
      <t xml:space="preserve"> Administrativo Acompañamiento del sistema RUNT desde el inicio y durante todo el proceso de tramite
es  una práctica común en el sector registrar la información  en el RUNT al final del proceso y no desde su inicio lo que se hace evidente al verificar el tiempo transcurrido entre la solicitud y la aprobación del trámite igualmente los sistemas informáticos internos de estos centros de apoyo y el SCV para el caso de los CRC´s no cuentan con un mecanismo de control que incorpore los números de solicitud y aprobación generados por el RUNT como prerrequisito dentro de dicho trámite de manera que se garantice el uso del RUNT, durante todo el trámite y no solo al final del mismo como es usual hacerlo actualmente.</t>
    </r>
  </si>
  <si>
    <r>
      <rPr>
        <b/>
        <sz val="9"/>
        <rFont val="Calibri"/>
        <family val="2"/>
        <scheme val="minor"/>
      </rPr>
      <t>Hallazgo No. 46:</t>
    </r>
    <r>
      <rPr>
        <sz val="9"/>
        <rFont val="Calibri"/>
        <family val="2"/>
        <scheme val="minor"/>
      </rPr>
      <t xml:space="preserve"> Administrativo Reporte de novedades y administración de la documentación por parte de los centros de apoyo
en los que el personal autorizado para operar y subir información al RUNT, en estos centros es diferente al reportado al organismo acreditador, además no están informando al MT las modificaciones que realizan en cuanto al personal que presta el servicio de acuerdo a lo establecido en la resolución del habilitación.       
Igualmente se evidenciaron debilidades en el proceso de calibración de equipos y casos de CRC´s y CDA´s que no informan oportunamente los cambios en las condiciones de habilitación y acreditación ante el MT y el ONAC, como el domicilio, el personal y los equipos</t>
    </r>
  </si>
  <si>
    <r>
      <rPr>
        <b/>
        <sz val="9"/>
        <rFont val="Calibri"/>
        <family val="2"/>
        <scheme val="minor"/>
      </rPr>
      <t>Hallazgo No. 47:</t>
    </r>
    <r>
      <rPr>
        <sz val="9"/>
        <rFont val="Calibri"/>
        <family val="2"/>
        <scheme val="minor"/>
      </rPr>
      <t xml:space="preserve"> Administrativo Personal de apoyo en CRC”s y CEA’s  Es usual la práctica mediante la cual personal profesional y técnico de apoyo a los CRC´s y CEA´s, presenta alta rotación generando riesgos relacionados con la temporalidad de esta persona. Así mismo se encontró un caso en el que los ingenieros e inspectores de línea son rotados entre las diferentes sedes del CDA, Las situaciones expuestas se constituyen en factores que afectan la calidad y la efectividad presentación del servicio</t>
    </r>
  </si>
  <si>
    <r>
      <rPr>
        <b/>
        <sz val="9"/>
        <rFont val="Calibri"/>
        <family val="2"/>
        <scheme val="minor"/>
      </rPr>
      <t>Hallazgo No. 48:</t>
    </r>
    <r>
      <rPr>
        <sz val="9"/>
        <rFont val="Calibri"/>
        <family val="2"/>
        <scheme val="minor"/>
      </rPr>
      <t xml:space="preserve"> Administrativo Realización de las pruebas por parte de los CDA’s se pudo establecer que algunos CDA´s no están realizando debidamente la totalidad de las pruebas establecidas en la norma técnica colombiana NTC 5375, cuestionando con lo anterior, la efectividad con lo anterior, la efectividad de este control vehicular, pudiendo con ello incrementar los riesgos en la siniestralidad en carretera.</t>
    </r>
  </si>
  <si>
    <r>
      <rPr>
        <b/>
        <sz val="9"/>
        <rFont val="Calibri"/>
        <family val="2"/>
        <scheme val="minor"/>
      </rPr>
      <t>Hallazgo No. 49</t>
    </r>
    <r>
      <rPr>
        <sz val="9"/>
        <rFont val="Calibri"/>
        <family val="2"/>
        <scheme val="minor"/>
      </rPr>
      <t>: Administrativo  Ejecución de los Programas académicos por parte de los CEA’s y requisitos de legalidad para operar estos centros
se identificaron casos de estos centros que no cumplen con la intensidad académica establecida legalmente, además que el control que llevan estos centros sobre las materias teóricas prácticas realizadas y su intensidad es muy informal, lo que imposibilita realizar un efectivo seguimiento sobre las materias cursadas y evaluadas, la participación y asistencia del alumno , la actividad de su instructor y del supervisor : Algunos centros auditados manifiestan que las ayudas didácticas ya no son necesarios.
Se evidencio un caso en el que el CEA´s presenta falencias de legalidad como no tener una póliza de responsabilidad  civil extracontractual vigente no inferior a 60 SMLMV, ni un  certificado de conformidad del servicio, no disponen de áreas para realizar clases prácticas ni de oficina administrativa, igualmente sus ayudas didácticas y audiovisuales son inexistentes o deficientes. Esta parte del hallazgo puede tener posible incidencia sancionatoria por parte de la SPT</t>
    </r>
  </si>
  <si>
    <r>
      <rPr>
        <b/>
        <sz val="9"/>
        <rFont val="Calibri"/>
        <family val="2"/>
        <scheme val="minor"/>
      </rPr>
      <t>Hallazgo No. 50</t>
    </r>
    <r>
      <rPr>
        <sz val="9"/>
        <rFont val="Calibri"/>
        <family val="2"/>
        <scheme val="minor"/>
      </rPr>
      <t xml:space="preserve">: Administrativo Anulación de certificados de revisión técnico mecánica y emisiones contaminantes
se evidenciaron tres casos en los que el CDA no registra en el RUNT los certificados anulados dado que el sistema no provee esta funcionalidad por lo que como alternativa para estos casos el CDA utiliza la funcionalidad de generación de duplicado y de esta forma queda anulado el certificado original. Adicionalmente en uno de estos casos al CDA, no lleva plantilla en la que se especifique las razones de anulación del certificado.  </t>
    </r>
  </si>
  <si>
    <r>
      <rPr>
        <b/>
        <sz val="9"/>
        <rFont val="Calibri"/>
        <family val="2"/>
        <scheme val="minor"/>
      </rPr>
      <t>Hallazgo No. 51</t>
    </r>
    <r>
      <rPr>
        <sz val="9"/>
        <rFont val="Calibri"/>
        <family val="2"/>
        <scheme val="minor"/>
      </rPr>
      <t>: Administrativo información vehículos enseñanza se estableció que la revisión de las adaptaciones de los vehículos de enseñanza es requerida por única vez al momento de radicar los documentos para habilitación del CEA, ante el MT o al adquirir un nuevo vehículo de instrucciones con posterioridad a la habilitación. La información de esta revisión realizada por los CDA, solamente reposa en el sistema propio de estos centros sin ser ingresada al RUNT, por lo que al consultar en el portal web varias placas para este tipo de vehículos no se encuentra información que indique que el vehículo es utilizado para instrucción por parte de un CEA.</t>
    </r>
  </si>
  <si>
    <r>
      <rPr>
        <b/>
        <sz val="9"/>
        <rFont val="Calibri"/>
        <family val="2"/>
        <scheme val="minor"/>
      </rPr>
      <t>Hallazgo No. 52</t>
    </r>
    <r>
      <rPr>
        <sz val="9"/>
        <rFont val="Calibri"/>
        <family val="2"/>
        <scheme val="minor"/>
      </rPr>
      <t>: Administrativo, Protección de datos de usuarios en los CRC’s
Dentro del proceso de implantación del Sistema SISEC, Sistema integrado de Seguridad para la validación de la identidad” que hace parte del Sistema de Control y Vigilancia, la firma Olimpia Management en su calidad de proveedor homologado por la Supertransporte para prestar este servicio, emitió para los organismo Certificadores de Personas o Centros de Reconocimiento la Circular 005 de 2013, de junio 14 de 2013, donde emite instrucciones referentes al párrafo Legal de términos y condiciones del aspirante, sin aclarar en que fundamente dicha obligatoriedad así ¨Autorizo que la información de la historia clínica y más datos personales confidenciales y sensibles sean mantenidos y procesados examinados por el Centro de Reconocimiento de Conductores por el Sistema integrado de Seguridad y sus integrantes o participantes, Autorizo la consulta de datos personales sensibles y  confidenciales en las bases de datos de las centrales de riesgo. Datacrédito y CIFIN, para efectos de verificación de la información suministrada. Dicha información podrá ser divulgada por orden o solicitud de autoridad o suministrada a terceros para desarrollar los procesos de análisis referidos</t>
    </r>
  </si>
  <si>
    <r>
      <t xml:space="preserve"> </t>
    </r>
    <r>
      <rPr>
        <b/>
        <sz val="9"/>
        <rFont val="Calibri"/>
        <family val="2"/>
        <scheme val="minor"/>
      </rPr>
      <t>Hallazgo No. 53</t>
    </r>
    <r>
      <rPr>
        <sz val="9"/>
        <rFont val="Calibri"/>
        <family val="2"/>
        <scheme val="minor"/>
      </rPr>
      <t xml:space="preserve">: Administrativo, Operación de CDA”s
e encontraron alguno casos en los que el CDA no tiene vigente la póliza de responsabilidad civil extracontractual ni la licencia ambiental
 Se encontraron casos en los que se presentan inconformidades en el cumplimiento de la norma exigida por Organismo Acreditador en particular lo relacionado con la calibración de los equipos utilizados en las diferentes pruebas que deben aprobar los vehículos.
 Se evidenciaron inconsistencias entre la información de los certificados de Revisión Técnico Mecánica y emisiones contaminantes cargados en el aplicativo propio del CDA y la registrada en el RUNT si bien el MT indica que los CDA cuentan con todas las funcionalidades requeridas para el adecuado registro de información en el RUNT
 Se evidenciaron casos en los que la información de los Certificados de Revisión Técnico Mecánica y emisiones contaminantes no es registrada en el RUNT al momento de la revisión del vehículo.
</t>
    </r>
  </si>
  <si>
    <r>
      <rPr>
        <b/>
        <sz val="9"/>
        <rFont val="Calibri"/>
        <family val="2"/>
        <scheme val="minor"/>
      </rPr>
      <t>Hallazgo No. 54</t>
    </r>
    <r>
      <rPr>
        <sz val="9"/>
        <rFont val="Calibri"/>
        <family val="2"/>
        <scheme val="minor"/>
      </rPr>
      <t xml:space="preserve"> Administrativo Operación de los CIA’s
e las visitas efectuadas por las diferentes Gerencias de la Contraloría General de la Republica a los centros integrales de atención –CIAS- se determinó que algunos CIAs no cumplen con lo establecido en la Resolución 3204 de 2010
 No tienen implementado el sistema de implementación biométrica incumpliendo el numeral 5 del Artículo 3 de la Resolución No. 3204 de 2010
 No cuentan con aulas adecuadas debidamente dotadas de iluminación, ventilación y cámara de video.
 Se observa que los convenios de administración de Servicios suscritos para ofrecer los servicios de casa cárcel corresponden a sitios ubicados en domicilios diferentes  a la jurisdicción o sede de funcionamiento de los centros integrales de atención con la cual se cumple lo señalado en el numeral 2 del Artículo 3 de la Resolución No. 3204 de 2010, del Ministro de Transporte </t>
    </r>
  </si>
  <si>
    <r>
      <rPr>
        <b/>
        <sz val="9"/>
        <rFont val="Calibri"/>
        <family val="2"/>
        <scheme val="minor"/>
      </rPr>
      <t>Hallazgo No. 55</t>
    </r>
    <r>
      <rPr>
        <sz val="9"/>
        <rFont val="Calibri"/>
        <family val="2"/>
        <scheme val="minor"/>
      </rPr>
      <t>: Administrativo, Operación de CEA”s 
 No existe evidencia documental de la realización por parte de estos centros de la evaluación técnica y practica al alumno una vez surtido el proceso de capacitación, en los términos señalados en el Articulo 4 del Decreto No. 1500 de 2009 del MT.
 Algunos CEA’s no cuentan con Póliza de Responsabilidad Civil Contractual vigente, con el fin de amparar la muerte y/o lesiones a personas y el daño de bienes a terceros que se produzcan por causa o con ocasión de enseñanza automovilística con los vehículos automotores, con lo cual se lo establecido en el Art. Del decreto 1500 de 2009.
 Existen CEA’s  con sedes ubicadas en sitios diferentes a la dirección registrada en la Resolución de habilitación del MT y de la Resolución de autorización de la Secretaria de Educación correspondiente, detectando de una manera que estos, no se encuentran habilitados, ni autorizados para prestar este servicio, incumplimiento de esta manera con  lo establecido en el a artículo 5 del Decreto 1500 de abril 29 de 2009, lo cual conlleva adicionalmente riesgos en la cobertura de la Póliza en lo relativo a los otros centros no habitados y autorizados.</t>
    </r>
  </si>
  <si>
    <r>
      <rPr>
        <b/>
        <sz val="9"/>
        <rFont val="Calibri"/>
        <family val="2"/>
        <scheme val="minor"/>
      </rPr>
      <t>Hallazgo 56</t>
    </r>
    <r>
      <rPr>
        <sz val="9"/>
        <rFont val="Calibri"/>
        <family val="2"/>
        <scheme val="minor"/>
      </rPr>
      <t xml:space="preserve"> Administrativo, Operación de los organismos de transito
 Existen comparendos impuestos por la Policía de Carreteras POLCA, por $161 millones aproximadamente durante las vigencias 2012 y 2013 los cuales no fueron reportados oportunamente, como lo establece el parágrafo 1 artículo 135 de la ley 769 de 2002, modificado por el artículo 22 de la ley 1383 de marzo, lo anterior por falta de seguimiento y control, generando el riesgo que la autoridad de transito no actué oportunamente para la recuperación de los valores impuestos en las infracciones de Tránsito.
 El Director de Tránsito del Municipio de Soledad (Att) para la vigencia 2012, mediante Resolución No. 719 de Noviembre 10 del mismo año, declaro de oficio la prescripción de la acción de cobro por infracción a las normas de tránsito, motivando dicha prescripción en el artículo 159 de la ley 769 de 2002, Por valor de $5.586 Millones, evidenciándose falta de gestión por parte del director de tránsito de turno para las vigencias objeto de la prescripción, lo que podría considerarse como una gestión antieconómica.</t>
    </r>
  </si>
  <si>
    <r>
      <rPr>
        <b/>
        <sz val="9"/>
        <rFont val="Calibri"/>
        <family val="2"/>
        <scheme val="minor"/>
      </rPr>
      <t>Hallazgo No. 57</t>
    </r>
    <r>
      <rPr>
        <sz val="9"/>
        <rFont val="Calibri"/>
        <family val="2"/>
        <scheme val="minor"/>
      </rPr>
      <t>: Administrativo, con presunta incidencia disciplinaria Régimen de Tarifas del SOAT: Revisión periódica de las condiciones técnicas y financieras y determinación de tarifas
se evidencia que desde el año 2009,  no se han revisado las tarifas máximas del SOAT, considerando las variaciones estadísticas técnicas y financieras en cuanto a la operación del seguro. La información utilizada para la determinación de tarifas actuales corresponde a los años 2005 – 2006 y 2007 y no se han tenido en cuenta los comportamientos y tendencias de las variables para los pedidos 2009, 2010, 2011 y 2012, considerando en los cálculos, especialmente en el contexto de la dinámica estadística entre los años 2007 a 2012 en cuanto al número de pólizas emitidas, la frecuencia anual de reclamaciones por categorías número de siniestros, valor promedio del siniestro, entre otros componentes del cálculo.</t>
    </r>
  </si>
  <si>
    <r>
      <rPr>
        <b/>
        <sz val="9"/>
        <rFont val="Calibri"/>
        <family val="2"/>
        <scheme val="minor"/>
      </rPr>
      <t>Hallazgo No. 58:</t>
    </r>
    <r>
      <rPr>
        <sz val="9"/>
        <rFont val="Calibri"/>
        <family val="2"/>
        <scheme val="minor"/>
      </rPr>
      <t xml:space="preserve"> Administrativo Planeación y Programación carece de información respecto a la programación del grado de cumplimiento de actividades, objetivos y metas, así como, para determinar la asignación de recursos y definir las responsabilidades
1. El Ministerio presenta una base de datos con ochenta y cuatro (84) contratos entre los cuales se encuentran tres (3) que no son ejecutados con recursos 16, es decir que son ejecutados en su totalidad con recursos de otra subcuenta.</t>
    </r>
  </si>
  <si>
    <r>
      <rPr>
        <b/>
        <sz val="9"/>
        <rFont val="Calibri"/>
        <family val="2"/>
        <scheme val="minor"/>
      </rPr>
      <t xml:space="preserve">Hallazgo No. 59. </t>
    </r>
    <r>
      <rPr>
        <sz val="9"/>
        <rFont val="Calibri"/>
        <family val="2"/>
        <scheme val="minor"/>
      </rPr>
      <t xml:space="preserve">Información contable
De la información suministrada por la Entidad, respecto de los contratos suscritos con recursos de la subcuenta ECAT, correspondiente a la vigencia fiscal 2011, se evidencian las siguientes situaciones: 1) el Ministerio presenta una base de datos con 84 contratos, entre los cuales se encuentran 3 que no son ejecutados con el recurso 16, es decir, que son ejecutados en su totalidad, con recursos de otra subcuenta. 2) El valor reportado en dicha base de datos con cargo a la subcuenta ECAT recurso 16, que reporta $10.811.882.961, del convenio 184, suscrito entre el Ministerio y la OIM, no coincide con el valor registrado en los documentos soportes del convenio  ($4.930.073.002). 3) Posteriormente, el Ministerio complementa la solicitud antes referida, aportando una nueva base de datos con 4.611 registros, pero sin la totalidad de los ítems del requerimiento realizado por la CGR. Lo anterior por citar algunos ejemplos de los datos revisados en la contratación de la subcuenta ECAT. Dados estos hechos , se observa que no existe unificación de la información de la Subcuenta. </t>
    </r>
  </si>
  <si>
    <r>
      <rPr>
        <b/>
        <sz val="9"/>
        <rFont val="Calibri"/>
        <family val="2"/>
        <scheme val="minor"/>
      </rPr>
      <t>Hallazgo No. 60</t>
    </r>
    <r>
      <rPr>
        <sz val="9"/>
        <rFont val="Calibri"/>
        <family val="2"/>
        <scheme val="minor"/>
      </rPr>
      <t>: Administrativo, Adición del contrato 547 celebrado con la Unión Temporal Alianza Medios
El  2 de Noviembre de 2011, se suscribe el contrato 547 con la firma Unión Temporal Alianza Medios con el objeto de  “Pautar en medios de comunicación masiva y/o alternativa, las campañas y estrategias de comunicación” por valor de  $14.575.0 millones con fechas de inicio el 24 de Noviembre de 2011 y de terminación 31 de diciembre de 2012, Posteriormente se suscribe una adición por $7.300.0 millones, para un total de $21.975 millones. El contrato tuvo una prórroga de 180 días (seis meses), la cual fue firmada el 30 de diciembre de 2011</t>
    </r>
  </si>
  <si>
    <r>
      <rPr>
        <b/>
        <sz val="9"/>
        <rFont val="Calibri"/>
        <family val="2"/>
        <scheme val="minor"/>
      </rPr>
      <t>Hallazgo No. 61</t>
    </r>
    <r>
      <rPr>
        <sz val="9"/>
        <rFont val="Calibri"/>
        <family val="2"/>
        <scheme val="minor"/>
      </rPr>
      <t xml:space="preserve">: Administrativo, Información Convenio 461-2010 Celebrado con la OPS/OMS la Coordinadora Grupo de Gestión Contractual advierte al supervisor del convenio 461-2010, que se presentan inconsistencia en el informe final de supervisión, entre otros aspectos los diferentes valores en pesos por diferencia en cantidades y por ingresos al almacén no relacionados en dicho informe. Verificado el convenio por parte de la CGR y de acuerdo a los documentos que reposan en las dos carpetas contentivas del mismo se cuantifico la totalidad de soportes denominados “ingresos de elementos al sistema” que totalizan $322.688.047.103, presentando una diferencia de $8.074.148.806 frente al valor del convenio que es de $330.762.195.909.
Situación que durante la visita de la CGR, el Ministerio justifico con soportes de “ingresos de elementos del sistema, por cuantía superior al valor de la diferencia, hecho que no permite evidenciar con precisión los saldos a favor o en contra de la entidad.           
</t>
    </r>
  </si>
  <si>
    <r>
      <rPr>
        <b/>
        <sz val="9"/>
        <rFont val="Arial"/>
        <family val="2"/>
      </rPr>
      <t>Hallazgo 5</t>
    </r>
    <r>
      <rPr>
        <sz val="9"/>
        <rFont val="Arial"/>
        <family val="2"/>
      </rPr>
      <t>. Con la información suministrada a la Contraloría General de la Republica no se aporta evidencia que permita conocer la existencia de regulación económica en materia de transporte fluvial ni la elaboración de Planes modales de transporte, por tanto se evidencia incumplimiento por parte del Ministerio.</t>
    </r>
  </si>
  <si>
    <r>
      <rPr>
        <b/>
        <sz val="9"/>
        <rFont val="Arial"/>
        <family val="2"/>
      </rPr>
      <t>Hallazgo 2.</t>
    </r>
    <r>
      <rPr>
        <sz val="9"/>
        <rFont val="Arial"/>
        <family val="2"/>
      </rPr>
      <t xml:space="preserve"> Administrativa con presunta incidencia Disciplinaria- Coordinación en la Implementación y desarrollo del Proceso: Renovación de Licencias de Conducción.</t>
    </r>
  </si>
  <si>
    <r>
      <rPr>
        <b/>
        <sz val="9"/>
        <rFont val="Arial"/>
        <family val="2"/>
      </rPr>
      <t>Hallazgo 3</t>
    </r>
    <r>
      <rPr>
        <sz val="9"/>
        <rFont val="Arial"/>
        <family val="2"/>
      </rPr>
      <t>. Administrativa - Eficiencia del Sistema de Control y Vigilancia – SCV - de la Superintendencia de Puertos y Transporte.</t>
    </r>
  </si>
  <si>
    <r>
      <rPr>
        <b/>
        <sz val="9"/>
        <rFont val="Arial"/>
        <family val="2"/>
      </rPr>
      <t>Hallazgo No. 2.- Administrativa - Cronograma de reasignación de rutas y del proceso de Chatarrización</t>
    </r>
    <r>
      <rPr>
        <sz val="9"/>
        <rFont val="Arial"/>
        <family val="2"/>
      </rPr>
      <t>. Los Municipios de Envigado e Itagüí, presentan retrasos en sus cronogramas de cumplimiento de las obligaciones establecidas en el Convenio de Cofinanciación suscrito el 28 de noviembre de 2005, con respecto a la viabilidad y sostenibilidad del SITM Metroplús en la Pretroncal del Sur, y en consecuencia no se materializa la disminución de la sobreoferta de vehículos de transporte público, así como la reasignación de rutas necesarias para la adecuada implementación de los nuevos buses del SITM de Metroplús.</t>
    </r>
  </si>
  <si>
    <r>
      <rPr>
        <b/>
        <sz val="9"/>
        <rFont val="Arial"/>
        <family val="2"/>
      </rPr>
      <t>Hallazgo No. 37.</t>
    </r>
    <r>
      <rPr>
        <sz val="9"/>
        <rFont val="Arial"/>
        <family val="2"/>
      </rPr>
      <t xml:space="preserve">- Numero Sistemas en operación 
El Plan Nacional de Desarrollo estableció una meta de 8 SITM operando, pero a diciembre de 2013, se encuentran operando 6, con un cumplimiento del 33,3% de la meta. Pendientes Transcaribe y Cúcuta, el cual no tiene Conpes ni Convenio de Cofinanciación. </t>
    </r>
  </si>
  <si>
    <r>
      <rPr>
        <b/>
        <sz val="9"/>
        <rFont val="Arial"/>
        <family val="2"/>
      </rPr>
      <t>Hallazgo No. 38.</t>
    </r>
    <r>
      <rPr>
        <sz val="9"/>
        <rFont val="Arial"/>
        <family val="2"/>
      </rPr>
      <t xml:space="preserve">- Retraso en inicio de operaciones
El atraso del inicio de operaciones fue de varios años para todos los sistemas. El SITM de Cartagena pese a que se han desembolsado recursos y se han ejecutado las sumas presupuestadas la fecha de ingreso ha sido pospuesta para el año 2015. El SITM de Cúcuta se desconoce la fecha de inicio de operaciones. </t>
    </r>
  </si>
  <si>
    <r>
      <rPr>
        <b/>
        <sz val="9"/>
        <rFont val="Arial"/>
        <family val="2"/>
      </rPr>
      <t>Hallazgo No. 39</t>
    </r>
    <r>
      <rPr>
        <sz val="9"/>
        <rFont val="Arial"/>
        <family val="2"/>
      </rPr>
      <t xml:space="preserve">.- Número de SETP en operación 
La estructuración y puesta en marcha de los SETP registra un notable atraso, El Plan Nacional de Desarrollo fijo tener en operación 7 sistemas, pero este propósito no se ha podido concretar. </t>
    </r>
  </si>
  <si>
    <r>
      <rPr>
        <b/>
        <sz val="9"/>
        <rFont val="Arial"/>
        <family val="2"/>
      </rPr>
      <t>Hallazgo No. 40.</t>
    </r>
    <r>
      <rPr>
        <sz val="9"/>
        <rFont val="Arial"/>
        <family val="2"/>
      </rPr>
      <t>- Cumplimiento de metas contenidas en el Plan Nacional de Desarrollo diferentes a las SITM y SETP
SITP: Meta 4, ejecución 3. Cumplimiento 75% 
Planes de movilidad: Meta: 30. Formulados 26. Cumplimiento 80%
SAB: Meta 10, formulados 3. Cumplimiento 80%
SITR: Meta 4. Formulados 6. Cumplimiento 150%
Estrategias ciudades pequeñas: Meta 4.Formulados 1. Cumplimiento 25%
Sistemas inteligentes de transporte: Meta 4. Estructurados 3. Cumplimiento 75%</t>
    </r>
  </si>
  <si>
    <r>
      <rPr>
        <b/>
        <sz val="9"/>
        <rFont val="Arial"/>
        <family val="2"/>
      </rPr>
      <t>Hallazgo No. 41.</t>
    </r>
    <r>
      <rPr>
        <sz val="9"/>
        <rFont val="Arial"/>
        <family val="2"/>
      </rPr>
      <t xml:space="preserve"> Infraestructura proyectada, en relación con los kilómetros terminados.
Ninguna ciudad avanzo al 100% en la construcción de infraestructura para la operación de sus sistemas. Para los SITM: Se proyectó 872,05 km. Terminados: 487,34 km. 55,90%.</t>
    </r>
  </si>
  <si>
    <r>
      <rPr>
        <b/>
        <sz val="9"/>
        <rFont val="Arial"/>
        <family val="2"/>
      </rPr>
      <t xml:space="preserve">Hallazgo No. 42. </t>
    </r>
    <r>
      <rPr>
        <sz val="9"/>
        <rFont val="Arial"/>
        <family val="2"/>
      </rPr>
      <t>Pasajeros proyectados por movilizar, vs pasajeros movilizados
1. Para el periodo 2010-2012 no hay cifras sobre los PAX proyectados
2. Meta movilizar: 4.303.200 PAX. Movilizados: 2.931.545 PAX. Cumplimiento: 68,12%. 
3. Específicamente para las ciudades se tenía proyectado movilizar en 2013, Meta: 2.553.200 PAX DIA. Movilizados: 875.243. Cumplimiento: 34,28%</t>
    </r>
  </si>
  <si>
    <r>
      <rPr>
        <b/>
        <sz val="9"/>
        <rFont val="Arial"/>
        <family val="2"/>
      </rPr>
      <t xml:space="preserve">Hallazgo No. 43. </t>
    </r>
    <r>
      <rPr>
        <sz val="9"/>
        <rFont val="Arial"/>
        <family val="2"/>
      </rPr>
      <t xml:space="preserve">Cobertura proyectada vs Cobertura real 
La cobertura de transporte proyectada es menor a lo real, en cuanto a la atención de la demanda global de transporte de pasajeros urbanos. Los porcentajes de cumplimiento oscilaron entre el 23% (Barranquilla) y 91% (Cali) </t>
    </r>
  </si>
  <si>
    <r>
      <rPr>
        <b/>
        <sz val="9"/>
        <rFont val="Arial"/>
        <family val="2"/>
      </rPr>
      <t>Hallazgo No. 44.</t>
    </r>
    <r>
      <rPr>
        <sz val="9"/>
        <rFont val="Arial"/>
        <family val="2"/>
      </rPr>
      <t xml:space="preserve"> Desembolso de recursos asignados vs presupuesto ejecutado
SITM: Los desembolsos efectuados han sido inferiores al presupuesto asignado en algunos de los SITM  que presentan niveles de ejecución en 2010 : 98,85%; en 2011 : 86,96%; en el 2012 : 99,66% y en el 2013: 79,31%.   
Revisada la información del SIIF. se encuentra que salvo Cali, los recursos de la Nación previstos para los sistemas, aparecen ejecutados o quedaron comprometidos en cada una de las vigencias.  Las diferencias corresponderían a desembolsos de los recursos en cabeza de los entes territoriales. 
Comparadas las cifras reportadas por el MT frente al Presupuesto General de la Nación (SIIF 2010-2013), se encontró diferencia en el SITM de Cali en 2010, por valor de $1,165,045,263, en 2012: $126,381,000,000. </t>
    </r>
  </si>
  <si>
    <r>
      <rPr>
        <b/>
        <sz val="9"/>
        <rFont val="Arial"/>
        <family val="2"/>
      </rPr>
      <t>Hallazgo No. 45.</t>
    </r>
    <r>
      <rPr>
        <sz val="9"/>
        <rFont val="Arial"/>
        <family val="2"/>
      </rPr>
      <t xml:space="preserve"> Administrativo. Ejecución de los recursos desembolsados.
La falta de control y seguimiento, conllevan a la inadecuada ejecución de los recursos desembolsados lo cual hace que los Sistemas presenten ejecución fluctuante de un periodo al otro.  La falta de ejecución ocasiona retrasos en la entrada en operación de los diferentes sistemas y posibles aumentos en los costos del proyecto, que origina los permanentes ajustes evidenciados en la estructuración de nuevos Conpes, lo que refleja improvisación y deficiente planeación en la estructuración y aprobación de los sistemas.</t>
    </r>
  </si>
  <si>
    <r>
      <rPr>
        <b/>
        <sz val="9"/>
        <rFont val="Arial"/>
        <family val="2"/>
      </rPr>
      <t xml:space="preserve">Hallazgo No. 46. </t>
    </r>
    <r>
      <rPr>
        <sz val="9"/>
        <rFont val="Arial"/>
        <family val="2"/>
      </rPr>
      <t xml:space="preserve">Administrativo - Cambio de Metas. 
Se ajustan las metas indicadas en el Plan Nacional de Desarrollo las cuáles fueron establecidas mediante la Ley 1450 de 2011, por tanto no pueden ser modificadas. </t>
    </r>
  </si>
  <si>
    <r>
      <rPr>
        <b/>
        <sz val="9"/>
        <rFont val="Arial"/>
        <family val="2"/>
      </rPr>
      <t>Hallazgo No. 47</t>
    </r>
    <r>
      <rPr>
        <sz val="9"/>
        <rFont val="Arial"/>
        <family val="2"/>
      </rPr>
      <t xml:space="preserve"> Administrativo - Oportunidad y calidad de la información. 
Se evidencia la no disponibilidad de la información consolidada relacionada con la operación, ingresos y gastos de los SITM y SETP.  Falta de consistencia y calidad en la información al comparar datos reportados mediante oficios radicados  20143210247802 y 20142100091773</t>
    </r>
  </si>
  <si>
    <r>
      <rPr>
        <b/>
        <u/>
        <sz val="9"/>
        <rFont val="Calibri"/>
        <family val="2"/>
        <scheme val="minor"/>
      </rPr>
      <t>Hallazgo 81</t>
    </r>
    <r>
      <rPr>
        <sz val="9"/>
        <rFont val="Calibri"/>
        <family val="2"/>
        <scheme val="minor"/>
      </rPr>
      <t xml:space="preserve">. Pasivos Estimados
Provisión para pensiones se presenta incertidumbre en $1.903 millones, En razón a que no se ha obtenido del Ministerio de Hacienda y Crédito Público el resultado final del cálculo actuarial  correspondiente a los pensionados a cargo del Ministerio de Transporte, a pesar de las reiteradas solicitudes efectuadas la entidad.
</t>
    </r>
  </si>
  <si>
    <t>Incluir en el proyecto de Ley del Plan Nacional de Desarrollo 2014 - 2018, una propuesta sobre la operación y funcionamiento de los CENAF.</t>
  </si>
  <si>
    <t>Artículo propuesto en el proyecto del Plan Nacional de Desarrollo 2014 - 2018.</t>
  </si>
  <si>
    <t>Proyecto de Artículo redactado</t>
  </si>
  <si>
    <r>
      <t xml:space="preserve">Por parte de DNP se celebró el contrato de consultoría DNP-0R-045-2013 cuyo objeto es Establecer una visión y formular la estrategia para el desarrollo de las actividades y vías fluviales de la Nación, en el corto, mediano y largo plazo, que permitan establecer el Plan Maestro Fluvial para Colombia,  en los Componentes Operativos y Promocionales. Además el Ministerio de Transporte firmó convenio 212 de 2013 con la Embajada de Holanda, cuyo objeto es identificar estrategias orientadas al desarrollo del transporte fluvial y definición de elementos para establecer el plan maestro fluvial para Colombia.  
</t>
    </r>
    <r>
      <rPr>
        <b/>
        <sz val="9"/>
        <rFont val="Arial"/>
        <family val="2"/>
      </rPr>
      <t>Se replantea la  acción, meta y  unidad de medida, de acuerdo a la justificación expuesta en el Oficio 20151500115311 del 05/05/2015 enviado a la CGR.</t>
    </r>
  </si>
  <si>
    <t>Realización de los estudios técnicos necesarios para el establecimiento de las bases que conducirán a la construcción de la propuesta del Plan de Acción Fluvial.</t>
  </si>
  <si>
    <t>Realización de estudios técnicos para el establecimiento de las bases para la construcción de la propuesta del Plan de Acción Fluvial.</t>
  </si>
  <si>
    <t>Revisión y análisis de los informes presentados por las consultorías, de tal manera que se permita cumplir a cabalidad con los principios de planeación y responsabilidad.</t>
  </si>
  <si>
    <t>Iniciar el proceso de actualización de la reglamentación en materia de navegación fluvial, conforme con lo establecido en el artículo 86 de la Ley 1242 de 2008.</t>
  </si>
  <si>
    <t>Revisión y Diagnóstico para la  actualización de dos (02) de las reglamentaciones necesarias.</t>
  </si>
  <si>
    <t xml:space="preserve">Dos (02) Actos Administrativos </t>
  </si>
  <si>
    <t>Expedir la Guía Metodológica para la elaboración del Plan Estratégico de Seguridad Vial que deberá seguir toda entidad, organización o empresa del sector público o privado para cumplir lo dispuesto en el artículo 12 de la Ley 1503 de 2011.</t>
  </si>
  <si>
    <t>Acto Administrativo</t>
  </si>
  <si>
    <t>d) Expedir la reglamentación de la Ley 1503 de 2011, relacionada con: Seguridad vial - hábitos, comportamientos y conductores seguros en la vía.</t>
  </si>
  <si>
    <r>
      <rPr>
        <u/>
        <sz val="9"/>
        <rFont val="Arial"/>
        <family val="2"/>
      </rPr>
      <t>Hallazgo No.  3 Deficiencias en la información sobre reconocimiento económico en el Ministerio. (Administrativo).</t>
    </r>
    <r>
      <rPr>
        <sz val="9"/>
        <rFont val="Arial"/>
        <family val="2"/>
      </rPr>
      <t xml:space="preserve">
analizados la información suministrada por el Grupo Reposición Integral de Vehículos de la Dirección de Transporte y Tránsito, relacionada con los vehículos postulados para el reconocimiento económico por desintegración física total de vehículos del periodo 2008 a 2011, se determinó que el Ministerio no cuenta con toda la información registrada de este proceso, dado que:
• En algunos casos (a 882 de los postulantes, es decir e 25%) no se describe los datos del acto administrativo con el cual se demuestre la cancelación de la matrícula del vehículo para acceder al 10% del valor final del reconocimiento. 
• No se encuentran registrados todos los datos referentes a números de motor y chasis.
• Para algunos postulantes no se citan los valores cancelados correspondientes tanto al 90% como al 10%.
• Relacionan Organismos de Tránsito diferentes a los que se encuentran en el RUNT y en otros casos, no se identifica el organismo al cual se encuentra matriculado el vehículo.</t>
    </r>
  </si>
  <si>
    <t>Realizar el análisis de la viabilidad para determinar la posibilidad de incorporar como obligatoria la revisión de los remolques para los vehículos articulados de carga.</t>
  </si>
  <si>
    <t>Concepto</t>
  </si>
  <si>
    <t>Concepto.</t>
  </si>
  <si>
    <t xml:space="preserve">Actualización de la Metodología General para el reporte de información al Sistema Integral Nacional de Información de Carreteras, expedida mediante Resolución 1860 de 2013.        </t>
  </si>
  <si>
    <t>Expedir actualización de la Resolución 1860 de 2013 en cuanto a la definición de los términos para el reporte de la información por parte de los responsables.</t>
  </si>
  <si>
    <t xml:space="preserve">Resolución 1860 de 2013 actualizada                                                                     </t>
  </si>
  <si>
    <t>Se continuará con el acompañamiento a la ejecución del proyecto hasta que terminen las obras.</t>
  </si>
  <si>
    <t>Realizar visita de acompañamiento hasta que se termine la obra.</t>
  </si>
  <si>
    <t>Número de visitas</t>
  </si>
  <si>
    <t>Se continuará con el acompañamiento a la ejecución del proyecto hasta que terminen las obras</t>
  </si>
  <si>
    <t xml:space="preserve">
1) Mediante Comunicación  dar traslado a la Alcaldía de Barranquilla de los hallazgos realizados por la Contraloría.    </t>
  </si>
  <si>
    <t>2) Continuar con el acompañamiento a la entidad ejecutora durante el tiempo de ejecución de las obras, para lo cual se continuará solicitando los informes periódicamente (haciendo énfasis en las observaciones realizadas por la contraloría en el marco de la presente auditoría)</t>
  </si>
  <si>
    <t>Se continuará solicitando los informes periódicamente y Realizar visita de acompañamiento hasta que se termine la obra</t>
  </si>
  <si>
    <r>
      <rPr>
        <b/>
        <u/>
        <sz val="9"/>
        <rFont val="Arial"/>
        <family val="2"/>
      </rPr>
      <t>Hallazgo 1</t>
    </r>
    <r>
      <rPr>
        <b/>
        <sz val="9"/>
        <rFont val="Arial"/>
        <family val="2"/>
      </rPr>
      <t xml:space="preserve">    </t>
    </r>
    <r>
      <rPr>
        <sz val="9"/>
        <rFont val="Arial"/>
        <family val="2"/>
      </rPr>
      <t>En la visita realizada al organismo de Tránsito de Turbaco, se observó que trece (13) vehículos nuevos de transporte de carga, ingresaron al País sin contar con los requisitos exigidos por el Ministerio de Transporte ; como son: el certificado de cumplimiento de requisitos o la certificación de aprobación de caución expedida por el Ministerio de Transporte, toda vez, que en las carpetas donde se archivan los soportes para el ingreso del vehículo, no reposa ningún documento aprobado por la entidad. Lo cual indica que no se efectuó reposición del vehículo ni se constituyó póliza a favor del Ministerio por cada uno de estos vehículos que ingresaron. Lo anterior genera un presunto detrimento al Estado por $ 830 millones. La responsabilidad de la eventual incidencia fiscal del presente hallazgo estaría en principio en cabeza del Organismo de Tránsito mencionado.</t>
    </r>
  </si>
  <si>
    <r>
      <rPr>
        <b/>
        <u/>
        <sz val="9"/>
        <rFont val="Arial"/>
        <family val="2"/>
      </rPr>
      <t>Hallazgo 2</t>
    </r>
    <r>
      <rPr>
        <sz val="9"/>
        <rFont val="Arial"/>
        <family val="2"/>
      </rPr>
      <t xml:space="preserve">  De la información en formato Excel entregada por el RUNT y el  Ministerio de Transporte, a la Comisión de Auditoria de la Contraloría General,  se efectuó un cruce de los certificados emitidos en el Grupo de reposición de vehículos para autorizar el ingreso de vehículos de transporte de carga, con lo que arroja el listado entregado por el RUNT, se observó que aún no se ha registrado en el RUNT en su totalidad la información relativa al ingreso de vehículos de transporte de carga de las vigencias 2011 y 2012</t>
    </r>
  </si>
  <si>
    <r>
      <rPr>
        <b/>
        <u/>
        <sz val="9"/>
        <rFont val="Arial"/>
        <family val="2"/>
      </rPr>
      <t xml:space="preserve">Hallazgo 3 </t>
    </r>
    <r>
      <rPr>
        <sz val="9"/>
        <rFont val="Arial"/>
        <family val="2"/>
      </rPr>
      <t xml:space="preserve">  De acuerdo a la información suministrada  por el Grupo de Reposición Integral de Vehículos, se observa a marzo de 2014, que se encontraban quince (15) vehículos de transporte de carga a los cuales se les expidió el certificado  de aprobación de ingreso del vehículo en los años 2010 a 2012, y aparecen registrados en el RUNT; sin que el Ministerio de Transporte hubiese proferido la respectiva resolución de cobro de las pólizas siniestradas o determinado si se efectuó la respectiva desintegración del vehículo. Lo anterior debido a que en el grupo de Reposición integral de Vehículos, se reportan las pólizas en estudio y en proceso de verificación</t>
    </r>
  </si>
  <si>
    <r>
      <rPr>
        <b/>
        <u/>
        <sz val="9"/>
        <rFont val="Arial"/>
        <family val="2"/>
      </rPr>
      <t xml:space="preserve">Hallazgo 4 </t>
    </r>
    <r>
      <rPr>
        <sz val="9"/>
        <rFont val="Arial"/>
        <family val="2"/>
      </rPr>
      <t xml:space="preserve">  El Decreto 173 de 2001 establece los requisitos para la habilitación de empresas de transporte de carga, así como los términos para atender de fondo la solicitud que realizan los particulares interesados en realizar dicho trámite.
Se observa que para el desarrollo de este trámite, el 36.4% de las solicitudes se hacen efectivas con posterioridad a los 90 días, término establecido en el decreto 173 de 2001, a causa de requerimientos adicionales de información que realiza el Ministerio de Transporte. Al respecto se tiene que la mayor parte del tiempo empleado (70%) para el desarrollo de ese trámite corresponde a revisiones a cargo del Ministerio, tanto previas como posteriores a los requerimientos de información adicional por parte del Ministerio
</t>
    </r>
  </si>
  <si>
    <r>
      <rPr>
        <b/>
        <u/>
        <sz val="9"/>
        <rFont val="Arial"/>
        <family val="2"/>
      </rPr>
      <t xml:space="preserve">Hallazgo 5 </t>
    </r>
    <r>
      <rPr>
        <sz val="9"/>
        <rFont val="Arial"/>
        <family val="2"/>
      </rPr>
      <t xml:space="preserve"> Se observa en todos los trámites objeto de evaluación en esta auditoría (Expedición de planillas de viaje ocasional, expedición de tarjetas de operación y habilitación de empresas de transporte de carga), que la Hoja de Ruta, lista de chequeo avalada por el Sistema de Gestión de Calidad del Ministerio para llevar en físico la trazabilidad al proceso, no se está llenando completamente, lo cual evidencia potenciales riesgos en el control documental del proceso.  Lo anterior, a causa de la omisión en el uso de los mecanismos de control establecidos</t>
    </r>
  </si>
  <si>
    <r>
      <rPr>
        <b/>
        <u/>
        <sz val="9"/>
        <rFont val="Arial"/>
        <family val="2"/>
      </rPr>
      <t xml:space="preserve">Hallazgo 6. </t>
    </r>
    <r>
      <rPr>
        <sz val="9"/>
        <rFont val="Arial"/>
        <family val="2"/>
      </rPr>
      <t xml:space="preserve">A diciembre 31 de 2013, los Sistemas Integrados de Transporte Masivo, presentan inconvenientes tanto en la construcción de diferentes componentes de infraestructura, como en la operación y prestación del servicio que han afectado su implementación integral. </t>
    </r>
  </si>
  <si>
    <r>
      <rPr>
        <b/>
        <u/>
        <sz val="9"/>
        <rFont val="Arial"/>
        <family val="2"/>
      </rPr>
      <t xml:space="preserve">Hallazgo 7 </t>
    </r>
    <r>
      <rPr>
        <sz val="9"/>
        <rFont val="Arial"/>
        <family val="2"/>
      </rPr>
      <t xml:space="preserve">
• No se encuentra relacionada toda la información de las resoluciones proferidas para el cobro de las cauciones en los casos que no se realizó el proceso de desintegración. Cruzado el listado suministrado a esta comisión por este grupo, con lo reportado y cobrado por el Grupo de ingresos y Cartera, se determinó la falta de información en más de 150 resoluciones.
• En algunos registros se asocian pólizas pertenecientes a otras aseguradoras, reportan el mismo número de resolución asociado a dos compañías de seguros, diferencias en razón social de las aseguradoras, o en nombres de los tomadores de las pólizas y números de resoluciones.
</t>
    </r>
  </si>
  <si>
    <r>
      <rPr>
        <b/>
        <u/>
        <sz val="9"/>
        <rFont val="Arial"/>
        <family val="2"/>
      </rPr>
      <t xml:space="preserve">Hallazgo 8 </t>
    </r>
    <r>
      <rPr>
        <sz val="9"/>
        <rFont val="Arial"/>
        <family val="2"/>
      </rPr>
      <t xml:space="preserve">   De los 44 productos que planeó la Dirección de Transporte y Tránsito, reflejados en el Plan de gestión vigencia 2013, se determinó que:
• 17 de los productos registrados en el Plan de Gestión 2013, son retomados de la vigencia 2012, por no alcanzarse el cumplimiento de las metas.
• Para veintidós (22) de ellos, no logró cumplir la meta establecida del 100%, es decir que el cumplimiento al Plan de Gestión de la Dirección, fue de aproximadamente en el 52%.
• A pesar de reportar, a 31 de diciembre de 2013, cumplimiento de las metas del 100% en (6) Seis de los productos , se observó que no se logró cumplir con lo previsto en el Plan de gestión, dado que para algunos de ellos, el indicador era la expedición de actos administrativos, documentos o reglamentos; y al término del periodo, solo se quedó en elaboración de informes, documentos pendientes de revisión y emisión del acto administrativo, documentos en ajustes finales o en revisión. Es de anotar, que algunos de estos fueron replanteados en el Plan de gestión 2014.</t>
    </r>
  </si>
  <si>
    <r>
      <rPr>
        <b/>
        <u/>
        <sz val="9"/>
        <rFont val="Arial"/>
        <family val="2"/>
      </rPr>
      <t>Hallazgo 9.</t>
    </r>
    <r>
      <rPr>
        <sz val="9"/>
        <rFont val="Arial"/>
        <family val="2"/>
      </rPr>
      <t xml:space="preserve"> Seguimiento Evaluación del Transporte Urbano (Administrativo) 
La información que contiene la actual plataforma presenta deficiencias, por cuanto no reporta información sobre la totalidad de los entes involucrados, hecho que resta efectividad a la evaluación del desempeño de cada uno de los Sistemas Integrados de Transporte Masivo en operación, a través de los indicadores definidos. </t>
    </r>
  </si>
  <si>
    <r>
      <rPr>
        <b/>
        <u/>
        <sz val="9"/>
        <rFont val="Arial"/>
        <family val="2"/>
      </rPr>
      <t>Hallazgo 10.</t>
    </r>
    <r>
      <rPr>
        <b/>
        <sz val="9"/>
        <rFont val="Arial"/>
        <family val="2"/>
      </rPr>
      <t xml:space="preserve"> </t>
    </r>
    <r>
      <rPr>
        <sz val="9"/>
        <rFont val="Arial"/>
        <family val="2"/>
      </rPr>
      <t xml:space="preserve"> Estructura de Control UMUS (Administrativo)
La propuesta recibida de la Oficina encargada de la Gestión de Calidad del Ministerio de Transporte y que hace referencia a la inclusión de nuevos riesgos de la Unidad de Movilidad Urbana Sostenible en el Mapa de Riesgos, a mayo de 2014 se encuentra en proceso de complementación por parte de la UMUS, por lo tanto, El Ministerio de Transporte aún no ha incluido en el Sistema de Gestión de Calidad, los procedimientos particulares que corresponden a las funciones que mediante Resolución 0269 del 7 de febrero de 2012 fueron asignadas a esta Unidad.  Situación que resta efectividad al seguimiento y evaluación de todos los controles aplicados para mitigar los riesgos en el manejo del proceso misional y de apoyo que corresponde a la UMUS</t>
    </r>
  </si>
  <si>
    <r>
      <rPr>
        <b/>
        <u/>
        <sz val="9"/>
        <rFont val="Arial"/>
        <family val="2"/>
      </rPr>
      <t xml:space="preserve">Hallazgo 11. </t>
    </r>
    <r>
      <rPr>
        <sz val="9"/>
        <rFont val="Arial"/>
        <family val="2"/>
      </rPr>
      <t>Contratación Estudios y Diseños programa “Plan Vial Regional". Se ha observado que el Ministerio asume la contratación de algunos Estudios y Diseños en vías priorizadas del Plan Vial Regional, cuando de acuerdo a la política establecida, la responsabilidad recae directamente sobre los Departamentos, siendo la función del Ministerio la de cofinanciar los proyectos, ayudar a los Departamentos con la transferencia de recursos y apoyar a los Departamentos en sus actividades de Gestión Vial a través de la asistencia técnica y los convenios de financiación o cofinanciación</t>
    </r>
  </si>
  <si>
    <r>
      <rPr>
        <b/>
        <u/>
        <sz val="9"/>
        <rFont val="Arial"/>
        <family val="2"/>
      </rPr>
      <t>Hallazgo 12.</t>
    </r>
    <r>
      <rPr>
        <sz val="9"/>
        <rFont val="Arial"/>
        <family val="2"/>
      </rPr>
      <t xml:space="preserve"> Seguimiento a metas de ejecución de los Planes Viales Departamentales: el Ministerio de Transporte,  no ha efectuado un seguimiento adecuado para los objetivos de la política se cumplan de manera adecuada, se ha limitado a llevar una matriz de ejecución de obras, sin ejecutar análisis para evaluar la efectividad de la política a nivel de ejecución y tomar las medidas pertinentes sobre el particular</t>
    </r>
  </si>
  <si>
    <r>
      <rPr>
        <b/>
        <u/>
        <sz val="9"/>
        <rFont val="Arial"/>
        <family val="2"/>
      </rPr>
      <t>Hallazgo 13.</t>
    </r>
    <r>
      <rPr>
        <sz val="9"/>
        <rFont val="Arial"/>
        <family val="2"/>
      </rPr>
      <t xml:space="preserve"> Implementación del Sistema Integral Nacional de Información de Carreteras (SINC) y del Sistema de Información Geográfica “Plan Vial Regional” (SIGPVR). La consulta del SINC a través de la web no muestra la suficiente información que se considere de valor para que, como se cita en el artículo 4°, sea una herramienta en la toma de decisiones para la concesión de licencias y permisos por parte de las curadurías, debido a que, por la falta de funcionabilidad de la aplicación, se hace difícil la consulta de información. </t>
    </r>
  </si>
  <si>
    <r>
      <rPr>
        <b/>
        <sz val="9"/>
        <rFont val="Arial"/>
        <family val="2"/>
      </rPr>
      <t>Hallazgo No. 14 D</t>
    </r>
    <r>
      <rPr>
        <sz val="9"/>
        <rFont val="Arial"/>
        <family val="2"/>
      </rPr>
      <t>eficiencia en el Modelo de Gestión de la Acción de Repetición (Administrativo)   
En virtud de la  Ley 872 de 2003, que crea el Sistema de Gestión de Calidad, la Resolución 3600 de 2006 mediante la cual el Ministerio lo adopta, y demás criterios normativos aplicables, se observa que frente a los procesos iniciados con fundamento el Artículo 90 Constitucional y Ley 678 de 2001 (Acción de Repetición), si bien la Entidad dispone de un modelo de gestión general para la Defensa Judicial, el mismo no cubre todas las actuaciones previstas para este tipo de acción y por lo tanto no es el más apropiado para controlar su efectividad. 
Como consecuencia de lo anterior, es susceptible de presentarse falencias en la actividad que ejerce el Ministerio, al no contar con mecanismos definidos necesarios tanto a nivel central como en las territoriales que permitan realizar un seguimiento y control a la gestión de la defensa judicial, como a la actividad ejercida por los funcionarios y abogados externos en cuanto a esta acción se refiere, desde el estudio de su procedencia hasta su terminación en vía judicial.</t>
    </r>
  </si>
  <si>
    <r>
      <rPr>
        <b/>
        <sz val="9"/>
        <rFont val="Arial"/>
        <family val="2"/>
      </rPr>
      <t>Hallazgo No.15</t>
    </r>
    <r>
      <rPr>
        <sz val="9"/>
        <rFont val="Arial"/>
        <family val="2"/>
      </rPr>
      <t xml:space="preserve"> Inconsistencias en la Base de Datos, Litigob y SIRECI (Administrativo)
Con observancia a lo dispuesto en el Decreto 1795 de 2007 Articulo 3º y teniendo en cuenta la función y finalidad del sistema único de información de la actividad litigiosa y de la gestión jurídica del Estado, como también las políticas dispuestas por la Agencia Nacional de Defensa Jurídica del Estado, encontramos las siguientes inconsistencias: 
• En relación con el listado de las Acciones de Repetición que se encuentran en proceso, es decir, que no exista pronunciamiento que ponga fin de una u otra manera, se incluyó el Proceso No. 2007-00052.  Revisado Litigob, cuyo ID interno es No. 227422 (2007-00052 AR), se observa que su estado actual es activo; no obstante, revisado en la Consulta de Procesos de la Rama Judicial se confirma que el proceso en mención se encuentra terminado. El Ministerio mediante comunicación radicada con el No. 20141500156541 informa la necesidad de contar con la constancia de ejecutoria para archivar el proceso en Litigob, argumento que resulta válido para ese efecto. No obstante, al estar incluido en la base de datos  del grupo correspondiente, es evidente la falta de consistencia de la información relativa al número total de acciones en curso, frente a la reportada en otros sistemas de información citados.
• En cuanto al proceso identificado con el ID interno No. 194998 (2002-02759 AR) se observa que la última actuación registrada en el sistema único de información es de fecha 2006-05-19 .
• Del proceso con ID interno No. 338712 (2012-00191 AR) se tiene que el mismo se inició en los Juzgados Administrativos de Bogotá y por razón de competencia fue remitido al Consejo de Estado Sección Tercera, sin embargo, el número registrado en Litigob 11001333603320120019100, corresponde a la radicación de los Juzgados, debiendo asumir en el Consejo de Estado una radicación distinta ................ 
Por otra parte, al consultar el Sistema de Rendición Electrónica de la Cuenta e Informes – SIRECI, se encontró:
• En la casilla del reporte de fallos en contra de la entidad no ingresan los datos correspondientes al valor de los fallos o sentencias, lo que no permite llevar un control. 
</t>
    </r>
  </si>
  <si>
    <r>
      <rPr>
        <b/>
        <sz val="9"/>
        <rFont val="Arial"/>
        <family val="2"/>
      </rPr>
      <t xml:space="preserve">Hallazgo No. 16 </t>
    </r>
    <r>
      <rPr>
        <sz val="9"/>
        <rFont val="Arial"/>
        <family val="2"/>
      </rPr>
      <t xml:space="preserve">Fallas en la Comunicación y Ausencias de Procedimiento (Administrativo)
La Resolución 008188 del 3 de septiembre de 2012 delegó en el Subdirector de Talento Humano y en el Subdirector Administrativo y Financiero la ordenación del gasto y el pago de todas las obligaciones sin límite de cuantía  a cargo de la entidad, originadas en procesos judiciales, pago de condenas, provenientes de sentencias, conciliaciones, laudos arbitrales o cualquier otro mecanismo; así mismo la facultad de determinar la procedencia de acciones contra terceros como consecuencia de su conducta dolosa o gravemente culposa y que haya dado reconocimiento indemnizatorio por parte del Estado se encuentra otorgada al Comité de Conciliación y Defensa Judicial.
De tal forma, no se refleja una comunicación periódica entre la Oficina Asesora Jurídica y las dos Subdirecciones mencionadas, que permita realizar un cruce entre los pagos efectivamente realizados por estas dependencias a fin de realizar el correspondiente análisis con observancia de los términos, para determinar si obedecen a la conducta descrita en el párrafo anterior, es decir, no cuentan con un procedimiento claro y documentado donde una vez realizado el pago o el último pago si es el caso se informe a la oficina correspondiente, con el fin de iniciar las acciones pertinentes, la acción civil o disciplinaria y evitar un detrimento de carácter pecuniario mayor. </t>
    </r>
  </si>
  <si>
    <r>
      <rPr>
        <b/>
        <sz val="9"/>
        <rFont val="Arial"/>
        <family val="2"/>
      </rPr>
      <t xml:space="preserve">Hallazgo No. 17 </t>
    </r>
    <r>
      <rPr>
        <sz val="9"/>
        <rFont val="Arial"/>
        <family val="2"/>
      </rPr>
      <t>Seguimiento y control de las Acciones de Repetición asumidas e iniciadas por el Ministerio (Administrativo) 
En atención a la obligación de carácter constitucional contendida en el Artículo 90 de la Carta Política, en concordancia con el Articulo 4 de la ley 678 de 2001 que le asiste al Ministerio y atendiendo a la finalidad misma de Acción de Repetición, resulta necesario iniciar las acciones correspondientes, como también su debido seguimiento y control a efectos de una defensa judicial eficaz y oportuna. Así mismo, el Decreto 4085 del 1º de noviembre de 2011 en su artículo 3º define la defensa jurídica de la Nación.
Verificada la información suministrada en relación con las Acciones de Repetición que son adelantadas por el Ministerio de Transporte, se observa que en las carpetas correspondientes, no obran la totalidad de piezas procesales , ni las actuaciones efectuadas por el Ministerio y sus apoderados, lo que dificulta realizar un seguimiento a cada proceso a efectos de ejercer un control y verificar las posibles acciones a tomar de forma adecuada y oportuna, en aras de garantizar los intereses de la entidad; así mismo, no ha sido posible por parte de esta Auditoria establecer el estado actual en el que se encuentran.  Tal es el caso de los Procesos Nos. 2007-00351 (4544), 2012-00191 (6251), 2002-02759 (4043), 2005-005580 (2295). Lo anterior no permite verificar la diligencia y eficacia de las acciones del Ministerio.
En cuanto al proceso No. 2005-0080 (2295), no obstante haber sido iniciado en vigencias anteriores, se tiene que dicha acción se incorporó por fuera del término establecido.</t>
    </r>
  </si>
  <si>
    <r>
      <rPr>
        <b/>
        <sz val="9"/>
        <color indexed="8"/>
        <rFont val="Arial"/>
        <family val="2"/>
      </rPr>
      <t>Hallazgo No.  18</t>
    </r>
    <r>
      <rPr>
        <sz val="9"/>
        <color indexed="8"/>
        <rFont val="Arial"/>
        <family val="2"/>
      </rPr>
      <t xml:space="preserve"> Base de datos Cobro Coactivo (Administrativo)
En lo que respecta a la base de datos , se tiene que de la información suministrada inicialmente se observa en relación con el Proceso No. 26 de 2013 en la casilla obligación que asciende a $21.636.720; no obstante, verificado el expediente, se confirma el valor de obligación por un valor de $14.424.480, obedeciendo a una falta de comunicación entre las dependencias e induciendo en error al momento de totalizar la cartera por recaudar a favor del ministerio. Por otra parte de los 454 procesos vigentes a diciembre de 2013, se observa que 24 procesos iniciados entre el año 2000 y 2010 , cuentan con la providencia que ordena librar mandamiento de pago; no obstante, a la fecha no registran orden de continuar con la ejecución y medida cautelar decretada.  A manera de ejemplo, se observa que el proceso No. 11 de 2010 no registra mandamiento de pago y actuaciones posteriores.</t>
    </r>
  </si>
  <si>
    <r>
      <rPr>
        <b/>
        <u/>
        <sz val="9"/>
        <rFont val="Arial"/>
        <family val="2"/>
      </rPr>
      <t>Hallazgo 19</t>
    </r>
    <r>
      <rPr>
        <sz val="9"/>
        <rFont val="Arial"/>
        <family val="2"/>
      </rPr>
      <t>. Recibo definitivo de contratos de consultoría para realización de Estudios y Diseños del programa “Plan Vial Regional”</t>
    </r>
  </si>
  <si>
    <r>
      <rPr>
        <b/>
        <u/>
        <sz val="9"/>
        <color indexed="8"/>
        <rFont val="Arial"/>
        <family val="2"/>
      </rPr>
      <t xml:space="preserve">Hallazgo 20. CONVENIO 054 Junio 3 2011. </t>
    </r>
    <r>
      <rPr>
        <sz val="9"/>
        <color indexed="8"/>
        <rFont val="Arial"/>
        <family val="2"/>
      </rPr>
      <t>Liquidación. (Administrativo con presunto alcance Disciplinario).  Cuyo objeto consiste en la transferencia de recursos por parte del Ministerio de Transporte al Distrito de Barranquilla para el Apoyo en el Mejoramiento de la Interconexión Vial Regional mediante la Construcción de la Segunda Calzada de la Avenida Circunvalar de Barranquilla – Atlántico; según acta 04, su recibo definitivo se realizó el 17 de enero de 2012 y  fue liquidado el 2 de febrero de 2012 sin haberse terminado de construir las obras contempladas en el alcance del mismo objeto, es decir, para las cuales se trasfirieron los recursos(...)Sin embargo desde el 2 de febrero de 2012 fecha de liquidación del Convenio, y hasta la fecha, el Ministerio de Transporte viene realizando supervisión a las obras aún sin terminar, financiadas con recursos de un Convenio ya liquidado.</t>
    </r>
  </si>
  <si>
    <r>
      <rPr>
        <b/>
        <u/>
        <sz val="9"/>
        <color indexed="8"/>
        <rFont val="Arial"/>
        <family val="2"/>
      </rPr>
      <t xml:space="preserve">Hallazgo 21. CONVENIO 054 Junio 3 2011. </t>
    </r>
    <r>
      <rPr>
        <sz val="9"/>
        <color indexed="8"/>
        <rFont val="Arial"/>
        <family val="2"/>
      </rPr>
      <t>Campamentos y señalización obras. No se observó ningún tipo de instalación ni campamento de la interventoría en el sitio de las obras; por otra parte, no se encontró  ningún tipo de señalización al interior, situación que además de no garantizar un eficiente control y seguridad en su ejecución, refleja una presunta inobservancia respecto de la instalación de los dispositivos y señales informativas establecidas para tal fin por el Manual de Señalización del Ministerio de Transporte.</t>
    </r>
  </si>
  <si>
    <r>
      <rPr>
        <b/>
        <u/>
        <sz val="9"/>
        <color indexed="8"/>
        <rFont val="Arial"/>
        <family val="2"/>
      </rPr>
      <t xml:space="preserve">Hallazgo 22. CONVENIO 054 Junio 3 2011. </t>
    </r>
    <r>
      <rPr>
        <sz val="9"/>
        <color indexed="8"/>
        <rFont val="Arial"/>
        <family val="2"/>
      </rPr>
      <t>Gestión Social. Representantes de la comunidad del área del proyecto donde se ejecutan las obras de Solución a desnivel en la Intersección entre la interconexión Vial Regional y Empalme con el Puente sobre el Río Magdalena, manifestaron a la CGR y al representante del Ministerio de Transporte, su inconformidad por el no dragado del caño aguas arriba del puente en construcción y amenazaron con obstaculizar la ejecución de las obras, ya que según la versión al llegar la época de lluvias se presentarían inundaciones que afectarían por lo menos a 5000 familias.</t>
    </r>
  </si>
  <si>
    <r>
      <rPr>
        <b/>
        <u/>
        <sz val="9"/>
        <color indexed="8"/>
        <rFont val="Arial"/>
        <family val="2"/>
      </rPr>
      <t>Hallazgo 23</t>
    </r>
    <r>
      <rPr>
        <b/>
        <sz val="9"/>
        <color indexed="8"/>
        <rFont val="Arial"/>
        <family val="2"/>
      </rPr>
      <t>.</t>
    </r>
    <r>
      <rPr>
        <sz val="9"/>
        <color indexed="8"/>
        <rFont val="Arial"/>
        <family val="2"/>
      </rPr>
      <t xml:space="preserve"> CONVENIO 054 Junio 3 2011. Mantenimiento. Se observó invasión de basuras en Box Culvert y alcantarilla de las obras correspondientes a la Construcción del Mejoramiento de la Interconexión Vial – Segunda Calzada Carrera 38 a Carrera 46, obstrucción que además de la proliferación de malos olores en la zona, afecta la normal circulación y drenaje de las aguas de escorrentía y pone en riesgo la estabilidad de las mismas ante un eventual represamiento e inundación.</t>
    </r>
  </si>
  <si>
    <r>
      <rPr>
        <b/>
        <u/>
        <sz val="9"/>
        <color indexed="8"/>
        <rFont val="Arial"/>
        <family val="2"/>
      </rPr>
      <t>Hallazgo 24</t>
    </r>
    <r>
      <rPr>
        <sz val="9"/>
        <color indexed="8"/>
        <rFont val="Arial"/>
        <family val="2"/>
      </rPr>
      <t xml:space="preserve">. CONVENIO 054 Junio 3 2011.  Interventoría. El no acatamiento de los  requerimientos realizados por la interventoría en forma oportuna por parte del Contratista, además de un posible incumplimiento contractual, muestra un desmejoramiento en las condiciones de calidad con que deben ejecutarse las obras contratadas. </t>
    </r>
  </si>
  <si>
    <r>
      <rPr>
        <b/>
        <u/>
        <sz val="9"/>
        <color indexed="8"/>
        <rFont val="Arial"/>
        <family val="2"/>
      </rPr>
      <t xml:space="preserve">Hallazgo 25. </t>
    </r>
    <r>
      <rPr>
        <sz val="9"/>
        <color indexed="8"/>
        <rFont val="Arial"/>
        <family val="2"/>
      </rPr>
      <t>CONVENIO 085 abril 19  2012. Avance Obras. A marzo 17 de 2014  la obra presenta un avance acumulado físico del 49,64% contra un avance acumulado programado del 64,42%, que indica un atraso del 14,78%. El Constructor entre otros, no ha cumplido con la entrega de los estudios definitivos y ajustes en los diseños de estructura y geotecnia de los puentes a construir.</t>
    </r>
  </si>
  <si>
    <r>
      <rPr>
        <b/>
        <u/>
        <sz val="9"/>
        <color indexed="8"/>
        <rFont val="Arial"/>
        <family val="2"/>
      </rPr>
      <t>Hallazgo 26</t>
    </r>
    <r>
      <rPr>
        <sz val="9"/>
        <color indexed="8"/>
        <rFont val="Arial"/>
        <family val="2"/>
      </rPr>
      <t>. CONVENIO 085 abril 19  2012. Gestión Social. Se observó que el canal natural de desagüe de las aguas que circulan por el  Box Culvert  No. 8, ubicado en la abscisa K2 + 740 presenta taponamiento total, situación que al obstaculizar el paso normal de las aguas en temporada  de  lluvias origina inundación del sector con la consecuente intransitabilidad y puesta en riesgo de la estabilidad de las obras de pavimentación construidas por el proyecto.</t>
    </r>
  </si>
  <si>
    <r>
      <rPr>
        <b/>
        <u/>
        <sz val="9"/>
        <color indexed="8"/>
        <rFont val="Arial"/>
        <family val="2"/>
      </rPr>
      <t>Hallazgo 27</t>
    </r>
    <r>
      <rPr>
        <sz val="9"/>
        <color indexed="8"/>
        <rFont val="Arial"/>
        <family val="2"/>
      </rPr>
      <t>. CONVENIO 085 abril 19  2012. Campamentos y Señalización. No se observó ningún tipo de instalación ni campamento del Contratista ni de la interventoría en el sitio de las obras; por otra parte, no se encontró  ningún tipo de señalización al interior de las obras, situación que además de no garantizar un eficiente control y seguridad en su ejecución, refleja una presunta inobservancia respecto de la instalación de los dispositivos y señales informativas establecidas para tal fin por el Manual de Señalización del Ministerio de Transporte.</t>
    </r>
  </si>
  <si>
    <r>
      <rPr>
        <b/>
        <u/>
        <sz val="9"/>
        <color indexed="8"/>
        <rFont val="Arial"/>
        <family val="2"/>
      </rPr>
      <t>Hallazgo 28.</t>
    </r>
    <r>
      <rPr>
        <sz val="9"/>
        <color indexed="8"/>
        <rFont val="Arial"/>
        <family val="2"/>
      </rPr>
      <t xml:space="preserve"> CONVENIO 085 abril 19  2012. Observaciones Interventoría. El no acatamiento de los  requerimientos realizados por la interventoría en forma oportuna por parte del Contratista, además de un posible incumplimiento contractual, muestra un desmejoramiento en las condiciones de calidad con que deben ejecutarse las obras contratadas.</t>
    </r>
  </si>
  <si>
    <r>
      <rPr>
        <b/>
        <u/>
        <sz val="9"/>
        <color indexed="8"/>
        <rFont val="Arial"/>
        <family val="2"/>
      </rPr>
      <t>Hallazgo 29.</t>
    </r>
    <r>
      <rPr>
        <sz val="9"/>
        <color indexed="8"/>
        <rFont val="Arial"/>
        <family val="2"/>
      </rPr>
      <t xml:space="preserve"> CONVENIO 309 diciembre 12 de  2012. Campamentos y Señalización.  No se observó ningún tipo de instalación ni campamento de la interventoría en el sitio de las obras; por otra parte, no se encontró  ningún tipo de señalización al interior de las obras, situación que además de no garantizar un eficiente control y seguridad en su ejecución, refleja una presunta inobservancia respecto de la instalación de los dispositivos y señales informativas establecidas para tal fin por el Manual de Señalización del Ministerio de Transporte.</t>
    </r>
  </si>
  <si>
    <r>
      <rPr>
        <b/>
        <u/>
        <sz val="9"/>
        <color indexed="8"/>
        <rFont val="Arial"/>
        <family val="2"/>
      </rPr>
      <t xml:space="preserve">Hallazgo 30. </t>
    </r>
    <r>
      <rPr>
        <sz val="9"/>
        <color indexed="8"/>
        <rFont val="Arial"/>
        <family val="2"/>
      </rPr>
      <t>CONVENIO 309 diciembre 12 de  2012. Observaciones Interventoría. El no acatamiento de los  requerimientos realizados por la interventoría en forma oportuna por parte del Contratista, además de un posible incumplimiento contractual, muestra un desmejoramiento en las condiciones de calidad con que deben ejecutarse las obras contratadas.</t>
    </r>
  </si>
  <si>
    <r>
      <rPr>
        <b/>
        <u/>
        <sz val="9"/>
        <color indexed="8"/>
        <rFont val="Arial"/>
        <family val="2"/>
      </rPr>
      <t>Hallazgo 31.</t>
    </r>
    <r>
      <rPr>
        <sz val="9"/>
        <color indexed="8"/>
        <rFont val="Arial"/>
        <family val="2"/>
      </rPr>
      <t xml:space="preserve"> CONVENIO 309 diciembre 12 de  2012. Rendimientos financieros. En cuanto al  estado de los rendimientos financieros generados por recursos girados por el Ministerio de Transporte en cumplimiento de los Convenios 054 de 2011, 085 de 2012 y 309 de 2012 no fue posible realizar el análisis en forma integral en razón a que: • En todos los casos se observa que No fueron suministrados la totalidad de los soportes correspondientes a los giros realizados a la Dirección del Tesoro Nacional, correspondientes a los anticipos entregados a los contratistas. para el Convenio 054-11 además no fueron suministrados los soportes correspondientes a los giros realizados a la Dirección del Tesoro Nacional por la Alcaldía Metropolitana de Barranquilla durante el tiempo que estuvieron a su cargo.</t>
    </r>
  </si>
  <si>
    <r>
      <rPr>
        <b/>
        <u/>
        <sz val="9"/>
        <color indexed="8"/>
        <rFont val="Arial"/>
        <family val="2"/>
      </rPr>
      <t>Hallazgo 32.</t>
    </r>
    <r>
      <rPr>
        <sz val="9"/>
        <color indexed="8"/>
        <rFont val="Arial"/>
        <family val="2"/>
      </rPr>
      <t xml:space="preserve"> Controles en la Ejecución Contractual y gestión documental. Existencia de deficiencias al momento de ejercer control sobre sus contratos, máxime cuando se encuentra obligada a ejercer seguimiento de los recursos públicos, en busca del cumplimiento de los fines propios del Estado y en este caso la ejecución del objeto contractual.</t>
    </r>
  </si>
  <si>
    <r>
      <rPr>
        <b/>
        <u/>
        <sz val="9"/>
        <color indexed="8"/>
        <rFont val="Arial"/>
        <family val="2"/>
      </rPr>
      <t>Hallazgo 33</t>
    </r>
    <r>
      <rPr>
        <sz val="9"/>
        <color indexed="8"/>
        <rFont val="Arial"/>
        <family val="2"/>
      </rPr>
      <t>.Verificación documentación contractual. se pudo evidenciar que en el expediente del contrato No. 245 de 2013 remitido inicialmente al equipo auditor, no reposaba el soporte del pago efectuado por el contratista correspondiente a los aportes Salud, Pensión y ARP  al momento de iniciar el contrato, así mismo en el contrato No. 246 de 2013 no obraba soporte del pago por igual concepto del último periodo de servicio.</t>
    </r>
  </si>
  <si>
    <r>
      <rPr>
        <b/>
        <u/>
        <sz val="9"/>
        <rFont val="Arial"/>
        <family val="2"/>
      </rPr>
      <t>Hallazgo No. 34 Conciliaciones Bancarias (Administrativo):</t>
    </r>
    <r>
      <rPr>
        <sz val="9"/>
        <rFont val="Arial"/>
        <family val="2"/>
      </rPr>
      <t xml:space="preserve">
A 31 de diciembre de 2013, se evidencian partidas conciliatorias pendientes por ajustar que afectan los saldos de las diferentes cuentas bancarias por  $172.1 millones, así:
De acuerdo a lo anterior la cuenta Depósitos en Instituciones Financieras se encuentran (sic) sobreestimada en $145,5 millones y subestimados (sic) en $26,6 millones  Situación que tiene impactos en el saldo de las cuentas de Deudores, Ingresos, Gastos, y Cuentas Por Pagar, evidenciándose debilidades en la implementación de los procedimientos y en sus oportunos ajustes y registros.</t>
    </r>
  </si>
  <si>
    <r>
      <rPr>
        <b/>
        <u/>
        <sz val="9"/>
        <color indexed="8"/>
        <rFont val="Arial"/>
        <family val="2"/>
      </rPr>
      <t>Hallazgo No. 35 Deudores Cargue Minhacienda (Administrativo):</t>
    </r>
    <r>
      <rPr>
        <sz val="9"/>
        <color indexed="8"/>
        <rFont val="Arial"/>
        <family val="2"/>
      </rPr>
      <t xml:space="preserve">  Se continúa presentando inconvenientes por los valores pendientes de cargue por parte del Ministerio de Hacienda para que el Ministerio de Transporte en su contabilidad pueda descargar los valores ya recaudados por los conceptos relacionados en la Tabla N° 3.             Los anteriores valores generan sobreestimación de la cuenta Deudores, por valor de $6.006,7 millones, cuya contrapartida son los ingresos, que afectan la realidad y razonabilidad de sus saldos y por ende de los Estados Financieros al final de la vigencia de 2013.</t>
    </r>
  </si>
  <si>
    <r>
      <rPr>
        <b/>
        <u/>
        <sz val="9"/>
        <color indexed="8"/>
        <rFont val="Arial"/>
        <family val="2"/>
      </rPr>
      <t>Hallazgo No. 36 Deudores especies valoradas (Administrativo):</t>
    </r>
    <r>
      <rPr>
        <b/>
        <sz val="9"/>
        <color indexed="8"/>
        <rFont val="Arial"/>
        <family val="2"/>
      </rPr>
      <t xml:space="preserve"> </t>
    </r>
    <r>
      <rPr>
        <sz val="9"/>
        <color indexed="8"/>
        <rFont val="Arial"/>
        <family val="2"/>
      </rPr>
      <t>Las Especies valoradas a 31 de diciembre de 2013 por $28.569.1 millones, parte correspondiente a saldos bancarios, sobrestiman la cuenta de Deudores, ya que no representan ningún derecho para la entidad que justifiquen su registro como Deudores por cuanto las operaciones registradas por este concepto ingresan directamente al banco sin que quede ningún valor o saldo que se pueda considerar como pendiente de cobro o deudor. El anterior valor de $28.569.1 millones, no es razonable y afecta la confianza de los registros en la cuenta Deudores y por ende la de los Estados Contables al final de la vigencia de 2013. Estos registros se realizaron incumpliendo en parte, las Normas Técnicas de Contabilidad relativas a los Deudores, contenida (sic) en la Resolución 354 de 2007, Régimen de Contabilidad Pública lo que además demuestra falta de oportuno y detallado control interno contable, que eviten la realización de registros que afecten la razonabilidad de los Estados Financieros.</t>
    </r>
  </si>
  <si>
    <r>
      <rPr>
        <b/>
        <u/>
        <sz val="9"/>
        <color indexed="8"/>
        <rFont val="Arial"/>
        <family val="2"/>
      </rPr>
      <t>Hallazgo No. 37 Deudores Morosos (Administrativo):</t>
    </r>
    <r>
      <rPr>
        <sz val="9"/>
        <color indexed="8"/>
        <rFont val="Arial"/>
        <family val="2"/>
      </rPr>
      <t xml:space="preserve"> Los Deudores a 31 de diciembre de 2013 por $56.691,4 millones, reportada (sic) por la Entidad, a través del Grupo de Ingresos, presenta una Diferencia de $4.842.2 millones con el valor de los deudores presentado en el balance de $61.533.6 millones. La cartera a 31 de diciembre de 2013 por $56.691,4 millones presenta una elevada antigüedad de difícil recaudo que data desde el 2007 hasta el 2011, por valor de $32.867,9 millones, que incluye sobretasa a la gasolina y especies valoradas, cuya cuantía se encuentra reportada a Coactiva, pero su saldo se muestra como deudores corrientes, lo que afecta su realidad. De igual manera el saldo de la Cartera correspondiente de las cuentas de 2012 por valor de $6.157,7 millones, que superan 360 días, no han sido transferidas para cobro coactivo y se presentan también como deudores corrientes, lo que afecta la realidad de su saldo. Los anteriores valores generan incertidumbre de la cuenta Deudores, que afectan la realidad y razonabilidad de su saldo. Estos registros se realizaron incumpliendo en parte, las Normas Técnicas de Contabilidad relativa a los Deudores, contenida (sic) en la Resolución 354 de 2007, Régimen de Contabilidad Pública.</t>
    </r>
  </si>
  <si>
    <r>
      <rPr>
        <b/>
        <u/>
        <sz val="9"/>
        <color indexed="8"/>
        <rFont val="Arial"/>
        <family val="2"/>
      </rPr>
      <t>Hallazgo No. 38 Deudores Saldos Inconsistentes (Administrativo):</t>
    </r>
    <r>
      <rPr>
        <b/>
        <sz val="9"/>
        <color indexed="8"/>
        <rFont val="Arial"/>
        <family val="2"/>
      </rPr>
      <t xml:space="preserve"> </t>
    </r>
    <r>
      <rPr>
        <sz val="9"/>
        <color indexed="8"/>
        <rFont val="Arial"/>
        <family val="2"/>
      </rPr>
      <t>Los saldos mostrados en los estados financieros por $61.533.6 millones, no son razonables, por cuanto además de las observaciones anteriores, no muestran los pagos que han hecho los deudores, en los últimos cuatro meses, tiempo aproximado, ya que se tiene que esperar que se surta el proceso de permanencia de los recursos en el banco por 75 días y luego se haga el envío a la Dirección del Tesoro Nacional, quien una vez identifica y reconoce los recaudos, envía al Mintransporte para que pueda hacer el descargue de los pagos realizados, tiempo durante el cual permanecen por cobrar los saldos no reales.
Los pagos efectuados no descargados, afectan en cuantía no determinada la cifra mostrada en el estado financiero y en consecuencia genera incertidumbre sobre la razonabilidad de su saldo  en la cuenta al final de la vigencia 2013, que afecta además las cuentas de Depósitos en Instituciones Financieras y en la Cuenta Ingresos.
Se excluyen de este aspecto los deudores por concepto de sobretasa a la Gasolina y Runt, donde sí se causan y se descuentan los pagos en forma oportuna ya que son fondos especiales con destinación específica que maneja directamente el Mintransporte.
Estos registros se realizaron incumpliendo en parte, las Normas Técnicas de Contabilidad relativas a los Deudores, contenida (sic) en la Resolución 354 de 2007, Régimen de Contabilidad Pública lo que además demuestra falta de oportuno y detallado control interno contable, que eviten la realización de registros que afecten la razonabilidad de los Estados Financieros.</t>
    </r>
  </si>
  <si>
    <r>
      <rPr>
        <b/>
        <u/>
        <sz val="9"/>
        <rFont val="Arial"/>
        <family val="2"/>
      </rPr>
      <t>Hallazgo No 39 Propiedad Planta y Equipo - Bienes en bodega sin dar de baja (Administrativo):</t>
    </r>
    <r>
      <rPr>
        <b/>
        <sz val="9"/>
        <rFont val="Arial"/>
        <family val="2"/>
      </rPr>
      <t xml:space="preserve"> </t>
    </r>
    <r>
      <rPr>
        <sz val="9"/>
        <rFont val="Arial"/>
        <family val="2"/>
      </rPr>
      <t>En los estados financieros a diciembre de 2013 la Propiedad Planta y Equipo se encuentra sobrestimada en $248 millones debido a que en la Dependencia de informática existen bienes que han sido retirados por inservibles y obsoletos como: Tablero electrónico, Plaqueta de Transferencia Automática, RACKS, Armario de Cableado Estructurado, además no se conoce a quien están asignados en su inventario individual, afectando la razonabilidad de las cifras de la cuenta de los Equipos de Comunicación y Computación.
De otra parte, existen en bodega bienes sin ninguna organización, que aparecen en Balance como activos retirados por $8.931.5 millones, como Computadores, muebles, automóviles, camionetas, buses, volquetas, furgón, grúas, lanchas, motos, basculas y otros que llevan varios años de permanencia en bodega y que actualmente están en condiciones de inservibles, y sobre los cuales en su momento no se hizo ninguna gestión de remate, permuta, donación o baja.
Lo anterior demuestra la falta de Gestión de la administración de la entidad para el cuidado de los Bienes y recursos del estado y falta de Control interno en la vigilancia y manejo de los mismos.</t>
    </r>
  </si>
  <si>
    <r>
      <rPr>
        <b/>
        <u/>
        <sz val="9"/>
        <rFont val="Arial"/>
        <family val="2"/>
      </rPr>
      <t>Hallazgo No. 40 Propiedad Planta y Equipo – Inventario de especies valoradas (Administrativo):</t>
    </r>
    <r>
      <rPr>
        <b/>
        <sz val="9"/>
        <rFont val="Arial"/>
        <family val="2"/>
      </rPr>
      <t xml:space="preserve"> </t>
    </r>
    <r>
      <rPr>
        <sz val="9"/>
        <rFont val="Arial"/>
        <family val="2"/>
      </rPr>
      <t>Existen dentro del inventario especies valoradas que ya no se utilizan por $10 millones, pero que a diciembre 31 de 2013, hacen parte del inventario, y no se han llevado a activos retirados, lo que afecta la razonabilidad de la cifra mostrada por este concepto de $376.4 millones.
Además, no se tiene una bodega especializada con la infraestructura física y distribución adecuada y la seguridad requerida para la guarda y custodia de las especies valoradas que maneja el Ministerio de Transporte, lo que afecta y coloca en riesgo la salvaguarda de dichos valores.</t>
    </r>
  </si>
  <si>
    <r>
      <rPr>
        <b/>
        <u/>
        <sz val="9"/>
        <rFont val="Arial"/>
        <family val="2"/>
      </rPr>
      <t>Hallazgo No. 41 Cuentas por Pagar - Constitución y Ejecución (Administrativo):</t>
    </r>
    <r>
      <rPr>
        <b/>
        <sz val="9"/>
        <rFont val="Arial"/>
        <family val="2"/>
      </rPr>
      <t xml:space="preserve"> </t>
    </r>
    <r>
      <rPr>
        <sz val="9"/>
        <rFont val="Arial"/>
        <family val="2"/>
      </rPr>
      <t>Las cuentas por pagar constituidas, para pago de las obligaciones por bienes y servicios ya recibidos de la vigencia de 2012, por $54.497.2 millones y las constituidas por el mismo concepto para la vigencia de 2013 por $75.614.7 millones, se vieron afectadas por la generación y anulación de muchas de ellas por el no cumplimiento de requisitos por valor de $2.123.6 millones, para las cuentas por pagar constituidas en el 2012, y que de igual manera está sucediendo con las cuentas por pagar constituidas en el 2013. Lo anterior afecta la programación, trámite y ejecución de las cuentas por pagar tanto presupuestal como financieramente y la realidad y razonabilidad de su saldo.</t>
    </r>
  </si>
  <si>
    <r>
      <rPr>
        <b/>
        <u/>
        <sz val="9"/>
        <rFont val="Arial"/>
        <family val="2"/>
      </rPr>
      <t>Hallazgo No.  42.</t>
    </r>
    <r>
      <rPr>
        <sz val="9"/>
        <rFont val="Arial"/>
        <family val="2"/>
      </rPr>
      <t xml:space="preserve"> Cuentas por Pagar- Diferencias (Administrativo):</t>
    </r>
    <r>
      <rPr>
        <b/>
        <sz val="9"/>
        <color indexed="8"/>
        <rFont val="Arial"/>
        <family val="2"/>
      </rPr>
      <t xml:space="preserve"> </t>
    </r>
    <r>
      <rPr>
        <sz val="9"/>
        <color indexed="8"/>
        <rFont val="Arial"/>
        <family val="2"/>
      </rPr>
      <t>Se presentan diferencias en las Cuentas por Pagar a diciembre 31 de 2013 según Tabla N° 4 (Estados Financieros $78.928 millones y Notas Específicas Estados Contables $74.790 millones). Lo anterior afecta la programación, aprobación y ejecución de las cuentas por pagar tanto presupuestal como financieramente y la realidad y razonabilidad de su saldo.</t>
    </r>
  </si>
  <si>
    <r>
      <rPr>
        <b/>
        <u/>
        <sz val="9"/>
        <color indexed="8"/>
        <rFont val="Arial"/>
        <family val="2"/>
      </rPr>
      <t>Hallazgo No. 43 Inventarios - Almacén (Administrativo):</t>
    </r>
    <r>
      <rPr>
        <sz val="9"/>
        <color indexed="8"/>
        <rFont val="Arial"/>
        <family val="2"/>
      </rPr>
      <t xml:space="preserve"> No se encuentra sistematizado el proceso de inventarios y suministros, entradas y salidas de almacén, Bienes Muebles en Bodega, Equipos de Comunicación y Computación, todo se maneja de forma manual en hojas de Excel, lo cual no genera confianza sobre la información registrada y las cifras reflejadas que pueden generar deficiencias que afecten la razonabilidad de las cifras en los inventarios manejados y en la cuenta de Propiedad Planta y Equipo.</t>
    </r>
  </si>
  <si>
    <r>
      <rPr>
        <b/>
        <u/>
        <sz val="9"/>
        <color indexed="8"/>
        <rFont val="Arial"/>
        <family val="2"/>
      </rPr>
      <t>Hallazgo No. 44</t>
    </r>
    <r>
      <rPr>
        <u/>
        <sz val="9"/>
        <color indexed="8"/>
        <rFont val="Arial"/>
        <family val="2"/>
      </rPr>
      <t xml:space="preserve"> </t>
    </r>
    <r>
      <rPr>
        <b/>
        <u/>
        <sz val="9"/>
        <color indexed="8"/>
        <rFont val="Arial"/>
        <family val="2"/>
      </rPr>
      <t>Planeación Presupuestal (Administrativo):</t>
    </r>
    <r>
      <rPr>
        <b/>
        <sz val="9"/>
        <color indexed="8"/>
        <rFont val="Arial"/>
        <family val="2"/>
      </rPr>
      <t xml:space="preserve"> </t>
    </r>
    <r>
      <rPr>
        <sz val="9"/>
        <color indexed="8"/>
        <rFont val="Arial"/>
        <family val="2"/>
      </rPr>
      <t>El  presupuesto de Gastos de la vigencia de 2013, presenta deficiencia en su planeación, indicando  que  los gastos no se programaron de acuerdo a la necesidad real, ya que se efectuaron numerosos traslados presupuestales, aumentos y disminuciones que en Funcionamiento ascienden a $938.3 millones. De igual manera se efectuaron modificaciones significativas en las Inversiones con Contracréditos por $22.000 millones y Créditos por $106.000 millones que reflejan fallas en su planeación, lo que afecta la programación, aprobación y ejecución del  presupuesto.</t>
    </r>
  </si>
  <si>
    <r>
      <rPr>
        <b/>
        <u/>
        <sz val="9"/>
        <color indexed="8"/>
        <rFont val="Arial"/>
        <family val="2"/>
      </rPr>
      <t>Hallazgo No. 45 Rezago Presupuestal (Administrativo):</t>
    </r>
    <r>
      <rPr>
        <b/>
        <sz val="9"/>
        <color indexed="8"/>
        <rFont val="Arial"/>
        <family val="2"/>
      </rPr>
      <t xml:space="preserve"> </t>
    </r>
    <r>
      <rPr>
        <sz val="9"/>
        <color indexed="8"/>
        <rFont val="Arial"/>
        <family val="2"/>
      </rPr>
      <t>Las Reserva (sic) presupuestal y las cuentas por pagar establecidas para la vigencia de 2013, presentaron un Rezago Presupuestal de $3.015.7 millones, conformados por Cuentas por Pagar  $2.123.7 millones y de Reserva $892 millones, en su mayoría, por falta de requisitos para la desintegración física de vehículos de carga, que indican deficiencias en sus previsiones, cálculo y plazos para los usuarios, que afectan el presupuesto de la Entidad en su Programación, aprobación y Ejecución. Estos rezagos se presentan por deficiencias en el procedimiento administrativo establecido en su momento, para la desintegración física de vehículos de carga que hace que se constituyan algunas fallas en su cálculo presupuestal y a la no utilización de los recursos por parte de la entidad que finalizan como expirados.</t>
    </r>
  </si>
  <si>
    <r>
      <rPr>
        <b/>
        <u/>
        <sz val="9"/>
        <rFont val="Arial"/>
        <family val="2"/>
      </rPr>
      <t>Hallazgo 81</t>
    </r>
    <r>
      <rPr>
        <sz val="9"/>
        <rFont val="Arial"/>
        <family val="2"/>
      </rPr>
      <t xml:space="preserve">. Pasivos Estimados
Provisión para pensiones se presenta incertidumbre en $1.903 millones, En razón a que no se ha obtenido del Ministerio de Hacienda y Crédito Público el resultado final del cálculo actuarial  correspondiente a los pensionados a cargo del Ministerio de Transporte, a pesar de las reiteradas solicitudes efectuadas la entidad.
</t>
    </r>
  </si>
  <si>
    <r>
      <rPr>
        <b/>
        <u/>
        <sz val="9"/>
        <rFont val="Arial"/>
        <family val="2"/>
      </rPr>
      <t>Hallazgo 82.</t>
    </r>
    <r>
      <rPr>
        <sz val="9"/>
        <rFont val="Arial"/>
        <family val="2"/>
      </rPr>
      <t xml:space="preserve"> Ajuste ejercicios anteriores
A 31 de diciembre de 2010 se registró $6.171 millones  y $ 162 millones como ajuste  a los ingresos  y gastos de ejercicios anteriores, </t>
    </r>
  </si>
  <si>
    <r>
      <rPr>
        <b/>
        <u/>
        <sz val="9"/>
        <rFont val="Arial"/>
        <family val="2"/>
      </rPr>
      <t>Hallazgo No. 14.</t>
    </r>
    <r>
      <rPr>
        <sz val="9"/>
        <rFont val="Arial"/>
        <family val="2"/>
      </rPr>
      <t xml:space="preserve"> Actas de Recibo de Obra y Liquidación - TRANSCARIBE-
De acuerdo al Informe Estado de los Proyectos SITM a junio de 2012, se observa que algunos los contratos de obra, como el del tramo 4 (Amparo Portal), pese a que se reporta como finalizado desde diciembre de 2010, aún se encuentra en etapa de corrección de defectos. 
El hecho que transcurran hasta 2 años después de finalizado el contrato y se dilate la suscripción del acta de recibo de obra genera, incertidumbre en el cumplimiento del objeto contractual y de otra parte riesgos por el vencimiento de los tiempos de amparo de las pólizas y de mayor permanencia del personal de la interventoría.</t>
    </r>
  </si>
  <si>
    <r>
      <rPr>
        <b/>
        <u/>
        <sz val="9"/>
        <rFont val="Arial"/>
        <family val="2"/>
      </rPr>
      <t>Hallazgo No. 15.</t>
    </r>
    <r>
      <rPr>
        <sz val="9"/>
        <rFont val="Arial"/>
        <family val="2"/>
      </rPr>
      <t xml:space="preserve"> Recibo de los Contratos y Liquidación - TRANSMETRO -
Los contratos de obra pública de los tramos Murillo 2 y 3, transcurridos más de 2 años de suscripción de las actas de recibo definitivo de obras aún no se ha terminado la corrección de observaciones y por ende no se ha llevado a cabo el proceso de liquidación, máxime cuando estos tramos ya se encuentran en servicio.
Lo anterior genera de una parte, incertidumbre en el cumplimiento del objeto contractual y de otra parte riesgos por el vencimiento de los tiempos de amparo de las pólizas y de mayor permanencia del personal de la interventoría.</t>
    </r>
  </si>
  <si>
    <r>
      <rPr>
        <b/>
        <u/>
        <sz val="9"/>
        <rFont val="Arial"/>
        <family val="2"/>
      </rPr>
      <t>Hallazgo No. 16.</t>
    </r>
    <r>
      <rPr>
        <sz val="9"/>
        <rFont val="Arial"/>
        <family val="2"/>
      </rPr>
      <t xml:space="preserve"> Consultoría de Diseños no Utilizada.  - TRANSMETRO -
Se observa que en el 2011, se realizó una consultoría (Contrato No 12 del 31/05/12) para la elaboración de los estudios y diseños para la solución integral al impacto del sistema de transporte masivo de Barranquilla sobre la movilidad vehicular y peatonal en el entorno del estadio Romelio Martínez por $680 millones. La solución presentada en este estudio no fue acogida por el ente gestor y a junio de 2012 no se habían definido las vías a intervenirse para la construcción del Par Vial en aras de mejorar la movilidad. 
</t>
    </r>
  </si>
  <si>
    <r>
      <rPr>
        <b/>
        <u/>
        <sz val="9"/>
        <rFont val="Arial"/>
        <family val="2"/>
      </rPr>
      <t xml:space="preserve">Hallazgo No. 18. </t>
    </r>
    <r>
      <rPr>
        <sz val="9"/>
        <rFont val="Arial"/>
        <family val="2"/>
      </rPr>
      <t>Actas de Recibo y Liquidación – METROLÍNEA-
A junio de 2012, Metroplús no ha liquidado los contratos de obra, pese a que algunos terminaron su ejecución en 2011, llama la atención por cuanto en las actas de recibo final de contrato de obra se plasman la corrección o entrega de algunos temas que no han sido cerrados ejemplo: no han entregado resultados de ensayos practicados al pavimento, la revisión de los planos records y georeferenciación del contrato  y en algunos casos el reconocimiento de obra adicional al contratista en aras de realizar el balance económico.</t>
    </r>
  </si>
  <si>
    <r>
      <rPr>
        <b/>
        <sz val="9"/>
        <rFont val="Arial"/>
        <family val="2"/>
      </rPr>
      <t>Hallazgo 1:</t>
    </r>
    <r>
      <rPr>
        <sz val="9"/>
        <rFont val="Arial"/>
        <family val="2"/>
      </rPr>
      <t xml:space="preserve"> Administrativo, Seguridad Vial y Seguridad Jurídica en su marco normativo regulatorio, la seguridad vial se encuentra enmarcada bajo una normatividad dispersa y en ocasiones ambigua, su aplicación se toma contradictoria,  No se tiene una efectividad regulación sancionatoria,   La reglamentación de transporte público tiene graves deficiencias en su esquema de empresas afiliadoras, favorecen situaciones como la informalidad en algunas modalidades de servicio público, la denominada guerra del centavo y la piratería</t>
    </r>
  </si>
  <si>
    <r>
      <rPr>
        <b/>
        <sz val="9"/>
        <rFont val="Arial"/>
        <family val="2"/>
      </rPr>
      <t>Hallazgos No. 3:</t>
    </r>
    <r>
      <rPr>
        <sz val="9"/>
        <rFont val="Arial"/>
        <family val="2"/>
      </rPr>
      <t xml:space="preserve"> Administrativo Régimen sancionatorio del Sector de Tránsito y Transporte Terrestre.  A la fecha los CDA’  no cuenta con un régimen sancionatorio aplicable por parte del SPT y del MT,  la Resolución 3768, de Septiembre 26 de 2013, suscrita por el MT, no determina sanciones para ser aplicables por la SPT ya que solo establece medidas administrativas en contra de dichos centros aplicables solo por parte del MT.</t>
    </r>
  </si>
  <si>
    <r>
      <rPr>
        <b/>
        <sz val="9"/>
        <rFont val="Arial"/>
        <family val="2"/>
      </rPr>
      <t>Hallazgo No. 4</t>
    </r>
    <r>
      <rPr>
        <sz val="9"/>
        <rFont val="Arial"/>
        <family val="2"/>
      </rPr>
      <t xml:space="preserve"> Administrativo con presunta incidencia disciplinaria Proceso de registro de infracciones.</t>
    </r>
  </si>
  <si>
    <r>
      <rPr>
        <b/>
        <sz val="9"/>
        <rFont val="Arial"/>
        <family val="2"/>
      </rPr>
      <t>Hallazgo No. 5</t>
    </r>
    <r>
      <rPr>
        <sz val="9"/>
        <rFont val="Arial"/>
        <family val="2"/>
      </rPr>
      <t xml:space="preserve"> Administrativo, Logística nacional en seguridad Vial  Dentro del contrato C-CFPV-017-2013, reporta que Bogotá presenta graves problemas de accidentalidad vial y de información  relativa a multas y recaudo, el sistema de información propio presenta problemas de procesamiento y almacenamiento de la información además que es grave el problema de infraestructura, el tema de seguridad vial es manejado autónomamente de otros niveles de gobierno</t>
    </r>
  </si>
  <si>
    <r>
      <rPr>
        <b/>
        <sz val="9"/>
        <rFont val="Arial"/>
        <family val="2"/>
      </rPr>
      <t>Hallazgo No. 6</t>
    </r>
    <r>
      <rPr>
        <sz val="9"/>
        <rFont val="Arial"/>
        <family val="2"/>
      </rPr>
      <t xml:space="preserve">. Administrativo. Implementación del Plan Nacional de Seguridad Vial 2011-2016 el MT adopto dos planes (2004-2010 y 2011 – 2016), ninguno de los dos ha sido ejecutado, a pesar de ser argumentada su implementación, en la alta accidentalidad en Colombia por ser esta la segunda causa de muerte violenta en el país y en donde se instituía que se hacía necesario emprender acciones dirigidas a reducir los índices de siniestralidad. Enfocados hacia los distintos elementos que intervienen en el tránsito (medio ambiente-vehículo-elemento humano). </t>
    </r>
  </si>
  <si>
    <r>
      <rPr>
        <b/>
        <sz val="9"/>
        <rFont val="Arial"/>
        <family val="2"/>
      </rPr>
      <t>Hallazgo No. 7</t>
    </r>
    <r>
      <rPr>
        <sz val="9"/>
        <rFont val="Arial"/>
        <family val="2"/>
      </rPr>
      <t xml:space="preserve"> Administrativo, implementación Observatorio Nacional de Seguridad Vial. A Noviembre de 2013 y a pesar de haber ejecutado varias acciones aún no se ha implementado  el observatorio y dada la importancia que esta genera para la seguridad vial del país, no se cuenta con cifras oficiales de accidentalidad por cuanto se presentan inconsistencias en la información reportada y por la falta de integridad de la información con otras bases de datos de diferentes entidades.</t>
    </r>
  </si>
  <si>
    <r>
      <rPr>
        <b/>
        <sz val="9"/>
        <rFont val="Arial"/>
        <family val="2"/>
      </rPr>
      <t>Hallazgo No. 8</t>
    </r>
    <r>
      <rPr>
        <sz val="9"/>
        <rFont val="Arial"/>
        <family val="2"/>
      </rPr>
      <t xml:space="preserve"> Administrativo, Ejecución Presupuestal proyecto seguridad Vial Se observa que el Ministerio de Transporte en desarrollo del programa “Fortalecimiento de la capacidad institucional para la Administración, Gestión e implementación de Políticas, Programas y Proyectos para la Seguridad Vial en los Modos de transporte Terrestre Automotor Terrestre Ferrero y Acuático Nacional” fue limitado dado que del presupuesto asignado para la vigencia 2012,  ($841 millones) solo ejecutó el 11% de lo corrido del año 2013, tan solo se ha ejecutado 8% del presupuesto aprobado </t>
    </r>
  </si>
  <si>
    <r>
      <rPr>
        <b/>
        <sz val="9"/>
        <rFont val="Arial"/>
        <family val="2"/>
      </rPr>
      <t>Hallazgo 9</t>
    </r>
    <r>
      <rPr>
        <sz val="9"/>
        <rFont val="Arial"/>
        <family val="2"/>
      </rPr>
      <t>. Administrativo, Licencias de conducción canceladas y suspendidas. 
1. Se imponen comparendos por diferentes causas a muchos de estos infractores dentro del periodo de suspensión o cancelación de la licencia, Lo anterior implicaría que presuntamente los infractores están conduciendo con licencias falsas o no se les impone comparendo por “conducir  un vehículo sin llevar consigo la licencias
2. En una muestra de 50 números de cédula se observó que al 42% de ellas, se asocian varias licencias de conducción, expedidas por diferentes organismos de tránsito y para una misma categoría  además,  presentan infracciones a las normas de  tránsito por embriaguez por lo cual se les cancele o suspenda la licencia.  Esto ha permitido que continúen conduciendo y por ende infringiendo las normas de tránsito.</t>
    </r>
  </si>
  <si>
    <r>
      <rPr>
        <b/>
        <sz val="9"/>
        <rFont val="Arial"/>
        <family val="2"/>
      </rPr>
      <t>Hallazgo 10:</t>
    </r>
    <r>
      <rPr>
        <sz val="9"/>
        <rFont val="Arial"/>
        <family val="2"/>
      </rPr>
      <t xml:space="preserve"> Administrativo. Tramite de Licencias de Conducción    El aspirante a obtener por primera vez recategorizar y/o refrendar la licencia de conducción posee la aptitud física, mental y de coordinación motriz adecuada a las exigencias que se requieren para conducir un vehículo automotor.   Analizadas las estadísticas reportadas por el Concesionario RUNT de los certificados emitidos por los CRC’ s y los CEA’ s, en el País y de las licencias expedidas por los Organismos de transito con base en estos certificados se observó que desde el enero de 2012 a mayo de 2013, antes de iniciarse por parte del RUNT el despliegue del ajuste de la funcionalidad para validar la territorialidad se expidieron las licencias de conducción en otros regiones del país diferentes a los municipios y departamentos en los cuales se emitieron los certificados         </t>
    </r>
  </si>
  <si>
    <r>
      <rPr>
        <b/>
        <sz val="9"/>
        <rFont val="Arial"/>
        <family val="2"/>
      </rPr>
      <t>Hallazgo No. 11,</t>
    </r>
    <r>
      <rPr>
        <sz val="9"/>
        <rFont val="Arial"/>
        <family val="2"/>
      </rPr>
      <t xml:space="preserve"> Administrativo, Violación a las normas de transito   En cuanto a la cancelación de la licencia, En la selectivas efectuadas a la información suministrada por el concesionario RUNT de la cancelación y suspensión de las licencias de  conducción en el periodo 2011 a junio de 2013, se determinó en algunas casos que los conductores fueron incidentes ya que se encontraba suspendida la licencia por encontrarse en estado de embriaguez y se registra en el RUNT otra suspensión por el mismo hecho, sin embargo no se les cancelo  la licencia tal como lo establece la norma, mientras que en otros casos, la información sobre este segundo comparendo no se refleja en el sistema RUNT.</t>
    </r>
  </si>
  <si>
    <r>
      <rPr>
        <b/>
        <sz val="9"/>
        <rFont val="Arial"/>
        <family val="2"/>
      </rPr>
      <t xml:space="preserve">Hallazgo No. 12, </t>
    </r>
    <r>
      <rPr>
        <sz val="9"/>
        <rFont val="Arial"/>
        <family val="2"/>
      </rPr>
      <t>Administrativo con presunta incidencia Disciplinaria validación territorial CRC y CEAS El Ministerio de Transporte emitió la resolución 12336 con fecha diciembre 28 de 2012, en la cual estableció que se validara la territorialidad del certificado del CRC (municipal o departamental), sin embargo solo hasta mayo de 2013, se inició el despliegue en el sistema RUNT el ajuste en la funcionalidad.</t>
    </r>
  </si>
  <si>
    <r>
      <rPr>
        <b/>
        <sz val="9"/>
        <rFont val="Arial"/>
        <family val="2"/>
      </rPr>
      <t>Hallazgo No. 13:</t>
    </r>
    <r>
      <rPr>
        <sz val="9"/>
        <rFont val="Arial"/>
        <family val="2"/>
      </rPr>
      <t>. Administrativo Validación resultado examen CRC y licencia de conducción Se evidencia el caso en los que bien el ciudadano obtuvo como resultado del examen de Aptitud Física Mental y de Coordinación,   “NO APTO”, a la fecha tiene licencia de conducción vigente para una o varias categorías algunas obtenidas con anterioridad a la fecha del examen en el CRC.</t>
    </r>
  </si>
  <si>
    <r>
      <rPr>
        <b/>
        <sz val="9"/>
        <rFont val="Arial"/>
        <family val="2"/>
      </rPr>
      <t>Hallazgo No. 14.</t>
    </r>
    <r>
      <rPr>
        <sz val="9"/>
        <rFont val="Arial"/>
        <family val="2"/>
      </rPr>
      <t xml:space="preserve"> Administrativo, Jurisdicción curso sobre normas de tránsito  Durante vigencias 2010 a Noviembre de 2013,  se observó que el 65% de las capacitaciones a los infractores de las normas de tránsito, para acogerse a la reducción de la multa durante este periodo lo efectuó una sola empresa cuyos centros integrales de atención se encuentran ubicados en Valledupar, Popayán Rionegro, Medellín, Cali y Bogotá,  Aunque la norma no lo prohíbe, si es importante resaltar que los comparendos fueron impuestos en 266 municipios, muchos de ellos distantes del lugar donde se efectuaron los cursos. Debido a que la norma permite mencionar que la certificación expedida por el Centro Integral de Atención es un documento de carácter público, que tiene validez en todo el territorio nacional y ante cualquier organismo de tránsito.  Los CIAS, no se encuentran aún conectados al RUNT, con el fin de contar con validaciones que permitirían una mayor seguridad de la presencia del infractor en los centros de capacitación. </t>
    </r>
  </si>
  <si>
    <r>
      <rPr>
        <b/>
        <sz val="9"/>
        <rFont val="Arial"/>
        <family val="2"/>
      </rPr>
      <t>Hallazgo No. 15</t>
    </r>
    <r>
      <rPr>
        <sz val="9"/>
        <rFont val="Arial"/>
        <family val="2"/>
      </rPr>
      <t xml:space="preserve">, Administrativo con presunto alcance disciplinario, Habitación de Organismos de Transito para dictar cursos a infractores.     
 De la revisión de los cursos para infractores de normas de tránsito, realizados por los Organismos de tránsito, se constató que diez (10) de estos se encuentran efectuando capacitación sin encontrarse autorizados por el Ministerio de Transporte. Es de resaltar que en estos municipios se encuentran habilitados Centros Integrales de Atención CIAS. </t>
    </r>
  </si>
  <si>
    <r>
      <rPr>
        <b/>
        <sz val="9"/>
        <rFont val="Arial"/>
        <family val="2"/>
      </rPr>
      <t>Hallazgo No. 16</t>
    </r>
    <r>
      <rPr>
        <sz val="9"/>
        <rFont val="Arial"/>
        <family val="2"/>
      </rPr>
      <t xml:space="preserve"> Administrativo Operación de Centros Integrales de Atención CIA s
De acuerdo a la información suministrada por el SIMIT, de las vigencias 2011 a 2013, se observa que tres Centros Integrales de Atención – CIAS, generaron certificados por capacitación a los infractores sobre normas de tránsito, en fechas anteriores a la habilitación por parte del Ministerio de Transporte.  CIATRAN – Bogotá,   Nit.  830.120.753 Resolución 7004-05-06-07
CIATRAN – Medellín Nit.  830.120.753 Resolución 3173-77—78-79
</t>
    </r>
  </si>
  <si>
    <r>
      <rPr>
        <b/>
        <sz val="9"/>
        <rFont val="Arial"/>
        <family val="2"/>
      </rPr>
      <t>Hallazgo No. 17:</t>
    </r>
    <r>
      <rPr>
        <sz val="9"/>
        <rFont val="Arial"/>
        <family val="2"/>
      </rPr>
      <t xml:space="preserve"> Administrativo con presunta incidencia Disciplinaria Registro Nacional de Accidentes de Tránsito - RNAT  De acuerdo a lo establecido en el Otro Si, No. 8 del 30 de julio de 2010,  suscrito entre el MT y el Concesionario RUNT, El registro Nacional de accidentes de Tránsito RNAT, debió haber sido implementado en el mes de junio de 2011,  Sin embargo, a Noviembre de 2013, aun no se ha efectuado, dicha implementación a pesar de que en el Decreto 019 de enero de 2012, se estableció como último plazo a julio de 2012.</t>
    </r>
  </si>
  <si>
    <r>
      <rPr>
        <b/>
        <sz val="9"/>
        <rFont val="Arial"/>
        <family val="2"/>
      </rPr>
      <t>Hallazgo No. 18:</t>
    </r>
    <r>
      <rPr>
        <sz val="9"/>
        <rFont val="Arial"/>
        <family val="2"/>
      </rPr>
      <t xml:space="preserve"> Administrativo, Reporte accidentalidad vs asignación Organismos de transito 
La resolución 5292 de 2009 establece que la asignación de series y rangos de especies venales que corresponden a Organismos de Transito se hará a través del Sistema RUNT, de manera automática aleatoria y en línea. Así mismo establece que el RUNT asignara los rangos del formulario que consigna el informe de accidentes y no  se asignaran especies venales si el OT  no ha reportado ni cargado exitosamente la información del mes inmediatamente a la nueva asignación.</t>
    </r>
  </si>
  <si>
    <r>
      <rPr>
        <b/>
        <u/>
        <sz val="9"/>
        <rFont val="Arial"/>
        <family val="2"/>
      </rPr>
      <t>Hallazgo No. 19:</t>
    </r>
    <r>
      <rPr>
        <sz val="9"/>
        <rFont val="Arial"/>
        <family val="2"/>
      </rPr>
      <t xml:space="preserve"> Administrativo, impresoras de licencias de conducción y transito – Indagación preliminar
No obstante el Ministerio haber definido la ficha técnica de la licencia de conducción el 7 de marzo de 2013, mediante resolución 623, no se observa gestión alguna por parte del Ministerio en exigir al Concesionario RUNT, el cumplimiento de lo establecido en la cláusula tercera  del otrosí No. 5 respecto a que el suministro de las impresoras se suspendería hasta tanto el Ministerio de Transporte definiera la tecnología y material de la nueva licencia  de conducción y de tránsito</t>
    </r>
  </si>
  <si>
    <r>
      <rPr>
        <b/>
        <sz val="9"/>
        <rFont val="Arial"/>
        <family val="2"/>
      </rPr>
      <t>Hallazgo 20</t>
    </r>
    <r>
      <rPr>
        <sz val="9"/>
        <rFont val="Arial"/>
        <family val="2"/>
      </rPr>
      <t xml:space="preserve">, Administrativo, Registro RUNT 
 Se registraron varias veces para una misma licencia de conducción suspendida diferentes números de resoluciones, expedidas por los Organismos de Transito.
 Para un mismo número de resoluciones de suspensión, se registran varias fechas de registro o de inicio de suspensión.
 Se encontró que el 11% de las fechas de los registros de suspensión o cancelación son anteriores a las de la emisión de la resolución
 Datos de fechas tanto de registro de inicio y final de la medida y de expedición de la Resolución, no son coherentes.
 De la misma manera sucede con la información registrada para los CIAS ya que se realizó el cruce de información que reporto el concesionario RUNT y la del MT, con lo cual se observó.
 Reporte de direcciones diferentes entre las autorizadas por el Ministerio
 Alguno nombres de establecimientos no se encuentran en el RUNT
 Difieren los números de Habilitación
</t>
    </r>
  </si>
  <si>
    <r>
      <rPr>
        <b/>
        <sz val="9"/>
        <rFont val="Arial"/>
        <family val="2"/>
      </rPr>
      <t>Hallazgo N.° 21</t>
    </r>
    <r>
      <rPr>
        <sz val="9"/>
        <rFont val="Arial"/>
        <family val="2"/>
      </rPr>
      <t>. Administrativo con presunto alcance disciplinario y fiscal.
Ejecución de recursos a través de ordenes de trabajo y contratos que no constituyen efectivamente realización conjunta de campañas viales preventivas.</t>
    </r>
  </si>
  <si>
    <r>
      <rPr>
        <b/>
        <sz val="9"/>
        <rFont val="Arial"/>
        <family val="2"/>
      </rPr>
      <t>Hallazgo N.° 22.</t>
    </r>
    <r>
      <rPr>
        <sz val="9"/>
        <rFont val="Arial"/>
        <family val="2"/>
      </rPr>
      <t xml:space="preserve"> Administrativo.  Actividades desarrolladas en cumplimiento del Plan Nacional de Seguridad Vial.
Incumplimiento parcial al PNSV, lo que de alguna manera podría impactar el nivel de accidentalidad en el país.</t>
    </r>
  </si>
  <si>
    <r>
      <rPr>
        <b/>
        <sz val="9"/>
        <rFont val="Arial"/>
        <family val="2"/>
      </rPr>
      <t>Hallazgo N.° 23.</t>
    </r>
    <r>
      <rPr>
        <sz val="9"/>
        <rFont val="Arial"/>
        <family val="2"/>
      </rPr>
      <t xml:space="preserve"> Administrativo. Ejecución presupuestal.
Inadecuada planeación por parte de la CFPV.</t>
    </r>
  </si>
  <si>
    <r>
      <rPr>
        <b/>
        <sz val="9"/>
        <rFont val="Arial"/>
        <family val="2"/>
      </rPr>
      <t>Hallazgo N.° 24</t>
    </r>
    <r>
      <rPr>
        <sz val="9"/>
        <rFont val="Arial"/>
        <family val="2"/>
      </rPr>
      <t xml:space="preserve">. Administrativo. Soportes documentales de los contratos.
Carpetas de varios contratos y convenios carecen de documentos. No se aplican los principios de archivística denotando fallas en el proceso de supervisión, lo que puede conllevar a confusiones e incumplimientos contractuales.
</t>
    </r>
  </si>
  <si>
    <r>
      <rPr>
        <b/>
        <sz val="9"/>
        <rFont val="Arial"/>
        <family val="2"/>
      </rPr>
      <t>Hallazgo No. 25</t>
    </r>
    <r>
      <rPr>
        <sz val="9"/>
        <rFont val="Arial"/>
        <family val="2"/>
      </rPr>
      <t xml:space="preserve"> Administrativo con presunto alcance disciplinario proceso de selección seguido en el contrato 230 de 2012. Partiendo de la expedición de resolución 7034 de octubre 17 de 2012 de norma que reglamenta las características  de los sistemas de seguridad de los CRC´s y el Sistema de Control y Vigilancia - SCV de estos centros, surge la necesidad de contratar los servicios objeto del contrato, posteriormente por email de noviembre 7 de 2012, se invitaron 7 universidades, presentándose oferta solo de la universidad UPCT; después el día 21 de diciembre de 2012, presenta propuesta para expedir el anexo técnico requerido por la Resolución 7034 de 2012, y ese mismo día SPT suscribe los Estudios Previos, donde se muestra la necesidad de realizar el contrato interadministrativo entre la SPR y UPTC culminando con la suscripción del contrato 230 de diciembre 24 de 2012</t>
    </r>
  </si>
  <si>
    <r>
      <rPr>
        <b/>
        <sz val="9"/>
        <rFont val="Arial"/>
        <family val="2"/>
      </rPr>
      <t xml:space="preserve">Hallazgo No. 26: </t>
    </r>
    <r>
      <rPr>
        <sz val="9"/>
        <rFont val="Arial"/>
        <family val="2"/>
      </rPr>
      <t xml:space="preserve"> Administrativo con presunto alcance Disciplinario, Proceso homologación del Sistema de Control y Vigilancia de los CRC´s. Al revisar el tramite surtido para configurar las homologaciones realizadas a la fecha (Softmanagement SA y Olimpia Management SA), la CGR, observa que dicho trámite fue realizado por la SPT bajo mucha informalidad</t>
    </r>
  </si>
  <si>
    <r>
      <rPr>
        <b/>
        <sz val="9"/>
        <rFont val="Arial"/>
        <family val="2"/>
      </rPr>
      <t>Hallazgo No. 27</t>
    </r>
    <r>
      <rPr>
        <sz val="9"/>
        <rFont val="Arial"/>
        <family val="2"/>
      </rPr>
      <t>, Administrativo con presunto alcance disciplinario reglamentación por parte de la SPT, de las características técnicas de los Sistemas de Seguridad Documental que deberían implementar sus vigilados
 La ley 1450 de 2011, fue expedida el 16 de junio de 2011 y a la fecha (octubre de 2013) han trascurrido 28 meses sin que la SPT haya cumplido cabalmente con la encomendado en la norma, toda vez que hasta la fecha solo se han reglamentado las características técnicas del sistema de seguridad documental que deben implementar los CDA´s y los CRC´s mediante la expedición de las Resoluciones 9304 de diciembre 24 de 2012 y 7034 de Octubre 17 de 2012, quedando pendientes las reglamentaciones para los demás organismos de apoyo como CIA´s, CEA´s  OT´s etc.</t>
    </r>
  </si>
  <si>
    <r>
      <rPr>
        <b/>
        <sz val="9"/>
        <rFont val="Arial"/>
        <family val="2"/>
      </rPr>
      <t>Hallazgo No. 28</t>
    </r>
    <r>
      <rPr>
        <sz val="9"/>
        <rFont val="Arial"/>
        <family val="2"/>
      </rPr>
      <t xml:space="preserve"> Administrativo. Desconexión RUNT por incumplimiento del SCV
Hallazgo No. 28 Administrativo. Desconexión RUNT por incumplimiento del SCV
La Resolución 7034 de 2012, establece que ante el incumplimiento por parte de los CRC de lo establecido en la misma, La Superintendencia podrá iniciar las investigaciones administrativas que haya lugar. Así mismo se ha establecido la desconexión del Sistema RUNT de los CRC´s ante este incumplimiento se evidencia que la Supertransporte no ha iniciado investigaciones a los CRC´s por este motivo especifico y en el RUNT continúan activos CRC´s que no cumplen lo establecido por la Supertransporte</t>
    </r>
  </si>
  <si>
    <r>
      <rPr>
        <b/>
        <sz val="9"/>
        <rFont val="Arial"/>
        <family val="2"/>
      </rPr>
      <t>Hallazgo No. 29</t>
    </r>
    <r>
      <rPr>
        <sz val="9"/>
        <rFont val="Arial"/>
        <family val="2"/>
      </rPr>
      <t xml:space="preserve"> Administrativo, Reglamentación y Elaboración anexos técnicos de los Sistemas de Seguridad Documental los Centros de Enseñanza Automovilística y Centros Integrales  de Atención no se tiene avance alguno estas situaciones impactan en el incumplimiento de las facultades asignadas a la Supertransporte así como los procesos de expedición y/o recategorización de características de los certificados de los CRC</t>
    </r>
  </si>
  <si>
    <r>
      <rPr>
        <b/>
        <sz val="9"/>
        <rFont val="Arial"/>
        <family val="2"/>
      </rPr>
      <t>Hallazgo No. 30</t>
    </r>
    <r>
      <rPr>
        <sz val="9"/>
        <rFont val="Arial"/>
        <family val="2"/>
      </rPr>
      <t xml:space="preserve"> Administrativo. Plazo para la exigibilidad del Sistema de Control y Vigilancia en CRC´s. La SPT  expidió la circular 036 de 2013, (agosto 23), en la que se establecen nuevos plazos para exigir el cumplimiento con el SCV, plazo que para finales de octubre de 2013, se encuentran vencidos y la circular 042 de 2013, (Octubre 18), donde se exige el registro de pago del trámite a través de un actor del sector financiero. No obstante lo anterior, la SPT, reporta al Ministerio de Transporte un total de 75 CRC que a 31 de Octubre no cumplen lo establecido por Superintendencia</t>
    </r>
  </si>
  <si>
    <r>
      <rPr>
        <b/>
        <sz val="9"/>
        <rFont val="Arial"/>
        <family val="2"/>
      </rPr>
      <t>Hallazgo 31</t>
    </r>
    <r>
      <rPr>
        <sz val="9"/>
        <rFont val="Arial"/>
        <family val="2"/>
      </rPr>
      <t xml:space="preserve"> Administrativo con presunto alcance disciplinario Centro de Monitoreo y Sistema de Captura de Video. La resolución 7034 de 2012, establece en sus capitulo III, lo relacionado con la implementación del Sistema de Captura de Video por parte de los Centros de Reconocimientos de Conductores el cual debe ser compatible con el Sistema de monitoreo de la Supertransporte y debe ser homologada por la SPT, o por quien esta designe. La Supertransporte celebro el contrato 230 de 2012, con la Universidad Pedagógica y Tecnológica de Tunja, en el que se contempla como parte del objeto, la elaboración del anexo técnico para el centro de monitoreo de la SPT que integrara los Sistemas de captura de Video. La citada resolución otorga un plazo de cuatro (4) meses ampliado hasta el 25 de marzo de 2013 por la resolución 191 de 2013</t>
    </r>
  </si>
  <si>
    <r>
      <rPr>
        <b/>
        <sz val="9"/>
        <rFont val="Arial"/>
        <family val="2"/>
      </rPr>
      <t>Hallazgo No. 32</t>
    </r>
    <r>
      <rPr>
        <sz val="9"/>
        <rFont val="Arial"/>
        <family val="2"/>
      </rPr>
      <t xml:space="preserve"> Administrativo, Debilidades Sistema de Control y Vigilancia   A partir de las verificaciones realizadas desde el acceso  al sistema disponible en la Supertransporte, se evidencia que a octubre de 2013, no se cumplen los objetivos de Sistema por cuanto la totalidad de los CRC´s aún no acatan lo exigido por la Supertransporte y tampoco fue posible observar la ubicación geográfica de los CRC ya registrados en el sistema</t>
    </r>
  </si>
  <si>
    <r>
      <rPr>
        <b/>
        <sz val="9"/>
        <rFont val="Arial"/>
        <family val="2"/>
      </rPr>
      <t>Hallazgo No. 33</t>
    </r>
    <r>
      <rPr>
        <sz val="9"/>
        <rFont val="Arial"/>
        <family val="2"/>
      </rPr>
      <t xml:space="preserve"> Administrativo Integración Sistema de Control y Vigilancia Centro de Monitoreo y RUNT A Octubre de 2013, no existe integración entre el Sistema de Control y Vigilancia, el Centro el Centro de Monitoreo de la SPT y el RUNT por lo tanto no se realizan cruces automáticos de información entre estos sistemas y por consiguiente las validaciones se verifican manualmente por parte de la Supertransporte En relación con el actor del Sector Financiero la SPT expidió la circular 036 de 2013, (agosto 23) en la que se establecen plazos (ya vencidos) para el cumplimiento con el SCV y la circular 042 de 2013, (Octubre 18) para exigir que los CRC validen el pago a través de un actor financiero al momento del enrolamiento del usuario en el Sistema de Control y Vigilancia</t>
    </r>
  </si>
  <si>
    <r>
      <rPr>
        <b/>
        <sz val="9"/>
        <rFont val="Arial"/>
        <family val="2"/>
      </rPr>
      <t>Hallazgo No. 34</t>
    </r>
    <r>
      <rPr>
        <sz val="9"/>
        <rFont val="Arial"/>
        <family val="2"/>
      </rPr>
      <t>. Administrativo, Seguimiento y monitoreo a la operación Sistema de Control y Vigilancia. Si bien la Supertransporte establece que es responsabilidad de los CRC la implementación y la operación del Sistema  Control y Vigilancia, se evidencia ausencia de controles por parte de esta Entidad frente a su interacción con el Sistema para la ejecución de las labores de inspección, control y vigilancia a los CRC, así como e seguimiento cumplimiento de los requerimiento de homologación y de los compromisos posteriores a la misma.</t>
    </r>
  </si>
  <si>
    <r>
      <rPr>
        <b/>
        <sz val="9"/>
        <rFont val="Arial"/>
        <family val="2"/>
      </rPr>
      <t xml:space="preserve">Hallazgo No. 35 </t>
    </r>
    <r>
      <rPr>
        <sz val="9"/>
        <rFont val="Arial"/>
        <family val="2"/>
      </rPr>
      <t>Administrativo, Procedimientos al interior de la SPT 
l interior de la Superintendencia un único funcionario interactúa directamente con el Sistema de Control y Vigilancia y con el proveedor del mismo, por toda la información generada y enviada  desde el Sistema a la Supertransporte está a su cargo   Dado que esta información debe ser insumo para la programación de las visitas en el Grupo de Inspección y si es el caso en las labores del Grupo de Control, se evidencia debilidades por cuanto no han establecidos procedimientos formales en la Delegada de Transito, para el intercambio de la información entre el SCV y los grupos que adelantan estas labores misionales</t>
    </r>
  </si>
  <si>
    <r>
      <rPr>
        <b/>
        <u/>
        <sz val="9"/>
        <rFont val="Arial"/>
        <family val="2"/>
      </rPr>
      <t>Hallazgo No. 36</t>
    </r>
    <r>
      <rPr>
        <sz val="9"/>
        <rFont val="Arial"/>
        <family val="2"/>
      </rPr>
      <t xml:space="preserve"> Administrativo información relativa al número de vigilados 
Solicitados a la Supertransporte la relación de los Centros de Enseñanza Automovilística, Centros de Diagnóstico Automotor, Centros integrales de Atención y Centros de Reconocimiento de Conductores sujetos de vigilancia de esta Superintendencia se evidencian inconsistencias en el número total de vigilados frente a  los reportados por el Ministerio de Transporte y el RUNT.</t>
    </r>
  </si>
  <si>
    <r>
      <rPr>
        <b/>
        <sz val="9"/>
        <rFont val="Arial"/>
        <family val="2"/>
      </rPr>
      <t>Hallazgo No. 37</t>
    </r>
    <r>
      <rPr>
        <sz val="9"/>
        <rFont val="Arial"/>
        <family val="2"/>
      </rPr>
      <t xml:space="preserve"> Administrativo. Gestión relativa a las actividades misionales de inspección, vigilancia y control la Superintendencia de Puertos y Transportes.</t>
    </r>
  </si>
  <si>
    <r>
      <rPr>
        <b/>
        <sz val="9"/>
        <rFont val="Arial"/>
        <family val="2"/>
      </rPr>
      <t>Hallazgo No. 38</t>
    </r>
    <r>
      <rPr>
        <sz val="9"/>
        <rFont val="Arial"/>
        <family val="2"/>
      </rPr>
      <t xml:space="preserve"> Administrativo Homologación de proveedores del Sistema de Control y Vigilancia  
Mediante circular 12 de abril de 2013, la Superintendencia presenta a los Centros de Reconocimiento de Conductores las empresas homologadas para prestar el servicio del Sistema de Control y Vigilancia, de la revisión de os documentos soportes del proceso de homologación adelantado en el marco del contrato 230 de 2012 por la Universidad Pedagógica y Tecnológica de Tunja se observa que tanto los documentos, el contenido de las listas de chequeo del cumplimiento de los requerimientos de homologación, así como el personal y los equipos disponibles son similares para estas dos empresas.
Mediante Circular externa 032 de 2013, la SPT da libertad a los CRC para que desarrollen sus propios sistemas de Control y Vigilancia o lo contraten con firmas diferentes a las actuales homologadas teniendo presente que deben surtir el proceso de homologación
</t>
    </r>
  </si>
  <si>
    <r>
      <rPr>
        <b/>
        <sz val="9"/>
        <rFont val="Arial"/>
        <family val="2"/>
      </rPr>
      <t>Hallazgo 39</t>
    </r>
    <r>
      <rPr>
        <sz val="9"/>
        <rFont val="Arial"/>
        <family val="2"/>
      </rPr>
      <t xml:space="preserve">, Administrativo con presunto incidencia fiscal y disciplinaria Caducidad de la acción para hacer efectiva la cartera por multas y sanciones por violación a las normas de tránsito. 
Revisada la información estadística reportada por el SIMIT para el periodo de enero de 2008 a 31 de agosto de 2013, se estableció que a nivel nacional fueron impuestos un total de 12,62 millones de infracciones por multas y sanciones que asciende a la suma de $3.67 billones de pesos, para el mismo periodo se tiene que la figura de caducidad opero o se produjo para un total de $21.494 infracciones que equivalen a un valor de $7.166.17 millones, proferidos a nivel nacional para los distintos organismos de tránsito y Secretarias de Transito Territorial competentes para su correspondiente trámite administrativo., situación que se originó como resultado de la pérdida de fuerza ejecutoria originada por la falta de acción y de actividad procesal del titular de la misma. (Organismo de Transito o Secretaria de Transito) dentro del término fijado por la ley  </t>
    </r>
  </si>
  <si>
    <r>
      <rPr>
        <b/>
        <sz val="9"/>
        <rFont val="Arial"/>
        <family val="2"/>
      </rPr>
      <t>Hallazgo No. 40</t>
    </r>
    <r>
      <rPr>
        <sz val="9"/>
        <rFont val="Arial"/>
        <family val="2"/>
      </rPr>
      <t xml:space="preserve"> Administrativo con presunta incidencia fiscal y disciplinaria. Prescripción de cartera por multas y sanciones por violación a las normas de tránsito.
Evaluada la información estadística reportada por el SIMIT, se pudo verificar que a nivel nacional, de un total de 12,62 millones de comparendos impuestos por multas y sanciones generadas en violaciones a normas de tránsito por valor 3.67 billones. Para el periodo enero de 2008 a 31 de agosto de 2013, se tiene que los Organismos de Transito y Secretarias de Transito Territoriales a nivel nacional profirieron un total de $300.327 prescripciones por una suma de $92.818.43 millones</t>
    </r>
  </si>
  <si>
    <r>
      <rPr>
        <b/>
        <sz val="9"/>
        <rFont val="Arial"/>
        <family val="2"/>
      </rPr>
      <t>Hallazgo No. 41</t>
    </r>
    <r>
      <rPr>
        <sz val="9"/>
        <rFont val="Arial"/>
        <family val="2"/>
      </rPr>
      <t xml:space="preserve"> Administrativo, Cartera de difícil cobro 
 a nivel nacional se encuentra reportada entre el 8 de noviembre de 2002 y 30 de junio de 2013, por los Organismo de Transito y Secretarias de Transito Territorial una cantidad total de 5.691.874 procesos por infracciones de tránsito constituida como cartera  correspondiente a pretensiones por un valor de $2.014 billones relacionados a procesos activos seguidos para obtener el cobro de los comparendos  impuestos de difícil cobro correspondiendo a un total de 131.062 comparendos por una suma de $55.452.10 millones. 
El valor de esta cartera, corresponde a la clasificada como deuda de difícil cobro y por lo tanto corresponde a un total de procesos iniciados pero su situación está catalogada como: a) de difícil cobro, b) prescrita, c) caducada, y d) remisoria. Se trata de una cartera en donde su recuperación es prácticamente remota por la antigüedad que presenta la misma, como resultado que las acciones o gestiones de cobro adelantadas  por las entidades correspondiente no fueron las más oportunas y eficaces.
</t>
    </r>
  </si>
  <si>
    <r>
      <rPr>
        <b/>
        <sz val="9"/>
        <rFont val="Arial"/>
        <family val="2"/>
      </rPr>
      <t>Hallazgo No. 42</t>
    </r>
    <r>
      <rPr>
        <sz val="9"/>
        <rFont val="Arial"/>
        <family val="2"/>
      </rPr>
      <t>, Administrativo, Acción de cobro de la cartera pagada y por cobro de comparendos impuestos en multas y sanciones generadas por violaciones a las normas de tránsito.    se determino que desde enero de 2008  hasta 31 de agosto de 2013, se han interpuesto a nivel nacional un total de 12.62 millones de comparendo a partir de los cuales se han generado multas y sanciones por violaciones a normas de tránsito, cuyas pretensiones ascienden a $3.67 billones, dentro de los cuales el 6,52% equivale a 822.942 infracciones que se encuentran a la fecha como no pagas, con pretensiones de $260.161,40  millones. De otra parte  y dentro del mismo lapso de tiempo se ha podido determinar que a nivel nacional y por jurisdicción coactiva de los Organismos de Transito  y Secretarias de Transito de los entes territoriales se encontraban procesos ejecutivos fallados a favor de estos un total de $9.01 millones de comparendo por valor de $2.76 billones</t>
    </r>
  </si>
  <si>
    <r>
      <rPr>
        <b/>
        <sz val="9"/>
        <rFont val="Arial"/>
        <family val="2"/>
      </rPr>
      <t>Hallazgo No. 43</t>
    </r>
    <r>
      <rPr>
        <sz val="9"/>
        <rFont val="Arial"/>
        <family val="2"/>
      </rPr>
      <t xml:space="preserve">: Administrativo Operación del sistema de control y vigilancia de la SPT
se evidencio que el Sistemas de Control y Vigilancia (SCV), provisto por la firma Olimpia Management es ineficiente toda vez que la interface de usuario es poco amigable y el sistema presenta debilidades particularmente en la disponibilidad y oportunidad del proceso en generación del PIN, requerido para el pago del trámite de expedición del Certificado de Aptitud Física, Mental y de coordinación Motriz y en la validación de huellas de los ciudadanos los CRC´s reporta que para el caso de los aspirantes que poseen tarjeta de identidad de la huella por lo que el proceso de identificación es confuso para el aspirante y dispendioso para el CRC dado los anteriores inconvenientes y la dificultad para establecer comunicación  para  requerir soporte del proveedor, los CRC optan por  realizar el trámite en su sistema y el RUNT sin utilizar el SCV.
Adicionalmente se evidencio que debido a los costos que debe asumir el CRC para obtener el servicio del proveedor del Sistema, se ha incrementado la tarifa del trámite cobrada al aspirante para la expedición del Certificado.
</t>
    </r>
  </si>
  <si>
    <r>
      <rPr>
        <b/>
        <sz val="9"/>
        <rFont val="Arial"/>
        <family val="2"/>
      </rPr>
      <t>Hallazgo No. 44</t>
    </r>
    <r>
      <rPr>
        <sz val="9"/>
        <rFont val="Arial"/>
        <family val="2"/>
      </rPr>
      <t>: Administrativo Control sistematizado de cursos máximos autorizados Revisadas las actas del operativo conjunto practicado entre la SPT, el ONAC y el MT los días 18. 19 y 20 de noviembre de 2013 a los CRC´s , CDA´s y CEA´s seleccionados en Bogotá se pudo percibir que ninguno de los tres (3) Sistemas para  los CDA´s y  CEA´s cuentan con el efectivo control sistematizado y de administración de los cupos máximos autorizados, igualmente el sistema RUNT no está bloqueando el sistema de  registro cuando se sobrepasa dicho cupo, lo cual no permite cumplir efectivamente la norma y mitigar los riesgos relacionados con prácticas desleales con los usuarios y tramites irregulares y por tanto se afecta la eficiente prestación del servicio.</t>
    </r>
  </si>
  <si>
    <r>
      <rPr>
        <b/>
        <sz val="9"/>
        <rFont val="Arial"/>
        <family val="2"/>
      </rPr>
      <t>Hallazgo No. 45:</t>
    </r>
    <r>
      <rPr>
        <sz val="9"/>
        <rFont val="Arial"/>
        <family val="2"/>
      </rPr>
      <t xml:space="preserve"> Administrativo Acompañamiento del sistema RUNT desde el inicio y durante todo el proceso de tramite
es  una práctica común en el sector registrar la información  en el RUNT al final del proceso y no desde su inicio lo que se hace evidente al verificar el tiempo transcurrido entre la solicitud y la aprobación del trámite igualmente los sistemas informáticos internos de estos centros de apoyo y el SCV para el caso de los CRC´s no cuentan con un mecanismo de control que incorpore los números de solicitud y aprobación generados por el RUNT como prerrequisito dentro de dicho trámite de manera que se garantice el uso del RUNT, durante todo el trámite y no solo al final del mismo como es usual hacerlo actualmente.</t>
    </r>
  </si>
  <si>
    <r>
      <rPr>
        <b/>
        <sz val="9"/>
        <rFont val="Arial"/>
        <family val="2"/>
      </rPr>
      <t>Hallazgo No. 46:</t>
    </r>
    <r>
      <rPr>
        <sz val="9"/>
        <rFont val="Arial"/>
        <family val="2"/>
      </rPr>
      <t xml:space="preserve"> Administrativo Reporte de novedades y administración de la documentación por parte de los centros de apoyo
en los que el personal autorizado para operar y subir información al RUNT, en estos centros es diferente al reportado al organismo acreditador, además no están informando al MT las modificaciones que realizan en cuanto al personal que presta el servicio de acuerdo a lo establecido en la resolución del habilitación.       
Igualmente se evidenciaron debilidades en el proceso de calibración de equipos y casos de CRC´s y CDA´s que no informan oportunamente los cambios en las condiciones de habilitación y acreditación ante el MT y el ONAC, como el domicilio, el personal y los equipos</t>
    </r>
  </si>
  <si>
    <r>
      <rPr>
        <b/>
        <sz val="9"/>
        <rFont val="Arial"/>
        <family val="2"/>
      </rPr>
      <t>Hallazgo No. 47:</t>
    </r>
    <r>
      <rPr>
        <sz val="9"/>
        <rFont val="Arial"/>
        <family val="2"/>
      </rPr>
      <t xml:space="preserve"> Administrativo Personal de apoyo en CRC”s y CEA’s  Es usual la práctica mediante la cual personal profesional y técnico de apoyo a los CRC´s y CEA´s, presenta alta rotación generando riesgos relacionados con la temporalidad de esta persona. Así mismo se encontró un caso en el que los ingenieros e inspectores de línea son rotados entre las diferentes sedes del CDA, Las situaciones expuestas se constituyen en factores que afectan la calidad y la efectividad presentación del servicio</t>
    </r>
  </si>
  <si>
    <r>
      <rPr>
        <b/>
        <sz val="9"/>
        <rFont val="Arial"/>
        <family val="2"/>
      </rPr>
      <t>Hallazgo No. 48:</t>
    </r>
    <r>
      <rPr>
        <sz val="9"/>
        <rFont val="Arial"/>
        <family val="2"/>
      </rPr>
      <t xml:space="preserve"> Administrativo Realización de las pruebas por parte de los CDA’s se pudo establecer que algunos CDA´s no están realizando debidamente la totalidad de las pruebas establecidas en la norma técnica colombiana NTC 5375, cuestionando con lo anterior, la efectividad con lo anterior, la efectividad de este control vehicular, pudiendo con ello incrementar los riesgos en la siniestralidad en carretera.</t>
    </r>
  </si>
  <si>
    <r>
      <rPr>
        <b/>
        <sz val="9"/>
        <rFont val="Arial"/>
        <family val="2"/>
      </rPr>
      <t>Hallazgo No. 49</t>
    </r>
    <r>
      <rPr>
        <sz val="9"/>
        <rFont val="Arial"/>
        <family val="2"/>
      </rPr>
      <t>: Administrativo  Ejecución de los Programas académicos por parte de los CEA’s y requisitos de legalidad para operar estos centros
se identificaron casos de estos centros que no cumplen con la intensidad académica establecida legalmente, además que el control que llevan estos centros sobre las materias teóricas prácticas realizadas y su intensidad es muy informal, lo que imposibilita realizar un efectivo seguimiento sobre las materias cursadas y evaluadas, la participación y asistencia del alumno , la actividad de su instructor y del supervisor : Algunos centros auditados manifiestan que las ayudas didácticas ya no son necesarios.
Se evidencio un caso en el que el CEA´s presenta falencias de legalidad como no tener una póliza de responsabilidad  civil extracontractual vigente no inferior a 60 SMLMV, ni un  certificado de conformidad del servicio, no disponen de áreas para realizar clases prácticas ni de oficina administrativa, igualmente sus ayudas didácticas y audiovisuales son inexistentes o deficientes. Esta parte del hallazgo puede tener posible incidencia sancionatoria por parte de la SPT</t>
    </r>
  </si>
  <si>
    <r>
      <rPr>
        <b/>
        <sz val="9"/>
        <rFont val="Arial"/>
        <family val="2"/>
      </rPr>
      <t>Hallazgo No. 50</t>
    </r>
    <r>
      <rPr>
        <sz val="9"/>
        <rFont val="Arial"/>
        <family val="2"/>
      </rPr>
      <t xml:space="preserve">: Administrativo Anulación de certificados de revisión técnico mecánica y emisiones contaminantes
se evidenciaron tres casos en los que el CDA no registra en el RUNT los certificados anulados dado que el sistema no provee esta funcionalidad por lo que como alternativa para estos casos el CDA utiliza la funcionalidad de generación de duplicado y de esta forma queda anulado el certificado original. Adicionalmente en uno de estos casos al CDA, no lleva plantilla en la que se especifique las razones de anulación del certificado.  </t>
    </r>
  </si>
  <si>
    <r>
      <rPr>
        <b/>
        <sz val="9"/>
        <rFont val="Arial"/>
        <family val="2"/>
      </rPr>
      <t>Hallazgo No. 51</t>
    </r>
    <r>
      <rPr>
        <sz val="9"/>
        <rFont val="Arial"/>
        <family val="2"/>
      </rPr>
      <t>: Administrativo información vehículos enseñanza se estableció que la revisión de las adaptaciones de los vehículos de enseñanza es requerida por única vez al momento de radicar los documentos para habilitación del CEA, ante el MT o al adquirir un nuevo vehículo de instrucciones con posterioridad a la habilitación. La información de esta revisión realizada por los CDA, solamente reposa en el sistema propio de estos centros sin ser ingresada al RUNT, por lo que al consultar en el portal web varias placas para este tipo de vehículos no se encuentra información que indique que el vehículo es utilizado para instrucción por parte de un CEA.</t>
    </r>
  </si>
  <si>
    <r>
      <rPr>
        <b/>
        <sz val="9"/>
        <rFont val="Arial"/>
        <family val="2"/>
      </rPr>
      <t>Hallazgo No. 52</t>
    </r>
    <r>
      <rPr>
        <sz val="9"/>
        <rFont val="Arial"/>
        <family val="2"/>
      </rPr>
      <t>: Administrativo, Protección de datos de usuarios en los CRC’s
Dentro del proceso de implantación del Sistema SISEC, Sistema integrado de Seguridad para la validación de la identidad” que hace parte del Sistema de Control y Vigilancia, la firma Olimpia Management en su calidad de proveedor homologado por la Supertransporte para prestar este servicio, emitió para los organismo Certificadores de Personas o Centros de Reconocimiento la Circular 005 de 2013, de junio 14 de 2013, donde emite instrucciones referentes al párrafo Legal de términos y condiciones del aspirante, sin aclarar en que fundamente dicha obligatoriedad así ¨Autorizo que la información de la historia clínica y más datos personales confidenciales y sensibles sean mantenidos y procesados examinados por el Centro de Reconocimiento de Conductores por el Sistema integrado de Seguridad y sus integrantes o participantes, Autorizo la consulta de datos personales sensibles y  confidenciales en las bases de datos de las centrales de riesgo. Datacrédito y CIFIN, para efectos de verificación de la información suministrada. Dicha información podrá ser divulgada por orden o solicitud de autoridad o suministrada a terceros para desarrollar los procesos de análisis referidos</t>
    </r>
  </si>
  <si>
    <r>
      <t xml:space="preserve"> </t>
    </r>
    <r>
      <rPr>
        <b/>
        <sz val="9"/>
        <rFont val="Arial"/>
        <family val="2"/>
      </rPr>
      <t>Hallazgo No. 53</t>
    </r>
    <r>
      <rPr>
        <sz val="9"/>
        <rFont val="Arial"/>
        <family val="2"/>
      </rPr>
      <t xml:space="preserve">: Administrativo, Operación de CDA”s
e encontraron alguno casos en los que el CDA no tiene vigente la póliza de responsabilidad civil extracontractual ni la licencia ambiental
 Se encontraron casos en los que se presentan inconformidades en el cumplimiento de la norma exigida por Organismo Acreditador en particular lo relacionado con la calibración de los equipos utilizados en las diferentes pruebas que deben aprobar los vehículos.
 Se evidenciaron inconsistencias entre la información de los certificados de Revisión Técnico Mecánica y emisiones contaminantes cargados en el aplicativo propio del CDA y la registrada en el RUNT si bien el MT indica que los CDA cuentan con todas las funcionalidades requeridas para el adecuado registro de información en el RUNT
 Se evidenciaron casos en los que la información de los Certificados de Revisión Técnico Mecánica y emisiones contaminantes no es registrada en el RUNT al momento de la revisión del vehículo.
</t>
    </r>
  </si>
  <si>
    <r>
      <rPr>
        <b/>
        <sz val="9"/>
        <rFont val="Arial"/>
        <family val="2"/>
      </rPr>
      <t>Hallazgo No. 54</t>
    </r>
    <r>
      <rPr>
        <sz val="9"/>
        <rFont val="Arial"/>
        <family val="2"/>
      </rPr>
      <t xml:space="preserve"> Administrativo Operación de los CIA’s
e las visitas efectuadas por las diferentes Gerencias de la Contraloría General de la Republica a los centros integrales de atención –CIAS- se determinó que algunos CIAs no cumplen con lo establecido en la Resolución 3204 de 2010
 No tienen implementado el sistema de implementación biométrica incumpliendo el numeral 5 del Artículo 3 de la Resolución No. 3204 de 2010
 No cuentan con aulas adecuadas debidamente dotadas de iluminación, ventilación y cámara de video.
 Se observa que los convenios de administración de Servicios suscritos para ofrecer los servicios de casa cárcel corresponden a sitios ubicados en domicilios diferentes  a la jurisdicción o sede de funcionamiento de los centros integrales de atención con la cual se cumple lo señalado en el numeral 2 del Artículo 3 de la Resolución No. 3204 de 2010, del Ministro de Transporte </t>
    </r>
  </si>
  <si>
    <r>
      <rPr>
        <b/>
        <sz val="9"/>
        <rFont val="Arial"/>
        <family val="2"/>
      </rPr>
      <t>Hallazgo No. 55</t>
    </r>
    <r>
      <rPr>
        <sz val="9"/>
        <rFont val="Arial"/>
        <family val="2"/>
      </rPr>
      <t>: Administrativo, Operación de CEA”s 
 No existe evidencia documental de la realización por parte de estos centros de la evaluación técnica y practica al alumno una vez surtido el proceso de capacitación, en los términos señalados en el Articulo 4 del Decreto No. 1500 de 2009 del MT.
 Algunos CEA’s no cuentan con Póliza de Responsabilidad Civil Contractual vigente, con el fin de amparar la muerte y/o lesiones a personas y el daño de bienes a terceros que se produzcan por causa o con ocasión de enseñanza automovilística con los vehículos automotores, con lo cual se lo establecido en el Art. Del decreto 1500 de 2009.
 Existen CEA’s  con sedes ubicadas en sitios diferentes a la dirección registrada en la Resolución de habilitación del MT y de la Resolución de autorización de la Secretaria de Educación correspondiente, detectando de una manera que estos, no se encuentran habilitados, ni autorizados para prestar este servicio, incumplimiento de esta manera con  lo establecido en el a artículo 5 del Decreto 1500 de abril 29 de 2009, lo cual conlleva adicionalmente riesgos en la cobertura de la Póliza en lo relativo a los otros centros no habitados y autorizados.</t>
    </r>
  </si>
  <si>
    <r>
      <rPr>
        <b/>
        <sz val="9"/>
        <rFont val="Arial"/>
        <family val="2"/>
      </rPr>
      <t>Hallazgo 56</t>
    </r>
    <r>
      <rPr>
        <sz val="9"/>
        <rFont val="Arial"/>
        <family val="2"/>
      </rPr>
      <t xml:space="preserve"> Administrativo, Operación de los organismos de transito
 Existen comparendos impuestos por la Policía de Carreteras POLCA, por $161 millones aproximadamente durante las vigencias 2012 y 2013 los cuales no fueron reportados oportunamente, como lo establece el parágrafo 1 artículo 135 de la ley 769 de 2002, modificado por el artículo 22 de la ley 1383 de marzo, lo anterior por falta de seguimiento y control, generando el riesgo que la autoridad de transito no actué oportunamente para la recuperación de los valores impuestos en las infracciones de Tránsito.
 El Director de Tránsito del Municipio de Soledad (Att) para la vigencia 2012, mediante Resolución No. 719 de Noviembre 10 del mismo año, declaro de oficio la prescripción de la acción de cobro por infracción a las normas de tránsito, motivando dicha prescripción en el artículo 159 de la ley 769 de 2002, Por valor de $5.586 Millones, evidenciándose falta de gestión por parte del director de tránsito de turno para las vigencias objeto de la prescripción, lo que podría considerarse como una gestión antieconómica.</t>
    </r>
  </si>
  <si>
    <r>
      <rPr>
        <b/>
        <sz val="9"/>
        <rFont val="Arial"/>
        <family val="2"/>
      </rPr>
      <t>Hallazgo No. 57</t>
    </r>
    <r>
      <rPr>
        <sz val="9"/>
        <rFont val="Arial"/>
        <family val="2"/>
      </rPr>
      <t>: Administrativo, con presunta incidencia disciplinaria Régimen de Tarifas del SOAT: Revisión periódica de las condiciones técnicas y financieras y determinación de tarifas
se evidencia que desde el año 2009,  no se han revisado las tarifas máximas del SOAT, considerando las variaciones estadísticas técnicas y financieras en cuanto a la operación del seguro. La información utilizada para la determinación de tarifas actuales corresponde a los años 2005 – 2006 y 2007 y no se han tenido en cuenta los comportamientos y tendencias de las variables para los pedidos 2009, 2010, 2011 y 2012, considerando en los cálculos, especialmente en el contexto de la dinámica estadística entre los años 2007 a 2012 en cuanto al número de pólizas emitidas, la frecuencia anual de reclamaciones por categorías número de siniestros, valor promedio del siniestro, entre otros componentes del cálculo.</t>
    </r>
  </si>
  <si>
    <r>
      <rPr>
        <b/>
        <sz val="9"/>
        <rFont val="Arial"/>
        <family val="2"/>
      </rPr>
      <t>Hallazgo No. 58:</t>
    </r>
    <r>
      <rPr>
        <sz val="9"/>
        <rFont val="Arial"/>
        <family val="2"/>
      </rPr>
      <t xml:space="preserve"> Administrativo Planeación y Programación carece de información respecto a la programación del grado de cumplimiento de actividades, objetivos y metas, así como, para determinar la asignación de recursos y definir las responsabilidades
1. El Ministerio presenta una base de datos con ochenta y cuatro (84) contratos entre los cuales se encuentran tres (3) que no son ejecutados con recursos 16, es decir que son ejecutados en su totalidad con recursos de otra subcuenta.</t>
    </r>
  </si>
  <si>
    <r>
      <rPr>
        <b/>
        <sz val="9"/>
        <rFont val="Arial"/>
        <family val="2"/>
      </rPr>
      <t xml:space="preserve">Hallazgo No. 59. </t>
    </r>
    <r>
      <rPr>
        <sz val="9"/>
        <rFont val="Arial"/>
        <family val="2"/>
      </rPr>
      <t xml:space="preserve">Información contable
De la información suministrada por la Entidad, respecto de los contratos suscritos con recursos de la subcuenta ECAT, correspondiente a la vigencia fiscal 2011, se evidencian las siguientes situaciones: 1) el Ministerio presenta una base de datos con 84 contratos, entre los cuales se encuentran 3 que no son ejecutados con el recurso 16, es decir, que son ejecutados en su totalidad, con recursos de otra subcuenta. 2) El valor reportado en dicha base de datos con cargo a la subcuenta ECAT recurso 16, que reporta $10.811.882.961, del convenio 184, suscrito entre el Ministerio y la OIM, no coincide con el valor registrado en los documentos soportes del convenio  ($4.930.073.002). 3) Posteriormente, el Ministerio complementa la solicitud antes referida, aportando una nueva base de datos con 4.611 registros, pero sin la totalidad de los ítems del requerimiento realizado por la CGR. Lo anterior por citar algunos ejemplos de los datos revisados en la contratación de la subcuenta ECAT. Dados estos hechos , se observa que no existe unificación de la información de la Subcuenta. </t>
    </r>
  </si>
  <si>
    <r>
      <rPr>
        <b/>
        <sz val="9"/>
        <rFont val="Arial"/>
        <family val="2"/>
      </rPr>
      <t>Hallazgo No. 60</t>
    </r>
    <r>
      <rPr>
        <sz val="9"/>
        <rFont val="Arial"/>
        <family val="2"/>
      </rPr>
      <t>: Administrativo, Adición del contrato 547 celebrado con la Unión Temporal Alianza Medios
El  2 de Noviembre de 2011, se suscribe el contrato 547 con la firma Unión Temporal Alianza Medios con el objeto de  “Pautar en medios de comunicación masiva y/o alternativa, las campañas y estrategias de comunicación” por valor de  $14.575.0 millones con fechas de inicio el 24 de Noviembre de 2011 y de terminación 31 de diciembre de 2012, Posteriormente se suscribe una adición por $7.300.0 millones, para un total de $21.975 millones. El contrato tuvo una prórroga de 180 días (seis meses), la cual fue firmada el 30 de diciembre de 2011</t>
    </r>
  </si>
  <si>
    <r>
      <rPr>
        <b/>
        <sz val="9"/>
        <rFont val="Arial"/>
        <family val="2"/>
      </rPr>
      <t>Hallazgo No. 61</t>
    </r>
    <r>
      <rPr>
        <sz val="9"/>
        <rFont val="Arial"/>
        <family val="2"/>
      </rPr>
      <t xml:space="preserve">: Administrativo, Información Convenio 461-2010 Celebrado con la OPS/OMS la Coordinadora Grupo de Gestión Contractual advierte al supervisor del convenio 461-2010, que se presentan inconsistencia en el informe final de supervisión, entre otros aspectos los diferentes valores en pesos por diferencia en cantidades y por ingresos al almacén no relacionados en dicho informe. Verificado el convenio por parte de la CGR y de acuerdo a los documentos que reposan en las dos carpetas contentivas del mismo se cuantifico la totalidad de soportes denominados “ingresos de elementos al sistema” que totalizan $322.688.047.103, presentando una diferencia de $8.074.148.806 frente al valor del convenio que es de $330.762.195.909.
Situación que durante la visita de la CGR, el Ministerio justifico con soportes de “ingresos de elementos del sistema, por cuantía superior al valor de la diferencia, hecho que no permite evidenciar con precisión los saldos a favor o en contra de la entidad.           
</t>
    </r>
  </si>
  <si>
    <t xml:space="preserve">
1) Mediante Comunicación  dar traslado a la Alcaldía de Barranquilla de los hallazgos realizados por la Contraloría. </t>
  </si>
  <si>
    <t xml:space="preserve">1) Mediante Comunicación  dar traslado a la Alcaldía de Barranquilla de los hallazgos realizados por la Contraloría.   </t>
  </si>
  <si>
    <t>Número de Oficios de remisión de hallazgos</t>
  </si>
  <si>
    <t xml:space="preserve">Mediante Comunicación  dar traslado a la Alcaldía de Barranquilla de los hallazgos realizados por la Contraloría.    </t>
  </si>
  <si>
    <r>
      <t xml:space="preserve">Se expidieron las resoluciones No. 03767 del 26 de septiembre de 2013  "por medio de la cual se adopta el manual único de señalización fluvial como reglamento de señalización  y Balizaje Fluvial y se dictan otras disposiciones"; 
La resolución 04824 del 8 de noviembre de 2013  "por la cual se adopta el reglamento de las tripulaciones y dotaciones de embarcaciones fluviales y se dictan otras disposiciones".
</t>
    </r>
    <r>
      <rPr>
        <b/>
        <sz val="9"/>
        <rFont val="Arial"/>
        <family val="2"/>
      </rPr>
      <t>Se replantea la  acción, meta y  unidad de medida, de acuerdo a la justificación expuesta en el Oficio 20151500115311 del 05/05/2015 enviado a la CGR.</t>
    </r>
  </si>
  <si>
    <r>
      <rPr>
        <b/>
        <u/>
        <sz val="9"/>
        <rFont val="Arial"/>
        <family val="2"/>
      </rPr>
      <t>Hallazgo 23.</t>
    </r>
    <r>
      <rPr>
        <sz val="9"/>
        <rFont val="Arial"/>
        <family val="2"/>
      </rPr>
      <t xml:space="preserve"> Incumplimiento de metas en relación Centro Nacional de Fronteras – CENAF y plan de acción fluvial.  Administrativo.
Estos dos proyectos que persiguen la adecuación y mantenimiento de los Centros de Fronteras y la estructuración de un Plan de Acción Fluvial con el propósito de definir la reglamentación en materia de tránsito fluvial respectivamente; transcurrido el periodo donde debieron desarrollarse, no presentan porcentaje alguno (0 %) en ejecución, respecto del avance del producto, y como se registra y observa en las filas 5 y 6 del  del “Cuadro de Avances y logros del Plan Indicativo-2012”.
Mediante Decreto 2260/12 se  contra-acreditó el recurso presupuestal que por valor de $1.000 millones estaba destinado para el  mantenimiento y reparaciones locativas de los Centros Nacionales de Fronteras por cuanto en un local donde se encuentran oficinas de otras Entidades no se permite la inversión de dichos recursos. Lo anterior evidencia el desconocimiento de la normatividad respectiva y la inadecuada planeación del proyecto que se inscribió en el Plan indicativo en comento.
Por otra parte el Plan de Acción fluvial no evidenció la estructuración de ninguna reglamentación, en consecuencia no se efectuó revisión ni diagnóstico sobre la normatividad existente en el modo fluvial, para conseguir la reglamentación en materia de tránsito para este aspecto; denotando con esta inacción, la deficiencia en la coordinación con otras Entidades, debilidad en la Gestión y afectación del objetivo misional de la Entidad.</t>
    </r>
  </si>
  <si>
    <r>
      <rPr>
        <b/>
        <sz val="9"/>
        <rFont val="Calibri"/>
        <family val="2"/>
        <scheme val="minor"/>
      </rPr>
      <t>Hallazgo 2:</t>
    </r>
    <r>
      <rPr>
        <sz val="9"/>
        <rFont val="Calibri"/>
        <family val="2"/>
        <scheme val="minor"/>
      </rPr>
      <t xml:space="preserve"> Administrativo Marco Normativo regulatorio de seguridad vial . La conducción es el ejercicio de una actividad peligrosa, y esta actividad se encuentra enmarcada en una normatividad que no contempla la regulación de aspectos trascendentales y de vital importancia para su debido desarrollo, generando sensación de ausencia de eefectivos controles, permisividad y hasta de impunidad en sus destinatarios, foemntando en el sector, riesgos de informalidad e insegurida vial; lo anterior, requiere que el MT, ente idóneo en materia de regulación de tránsito y transporte, así como de nuestro legislador, cada cual desde el ámbito de sus competencias, permitan la existencia de claras y efectivas normas que la reguen en forma idónea. está situación se hace evidente en hechos como: 
1. Panorama de los motociclistas.
2. Programa integral de estándares de servicio y seguridad vial para el tránsito de motocicletas.
3. Población discapacitada, de la tercera edad e infantil.
4. Marco normativo de seguridad en el transporte de carga.
5. Política Automotriz.
Lo anterior hace referencia a todas las clases de vehículos, pero es necesario destacar que esta situación es más crónica en los vehículos que prestan servicio público de pasajeros, donde está modalidad tiene un importante impacto en los indicadores de mortalidad con sus usuarios.</t>
    </r>
  </si>
  <si>
    <t xml:space="preserve">Acto Administrativo </t>
  </si>
  <si>
    <t>Se cumplió con el 100% de la actividad, con las conciliaciones a diciembre 31 de 2014 entre la Coordinación de Ingresos y Cartera con el área de Contabilidad.</t>
  </si>
  <si>
    <t>Se replanteó la unidad de medida de 25 a 20 de acuerdo a la justificación expuesta en el oficio 20151500115311 del 05/05/2015.
Se realizó seguimiento a 20 departamentos con PVD aprobado, donde se incluyeron los siguientes indicadores:   a. N° vías intervenidas del PVD/ N° de vías priorizadas en el PVD
b. Valor de  Inversión acumulada/ Valor inversión programada.</t>
  </si>
  <si>
    <t>Conforme a la información reportada para los indicadores de ejecución de los PVD, los departamentos con resultados más bajos fueron: Putumayo, Valle, Caquetá, Caldas y Nariño; los cuales fueron objeto de visitas de campo, por parte del Grupo del PVR en la Dirección de Infraestructura, en las cuales se prestó asesoría y asistencia enfocadas a reforzar las ventajas del seguimiento a metodologías de planificación y sus instrumentos como es el caso de los Planes Viales.</t>
  </si>
  <si>
    <t>Se replanteó  la acción, la meta y la  unidad de medida de acuerdo a la justificación expuesta en el oficio 20151500115311 del 05/05/2015.
A través de memorando No.20145000143733 del 21 de julio de 2014 se solicitó al Jefe de la Oficina Informática del MT la ampliación de Ancho de Banda disponible para el SINC.
Cabe señalar que mediante Oficio No. 20151500115311 del 5 de mayo de 2015, se informó a la Contraloría General de la República, la imposibilidad de dar cuenta del hallazgo en los términos de la Ley 1228 de 2008, teniendo en cuenta la respectiva justificación desarrollada en dicho comunicado, para lo cual de la misma forma, se planteó una propuesta para que se avanzará en dicho sentido.</t>
  </si>
  <si>
    <t>Se realizó evento de capacitación los días 17, 18 y 19 de diciembre de 2014 a los alcaldes y gobernaciones. Se cuenta con los respectivos listados de asistencia.</t>
  </si>
  <si>
    <t>Se priorizaron los siguientes departamentos (Valle del Cauca, Antioquia, Cesar y Huila) y se elaboraron 4 planes de trabajo por departamento priorizado.</t>
  </si>
  <si>
    <t>Mediante oficio con radicado interno del Ministerio de Transporte No.20145000511811 del 30 de Diciembre de 2014, se radicó ante la Procuraduría General de la Nación, Informando la Ocurrencia de Falta Grave - Parágrafo 3° del articulo 10 de la Ley 1228 de 2008 y las entidades que dieron cumplimiento al reporte de información.</t>
  </si>
  <si>
    <t>Se replanteó  la unidad de medida de acuerdo a la justificación expuesta en el oficio 20151500115311 del 05/05/2015.
Cabe señalar que mediante Oficio No. 20151500115311 del 5 de mayo de 2015,  se informó a la Contraloría General de la República, que durante la vigencia 2014 y a partir de la fecha de inicio del Plan de Mejoramiento, solo se suscribieron tres contratos de consultoría a los cuales, se les esta realizando acta de terminación e informe final de supervisión a entregar en el transcurso del mes; por lo anterior, se solicitó modificar la Unidad de Medida de la Meta pasando de 7 a 3 contratos con sus respectivos informes, conforme a las justificaciones señaladas en dicha comunicación.</t>
  </si>
  <si>
    <t>Se replanteó  la meta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La alc. B/quilla, contratista y el interventor se encuentran en proceso de elaboración del acta de terminación de obras del intercambiador. Se debe tener en cuenta que este contrato es producto de un otrosí de la Concesión Corredor Portuario B/quilla, que actualmente se encuentra en ejecución por parte de la alc. B/quilla.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t>
  </si>
  <si>
    <t>Se replanteó la acción, meta, denominación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t>
  </si>
  <si>
    <t>Teniendo en cuenta las observaciones preliminares de la Contraloría a través de oficio No.20143210269392 del 08 de mayo de 2014, la Dirección de Infraestructura mediante oficio No. 20145000151061 del 13-05-2014  remitió las observaciones a la alcaldía de B/quilla por ser de su competencia.</t>
  </si>
  <si>
    <t>La Dirección de Infraestructura mediante oficio No. 20145000151061 del 13-05-2014  remitió las observaciones a la alcaldía de B/quilla por ser de su competencia.</t>
  </si>
  <si>
    <t>Se replanteó la acción, meta, denominación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t>
  </si>
  <si>
    <t>Se replanteó la acción, meta, denominación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t>
  </si>
  <si>
    <t>Reiterado mediante oficio 20145000252691 del 21/07/2014, 20145000370181 del 8/10/2014, 20145000499081 del 17/12/2014, 20155000045521 del 24/02/2015. y a partir del 01 de Agosto de 2014, se han realizado 6 visitas, no obstante lo anterior, con anterioridad se han venido realizando visitas de obra periódicamente y Alcaldía Metropolitana de Barranquilla ha remitido periódicamente los informe semanales desde el inicio de la obra.</t>
  </si>
  <si>
    <t>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 se anexan 3  oficios remitidos donde se soporta la gestión adelantada al respecto.</t>
  </si>
  <si>
    <t xml:space="preserve">A partir del 01 de Agosto de 2014, se han realizado 6 visitas, no obstante lo anterior, con anterioridad se han venido realizando visitas de obra periódicamente. Visitas realizadas, Agosto 2014, Octubre 2014, Noviembre 2014,Marzo 2015, Abril 2015, Junio 2015 . </t>
  </si>
  <si>
    <t>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 mediante visitas se ha verificado la presencia del mismo.</t>
  </si>
  <si>
    <t>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 A la fecha la Inversión de los $41.776,854,367 transferidos por el Ministerio de Transporte se encuentra ejecutado 100%</t>
  </si>
  <si>
    <t xml:space="preserve">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 </t>
  </si>
  <si>
    <t>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t>
  </si>
  <si>
    <t>Teniendo en cuenta las observaciones preliminares de la Contraloría a través de oficio No.20143210269392 del 08 de mayo de 2014, mediante oficio N° 20145000148221 del 12/05/2014 se dio traslado de hallazgos de la contraloría a la Alcaldía de Barranquilla. Para los Convenios 085 y 309 en ejecución se ha continuado solicitando periódicamente información relacionada con los rendimientos financieros consignados a la Dirección del Tesoro Nacional. Dicha información al momento de auditoría fue remitida a la Contraloría por parte de la Oficina Asesora Jurídica del MT, se cuenta con archivo magnético de reporte de rendimientos financieros. Respecto al Convenio 054, se ha realizado el seguimiento a la cuenta y la generación de rendimientos con los respectivos soportes.</t>
  </si>
  <si>
    <t>Se adjuntan los expedientes de los contratos No. 245 y 246 de 2013 los soportes de los pagos efectuados por los contratistas, correspondientes a los aportes de Salud, Pensión y ARP para los periodos solicitados. Se solicita la revisión de la meta de la acción, teniendo en cuenta que se obtuvieron lo soportes que subsanan el hallazgo.</t>
  </si>
  <si>
    <t xml:space="preserve">Mediante Oficio N°. 2003 del 29 de abril del 2014, Se remitió por competencia el informe de la Contraloría a la JEFATURA DE INGENIEROS para que inicie la Investigación Legal correspondiente.
Mediante Acta de Abril 13 de 2015 La Procuraduría Delegada para las Fuerzas Militares decreto el archivo de las diligencias disciplinarias en contra del Te. Coronel Rubiel Enrique Perez Rodriguez, Jefe del Estado Mayor del Comando Operativo No 18 del Ejercito.
Proceso IUS-2014-291958 IUC 2014-818-710741 </t>
  </si>
  <si>
    <t>Mediante oficio No. 20142320122771 al contratista,  reiteración de documentos para liquidación y terminación del contrato de obra No 2130332,  oficio No.  CORRVIAL-0089-2014 y con radicado de Fonade No. 20144300103192,  donde la interventoría solicita la aplicación de la cláusula penal pecuniaria.
Mediante memorando con radicado No 20155400040053 del4 de febrero de 2015 el Gerente de Unidad -Área de Liquidaciones, recomienda al Área de Gestión Contractual. se evalué la procedencia del inicio de la acción judicial correspondiente en aras de continuar el trámite de liquidación del contrato de obra No 2130332.</t>
  </si>
  <si>
    <t>Oficio No. 20145200049571 a la Aseguradora   notificando el siniestro. 
Mediante Memorando No 20155200068983, FONADE remite a la Asesora Jurídica el Estudio Jurídico para el Inicio de Acción Judicial por el incumplimiento de las obligaciones contractuales a cargo del CONSORCIO LA SOBERANIA. virtud del contrato de obra No 2130332.
Teniendo en cuenta que se han agotado las reclamaciones administrativas a la Compañía Aseguradora SEGUROS DEL ESTADO S.A. con el fin de hacer efectiva la póliza de cumplimiento No 6245-101000619, de manera respetuosa solicita se evalué la procedencia de iniciar la acción judicial  correspondiente.
Por esto el Gerente de Gestión Contractual de FONADE considera procedente se evalué el inicio de las acciones judiciales correspondientes contra el
CONSORCIO SOBERANÍA y SEGUROS DEL ESTADO SA a fin de perseguir mediante un proceso declarativo la responsabilidad del contratista, frente al incumplimiento de las obligaciones derivadas del contrato de obra No 2130332, así como de los perjuicios ocasionados a FONADE, y cuyo riesgo de concreción fue asumido por la COMPAÑIA ASEGURADORA SEGURO DEL ESTADO S.A., en tanto que afianzo las obligaciones adquiridas por el contratista CONSORCIO SOBERANÍA, para la ejecución del objeto contractual incumplido.</t>
  </si>
  <si>
    <t xml:space="preserve">El 18 de febrero de 2015, se suscribió el Convenio Interadministrativo Derivado No. 02 de 2015, entre el MT, la ANI, el INVIAS y la FDN, cuyo objeto es: “Aunar esfuerzos con el INVIAS, LA ANI y EL MINISTERIO para realizar la gerencia para el estudio y desarrollo de la fase III del Convenio Marco de Cooperación, con el fin de elaborar el Plan Maestro de Transporte Intermodal en Colombia”.  
La Fase I del Plan Maestro de Transporte constituye el Producto 1 de su elaboración en el marco del citado convenio, denominado: "Documento de principios, objetivos, alcance y metodología" (Incluye la definición de un protocolo simplificado para las especificaciones de topología de la Red, costeo simplificado, priorización económica y social, y proyección de indicadores para activar la estructuración de proyectos, de acuerdo con la evolución y perspectivas de capacidades; por último, el diseño e implementación de una herramienta de modelación de demanda de transporte del territorio nacional para ser utilizada bajo la modalidad de planeación por escenarios).
En desarrollo del proceso de elaboración de esta primera fase del PMTI, el 19 de mayo del año en curso, la Dirección de Infraestructura recibió respecto del primer producto, el primer avance del Entregable 1: Aspectos Metodológicos (incluye análisis del impacto de la infraestructura en la economía del país y los problemas de su desempeño, propuesta de visión, objetivos y estrategia de formación de red y métodos de priorización y elegibilidad) elaborado por Fedesarrollo, el 30 de mayo se recibió el Entregable 2: Prospectiva de Crecimiento Económico 2015-2035 (incluye análisis de evolución de la economía colombiana desde el punto de vista sectorial y regional, factores para la construcción de escenarios prospectivos a 2035 y la propuesta del ejercicio prospectivo) y el 22 de junio se recibió el segundo avance del Entregable 1: Aspectos Metodológicos; se espera recibir el primer avance del Producto 2 (Cartera de proyectos priorizados para el PMTI) el 17 de julio y la entrega final del Producto 1 posterior a la socialización del mismo en la mesa de expertos internacionales. </t>
  </si>
  <si>
    <t>DTT - OAP</t>
  </si>
  <si>
    <r>
      <rPr>
        <b/>
        <sz val="9"/>
        <color theme="1"/>
        <rFont val="Arial"/>
        <family val="2"/>
      </rPr>
      <t>HALLAZGO REPLANTEADO DEL PLAN DE MEJORAMIENTO VIGENCIA 2010 - SAF - Grupo de Contabilidad.</t>
    </r>
    <r>
      <rPr>
        <sz val="9"/>
        <color theme="1"/>
        <rFont val="Arial"/>
        <family val="2"/>
      </rPr>
      <t xml:space="preserve"> Con el acta de entrega definitiva, desaparece el saldo contable  de los Cálculos actuariales y pasivos pensionales del Ministerio de Transporte.
</t>
    </r>
    <r>
      <rPr>
        <b/>
        <sz val="9"/>
        <color theme="1"/>
        <rFont val="Arial"/>
        <family val="2"/>
      </rPr>
      <t xml:space="preserve">Se replantea la fecha de cumplimiento de acuerdo a la justificación expuesta en el oficio 20151500115311 del 05/05/2015 enviado a la CGR. 
</t>
    </r>
    <r>
      <rPr>
        <sz val="9"/>
        <color theme="1"/>
        <rFont val="Arial"/>
        <family val="2"/>
      </rPr>
      <t>La Subdirección de Talento Humano adelantó la contratación del Actuario, compromiso adquirido en el mes de mayo de 2015 y actualmente está adelantando los cálculos actuariales que servirán de base para la depuración de estos registros.</t>
    </r>
  </si>
  <si>
    <t>Procedimiento revisado y ajustado</t>
  </si>
  <si>
    <t>Ministerio de Transporte - OFICINA ASESORA DE PLANEACIÓN</t>
  </si>
  <si>
    <t>Se replantea la meta y fecha de acuerdo a oficio enviado a la CGR 20151210214171 del 07/07/2015.</t>
  </si>
  <si>
    <t>Diagnóstico del SIIT y de los demás sistemas de información del Ministerio de Transporte  con el fin de determinar la viabilidad de ponerlo en funcionamiento.</t>
  </si>
  <si>
    <t>Diagnóstico</t>
  </si>
  <si>
    <t>Definición Plan Maestro de Tecnologías y Comunicaciones del Ministerio de Transporte.</t>
  </si>
  <si>
    <t xml:space="preserve">Este requerimiento se cumplió con el memorando enviado a Turbaco. 
Correo Sonia Rodríguez Nov 19. Con radicado 2014402  se dio traslado al Organismo de Tránsito (a la fecha no se ha obtenido respuesta).
Sistema Orfeo: Se reiteró comunicación con radicado 20144000367141 del  07/10/2014
Se hará un nuevo requerimiento, SEGUNDO LLAMADO, antes del 30-nov-2014. </t>
  </si>
  <si>
    <t>En el año 2014 se realizó el cruce de las bases de datos del RUNT con la información del grupo de reposición del MT, identificando varias tipologías de casos con inconsistencias o falta de información relacionada con algunos vehículos de transporte de Carga en el RUNT. Como consecuencia del análisis de los resultados, se solicitó al RUNT que efectuará equivalencias entre vehículos de características similares para llenar en forma automática los campos faltantes. 
Adicionalmente, se ofició a los organismos de tránsito para que revisaran la información del RUNT contra la información que reposa en sus archivos sobre vehículos de carga y procedieran a depurar la información correspondiente al proceso de matrícula de cada vehículo. El MT a medida que identifica nuevas tipologías de inconsistencias realiza los ajustes necesarios, pero hay información que reposa sólo en los OT´s y le corresponde a ellos actualizarla.</t>
  </si>
  <si>
    <t>Mediante reuniones realizadas: 
25/Jul/2014_Transmetro
4/Agos/2014_Megabus
5/Agos/2014_Transmilenio
5/Agos/2014_Transfederal
11/Agos/2014_Metrolínea
11/Agos/2014_Siva
12/Agos/2014_MetroCali
12/Agos/2014_Ciudad Amable
13/Agos/2014_Avante
14/Agos/2014_Metrop
Con los entes  gestores, se generaron actas de las reuniones donde se solicita reporte sobre el avance de los procesos de reestructuración de rutas, estado de reducción de oferta y cumplimiento de los niveles de flota requeridos, así como un plan de acción para su normalización.</t>
  </si>
  <si>
    <t>Plan Maestro de Tecnologías y Comunicaciones definido.</t>
  </si>
  <si>
    <t>* Mesa de trabajo para retroalimentación de información vigencias 2011 y 2012. (Acta No. 1 de reunión -consolidación de 7 reuniones meses de octubre y noviembre).
* Cruce y unificación de Base de Datos entre Reposición Vehicular e Ingresos y Cartera.
* Análisis individual de las 150 resoluciones identificadas por la Contraloría General de la República. (BD con análisis).</t>
  </si>
  <si>
    <t>Se hizo la revisión y todos aquellos ítems incompletos del 2013 fueron incluidos en el plan del 2014. Actualmente todos ellos se encuentran ejecutados e incluso por encima del 100% de las metas, situación de distorsión generada por la mayor ejecución del proceso de reposición de vehículos de carga durante el 2014.
1. Se realizó Informe trimestral de autoevaluación a la ejecución del plan de gestión.
2. Se hizo seguimiento periódico al Plan de Mejoramiento de la Contraloría, correos a responsables y matrices de seguimiento a control interno.</t>
  </si>
  <si>
    <t>El 15 de agosto se envió al correo electrónico del funcionario Luis Fernando Gomez  la propuesta  de actualización  del mapa de riesgos acorde con los componentes definidos en la Resolución 269 de 2012, la cual fue   validada y aprobada  por la Coordinadora de la UMUS. 
Mediante correo electrónico enviado 2014/12/16 se solicita al funcionario Luis Fernando Gomez la inclusión y actualización de la propuesta trabajada . 
Acción realizada y cumplida. 
En la reunión realizada el 2014/08/04 en la oficina de Planeación se trabajo la propuesta del mapa de riesgos. El 2014/08/20 se envía correo electrónico con la versión final del mapa de riesgos para ser aprobado e incluido por la oficina de Planeación.  Se encuentra en proceso de Actualización los mapas de riesgo institucionales.</t>
  </si>
  <si>
    <t>El instructivo AAT-I-001 se encuentra aprobado y ya  esta disponible la versión 2 en el aplicativo Daruma , acorde con la normatividad vigente de los SITM y SETP</t>
  </si>
  <si>
    <t>Se tiene aprobado por la Coordinadora de la UMUS la versión final del 20140805_Procedimiento para la No Objeción de PMAs, el cual es insumo de trabajo del componente ambiental de la UMUS.</t>
  </si>
  <si>
    <t>El Documento Modelo de Gestión de Defensa Judicial se aprobó en el Comité de Conciliación con Acta No. 15 del 11 de Agosto de 2014, igualmente se elaboró el Manual de Acciones de Repetición Ministerio de Transporte y la Ficha de Acción de Repetición  lo cual  esta pendiente de publicación en el aplicativo Daruma.
Además se emitió el memorando 20141320257333 del 16/12/2014, con el fin de fortalecer el control de la base de datos para estudio de acciones de repetición.</t>
  </si>
  <si>
    <t xml:space="preserve">1- El 17 de septiembre de 2014, Se realizó en la CGN una Mesa Técnica de  Trabajo, donde se analizaron los hallazgos dejados por la CGR.  Y las acciones  a seguir.  Como conclusión de la reunión y los alcances que tiene la revisión de la parametrización contable solicitada, se definió que se debe solicitar  el concepto a al Subcontaduría de Investigación.
2- Mediante oficio MT-2014327 0390611 del 27-10-2014,  Se solicitó el Concepto a la Subcontaduría de Investigación. </t>
  </si>
  <si>
    <t>Con corte a diciembre 31 de 2014, se dio aplicación al concepto de la CGN:  1-)Se reclasificaron las cuentas bancarias por recaudo de Especies Venales de la Subcuenta 111005  a la Sbcta. 112005.  2-) Se registraron los ingresos  del periodo descontándolos de la subcuenta 1.4.01.14  - Deudores-  Especies y formularios  valorados.</t>
  </si>
  <si>
    <t>El 17 de septiembre de 2014, Se realizó en la CGN una Mesa Técnica de  Trabajo, donde se analizaron los hallazgos dejados por la CGR.  Y las acciones  a seguir.  Como conclusión a este hallazgo quedo plasmada en el acta, "La entidad debe aplicar el concepto que le expidió la CGN al respecto"   ...  "La CGR no tiene razón al solicitar que los deudores de elevada antigüedad se clasifiquen como no corriente, toda vez que el criterio de corriente se determina por el grado de exigibilidad del derecho y no por la antigüedad del mismo"      2-  En auditorias anteriores, la CGR, había dejado un hallazgo similar, por tal motivo se solicito la CGN un concepto al respecto,  y , mediante oficio radicado CGN-20122000039511 del 06-12-2012,  nos resolvió el tema " Inviabilidad por parte del Ministerio de Transporte, de reclasificar a deudas de difícil recaudo, otros deudores incobrables"      3- Con lo anterior considero que se cumplió el plan de mejoramiento.</t>
  </si>
  <si>
    <t>Con la conclusión del acta de reunión de septiembre 17 de 2014, consideramos cumplido esta acción, por cuanto no hay que hacer reclasificaciones contables.</t>
  </si>
  <si>
    <t>Con corte a diciembre 31 de 2014, se dio aplicación al concepto de la CGN:  1-)Se reclasificaron las cuentas bancarias por recaudo de Especies Venales de la Subcuenta 111005  a la Sbcta. 112005.  2-) Se registraron los ingresos  del periodo descontándolos de e la subcuenta 1.4.01.14  - Deudores-  Especies y formularios  valorados</t>
  </si>
  <si>
    <t>Se realizó jornada de verificación de inventario en Informática.
Se tiene comprobantes de elementos en uso.</t>
  </si>
  <si>
    <t>Para el Balance General a 31 de diciembre de 2014, se incluirán notas explicativas al total de las cuentas contables     .Con corte a diciembre 31 de 2014,  se elaboraron las  Notas Especificas a los Estados contables con mayor detalle  y por el valor total de cada Subcuenta contable. Se pueden verificar en el CHIP de la CGN y en la Página WEB del MT.</t>
  </si>
  <si>
    <t>Oficio No. 20143260373871 del 10  octubre de 2014, respuesta de Minhacienda No. 2-2014-040415 del 27 de octubre, en donde remiten a la Oficina de Planeación de este Ministerio para realizar la gestión de su competencia.</t>
  </si>
  <si>
    <t>Se remitió a cada unidad ejecutora la circular, recordando sobre la programación de cuentas de contratistas y sobre la reserva presupuestal, adicionalmente solicitando cancelación de saldos de los registros presupuestales. Memos No. 20143260164173, 164183, 164813, 164823, 164203, 164193 del 15 de agosto de 2014.</t>
  </si>
  <si>
    <r>
      <rPr>
        <b/>
        <u/>
        <sz val="9"/>
        <rFont val="Arial"/>
        <family val="2"/>
      </rPr>
      <t xml:space="preserve">Hallazgo 1. </t>
    </r>
    <r>
      <rPr>
        <sz val="9"/>
        <rFont val="Arial"/>
        <family val="2"/>
      </rPr>
      <t>En revisión realizada en forma aleatoria se evidenció que los requisitos exigidos por el Ministerio de transporte fueron omitidos, toda vez que se encontró que el ingreso de los vehículos de transporte de carga, se efectuó en algunos casos, con documentos que no fueron expedidos por el Ministerio para el trámite de matrícula ante estos organismos y en otros, que en las carpetas donde se archivan los soportes para el ingreso del vehículo, no reposa ningún documento aprobado por el Ministerio. Lo anterior genera un presunto detrimento al Estado por $8.170 millones, por cuanto se debió constituir póliza a favor del Ministerio de transporte por cada uno de estos vehículos nuevos que ingresaron. La responsabilidad de la eventual incidencia fiscal del presente hallazgo estaría en principio en cabeza de los Organismos de Tránsito mencionados.</t>
    </r>
  </si>
  <si>
    <t xml:space="preserve"> Basados en la resolución 10106 de octubre de 2012, "Por la cual se constituye el Observatorio de Transporte de Carga por Carretera (OTCC).", se cumple con la  discusión participativa en el que se analizan los asuntos asociados al transporte público de carga y donde igualmente se efectúa el monitoreo, el seguimiento y la validación de las fuentes de información que se considere necesario consultar a efectos de atender las actividades propias del mercado. Igualmente se entregó el  informe final del Contrato 329 - 2012, cuyo objeto fue  ““ Realizar el estudio de movilización de transporte de carga por carretera  a nivel nacional y adelantar la recolección y análisis de datos  tendientes a determinar los tiempos logísticos en origen y en destino que se generan  en la operación de transporte de carga por carretera”; los objetivos específicos de este contrato  fueron los relacionados con el hallazgo:
1. Actualizar la matriz de movilización de carga por carretera, caracterizada por las diferentes variables de vehículos, productos, y otras requeridas.
2. Actualizar la información de movilización de carga de los modelos de oferta vehicular y SIRTCC (Sistema de
Información para la Regulación del Transporte de Carga por Carretera).
3. Calcular el número de recorridos cargados y vacíos de los vehículos y su participación dentro de la movilización de carga.
4. Estructurar, desarrollar e implementar la metodología de recolección y análisis de datos para estimar los tiempos logísticos (cargue y descargue) en los puertos marítimos (Buenaventura, Cartagena, Barranquilla y Santa Marta) y principales centros de producción y consumo (Bogotá, Medellín, Cali, Bucaramanga, Barranquilla, Cartagena).
De otra parte, se realizó análisis de tiempos logísticos.  Toda la información se puede consultar en https://www.mintransporte.gov.co/publicaciones.php?id=2648
CON ESTA INFORMACIÓN SE PIDE DAR POR CUMPLIDA LA META  PUES LOS DOCUMENTOS ANTES MENCIONADOS YA SOBREPASAN LA UNIDAD DE MEDIDA DE LA META QUE ES : "Documento en el que se adopten los requerimientos  recogidos en la implementación del observatorio de carga, el ajuste de validación de la encuesta origen destino 2013 y de la medición de tiempos logísticos"</t>
  </si>
  <si>
    <t>El 27 de marzo de 2014 se actualizaron en plataforma DARUMA los instructivos así:
AUT-I-030 CERTIFICACION DE CUMPLIMIENTO DE REQUISITOS PARA REGISTRO INICIAL DE VEHICULOS DE CARGA  Versión 2.
AUT-I-061 RECONOCIMIENTO ECONOMICO POR DESINTEGRACION FISICA TOTAL DE VEHICULOS DE TRANSPORTE PUBLICO DE CARGA POR CARRETERA Y RECONOCIMIENTO ECONÓMICO POR DESINTEGRACIÓN FÍSICA TOTAL DE VEHÍCULOS DE TRANSPORTE PÚBLICO DE CARGA POR CARRETERA CON REPOSICION. Versión 2.
AUT-I-001 APROBACIÓN DE CAUCION: PARA REGISTRO INICIAL DE UN VEHICULO NUEVO Documento Obsoleto por entrada en Vigencia del Decreto 1764 de 2013</t>
  </si>
  <si>
    <t>Se realizaron las reuniones trimestrales de seguimiento a los entes gestores de los SITM, se les reiteró el compromiso de reporte de los indicadores al SISETU. Simultáneamente se recibieron los indicadores mediante correo físico y electrónico, aunque algunos SITM no reportan la totalidad por imposibilidad técnica y de recursos.</t>
  </si>
  <si>
    <t>Se anexan actas: 
No.072 con fecha 2014/01/21 Seguimiento a la operación del SITM del área Metropolitana de Bucaramanga. 
Acta No. 77 del 2014/08/08 de Transmetro.
Ayuda de memoria visita técnica 2014/07/03 SITM Mío. Mesa técnica con los transportadores.
Ayuda de memoria 2014/05/13 , se realizo comité de seguimiento Conpes Bogotá 3677.</t>
  </si>
  <si>
    <t>Se realizaron talleres de capacitación para estructurar los POA y definir las actividades a ejecutar en 2014. también talleres para elaboración de pliegos acorde con exigencias de banca multilateral.</t>
  </si>
  <si>
    <t>Se enviaron comunicaciones a los entes gestores el 17 /dic/2013 con los radicados:
Metrocali 20132100438701
Megabus 20132100438821
Metrolínea 20132100438661
Metroplus 20132100438961
Transcaribe 20132100439011
Transmetro 20132100439051
Durante la vigencia 2014 se han realizado 2 reuniones trimestrales donde se hace seguimiento a los estados financieros de cada ente gestor.</t>
  </si>
  <si>
    <t xml:space="preserve">Con comunicación 201332100195693 del 23 de octubre de 2013 la Subdirección administrativa y financiera del MT indica que la depreciación de los bienes que están a cago de la asignación interna 2401-01-001 programa SITM se encuentra en forma consolidada dentro del sistema general de depreciación que maneja el MT. </t>
  </si>
  <si>
    <r>
      <rPr>
        <b/>
        <u/>
        <sz val="9"/>
        <rFont val="Arial"/>
        <family val="2"/>
      </rPr>
      <t xml:space="preserve">Hallazgo 16. </t>
    </r>
    <r>
      <rPr>
        <b/>
        <sz val="9"/>
        <rFont val="Arial"/>
        <family val="2"/>
      </rPr>
      <t>Seguimiento Plan Mejoramiento UMUS</t>
    </r>
    <r>
      <rPr>
        <sz val="9"/>
        <rFont val="Arial"/>
        <family val="2"/>
      </rPr>
      <t>. Control Interno del MT, hace el seguimiento a las  acciones y metas para cada hallazgo, dispone de  registro documental que soporta los resultados de seguimiento en las reuniones del SCS de CI. La documentación, evidencia que algunos de los compromisos no se cumplieron, pero no se adoptaron medidas administrativas o disciplinarias.</t>
    </r>
  </si>
  <si>
    <r>
      <rPr>
        <b/>
        <u/>
        <sz val="9"/>
        <rFont val="Arial"/>
        <family val="2"/>
      </rPr>
      <t xml:space="preserve">Hallazgo 18. </t>
    </r>
    <r>
      <rPr>
        <b/>
        <sz val="9"/>
        <rFont val="Arial"/>
        <family val="2"/>
      </rPr>
      <t>Consultoría de Diseños no Utilizada</t>
    </r>
    <r>
      <rPr>
        <sz val="9"/>
        <rFont val="Arial"/>
        <family val="2"/>
      </rPr>
      <t>. Transmetro contrató una consultoría para elaborar los estudios y diseños para la solución integral al impacto del SITM sobre la movilidad vehicular y peatonal en el entorno del estadio. El estudio no fue acogido por Transmetro por el costo de su ejecución, a 06/2012 no se había definido el tipo de intervención, el estudio  no genero valor agregado</t>
    </r>
  </si>
  <si>
    <t>Se anexan actas de seguimiento trimestral con el seguimiento al POA y Plan de Adquisiciones.</t>
  </si>
  <si>
    <t>Cada una de las acciones propuestas en el plan indicativo de 2014 cuenta con un cronograma concertado entre los coordinadores y el Director de Infraestructura.</t>
  </si>
  <si>
    <r>
      <rPr>
        <b/>
        <u/>
        <sz val="9"/>
        <rFont val="Arial"/>
        <family val="2"/>
      </rPr>
      <t>Hallazgo 23.</t>
    </r>
    <r>
      <rPr>
        <sz val="9"/>
        <rFont val="Arial"/>
        <family val="2"/>
      </rPr>
      <t xml:space="preserve"> Incumplimiento de metas en relación Centro Nacional de Fronteras – CENAF y plan de acción fluvial.  Administrativo.
Estos dos proyectos que persiguen la adecuación y mantenimiento de los Centros de Fronteras y la estructuración de un Plan de Acción Fluvial con el propósito de definir la reglamentación en materia de tránsito fluvial respectivamente; transcurrido el periodo donde debieron desarrollarse, no presentan porcentaje alguno (0 %) en ejecución, respecto del avance del producto, y como se registra y observa en las filas 5 y 6 del   “Cuadro de Avances y logros del Plan Indicativo-2012”.
Mediante Decreto 2260/12 se  contra-acreditó el recurso presupuestal que por valor de $1.000 millones estaba destinado para el  mantenimiento y reparaciones locativas de los Centros Nacionales de Fronteras por cuanto en un local donde se encuentran oficinas de otras Entidades no se permite la inversión de dichos recursos. Lo anterior evidencia el desconocimiento de la normatividad respectiva y la inadecuada planeación del proyecto que se inscribió en el Plan indicativo en comento.
Por otra parte el Plan de Acción fluvial no evidenció la estructuración de ninguna reglamentación, en consecuencia no se efectuó revisión ni diagnóstico sobre la normatividad existente en el modo fluvial, para conseguir la reglamentación en materia de tránsito para este aspecto; denotando con esta inacción, la deficiencia en la coordinación con otras Entidades, debilidad en la Gestión y afectación del objetivo misional de la Entidad.</t>
    </r>
  </si>
  <si>
    <r>
      <t xml:space="preserve">SE DECIDIÓ CAMBIAR LA ACCIÓN DE MEJORA, pues Finalmente el Gobierno Nacional consideró necesario establecer una política diferente para el manejo de los CENAF y los CEBAF,  para lo cual se decidió incluir en  el proyecto del PLAN NACIONAL DE DESARROLLO 2014-2018, la propuesta de un artículo relacionado con la operación y el funcionamiento de los CENAF y los CEBAF. que una vez entre en vigencia deberá ser reglamentado por la entidad competente.
Se materializó con el : Artículo 184°. Implementación de los Centros Integrados de Servicio (SI) y modelo de operación en Centros Binacionales de Atención en Frontera (CEBAF), Centros Nacionales de Atención de Fronteras (CENAF) y pasos de frontera. El Departamento Nacional de Planeación implementará los Centros Integrados de Servicio (SI) en los que harán presencia entidades del orden nacional, departamental y municipal, que adoptarán estándares que garanticen al ciudadano un trato amable, digno y eficiente. Así mismo, el modelo de operación y el funcionamiento de los Centros Binacionales de Atención en Frontera (CEBAF) y de los Centros Nacionales de Atención de Fronteras (CENAF) será el establecido por el Programa Nacional de Servicio al Ciudadano del Departamento Nacional de Planeación, quien coordinará y articulará a las entidades que presten sus servicios en dichos centros. Del Proyecto para sanción presidencial del PND 2014-2018.
</t>
    </r>
    <r>
      <rPr>
        <b/>
        <sz val="9"/>
        <rFont val="Arial"/>
        <family val="2"/>
      </rPr>
      <t>Se replantea la  acción, meta y  unidad de medida, de acuerdo a la justificación expuesta en el Oficio 20151500115311 del 05/05/2015 enviado a la CGR.</t>
    </r>
  </si>
  <si>
    <r>
      <t xml:space="preserve">En el marco del Comité de supervisión   DNP - Mintransporte - de las consultorías, se revisaron y aprobaron  los informes y documentos de la consultoría Contratada por DNP con el Consorcio Witteveen Bos sobre los componentes ESTRATEGIA PROMOCIONAL Y MARCO OPERACIONAL,  se entregó como insumo para la consolidación de las bases para la construcción del plan maestro de transporte fluvial a la Firma Arcadis. Respecto de la consultoría en desarrollo bajo el convenio con los países bajos, se ha realizado revisión del total de los documentos parciales recibidos solicitando los ajustes necesarios al consultor. Estando al 100% en las revisiones.
</t>
    </r>
    <r>
      <rPr>
        <b/>
        <sz val="9"/>
        <rFont val="Arial"/>
        <family val="2"/>
      </rPr>
      <t>Se replantea la  acción y meta, de acuerdo a la justificación expuesta en el Oficio 20151500115311 del 05/05/2015 enviado a la CGR.</t>
    </r>
  </si>
  <si>
    <r>
      <rPr>
        <b/>
        <u/>
        <sz val="9"/>
        <rFont val="Arial"/>
        <family val="2"/>
      </rPr>
      <t>Hallazgo 24.</t>
    </r>
    <r>
      <rPr>
        <sz val="9"/>
        <rFont val="Arial"/>
        <family val="2"/>
      </rPr>
      <t xml:space="preserve"> Centro Inteligente De Control De Tránsito Y Transporte –CICOTT y Sistemas Inteligentes De Transporte-SIT-CICTT. Para la consecución de estos objetivos se suscribió convenio especial No. 181-2011 entre el Ministerio del Transporte y COLCIENCIAS y se suscribió contrato  120/12 con Nicolás Llano Naranjo . No se ha reportado avance de los objetivos.</t>
    </r>
  </si>
  <si>
    <t xml:space="preserve">Se da el cumplimiento de la meta al 100%, con base en 263 oficios, teniendo en cuenta que no se realizó investigación de bienes a 2 expedientes por cuanto tienen acuerdo de pago. </t>
  </si>
  <si>
    <t>La información registrada en el SIIF II por el módulo de pagaduría,  para las cuatro cuentas bancarias de Transferencias donde se maneja situado de fondos de la Nación (Inversión,  Gastos de Personal, Gastos Generales y Transferencias)  se vio la necesidad de revisarlas desde enero de 2011 ( inicio del SIIF II).  A medida que se van encontrando las diferencias se van realizando los ajustes manuales  y una vez finalice esta revisión se puede generar una conciliación mensual, donde se refleje las partidas conciliatorias de cada mes.          En la auditoria de Gestión Financiera de la Oficina de Control Interno que adelantó en sept y oct de este año,  se planteo esta acción de mejora con fecha de cumplimiento en julio 31 de 2015.  Se espera fortalecer el grupo de Contabilidad con para avanzar con mayor celeridad en esta gestión. 
Desde el grupo Pagaduria se viene realizando las correspondientes legalizaciones bancarias en SIIF de la orden de pago  para las cuentas con situación de fondos reduciendo al máximo las diferencias entre la información reportada en el SIIF – Nación y los libros de bancos.</t>
  </si>
  <si>
    <t>Con corte a agosto 31 de 2014, quedaron elaboradas todas las conciliaciones Bancarias ( Libro de pagaduría Vs. Extractos Bancarios) y presentadas al grupo de pagaduría. Se puede evidenciar en las carpetas  archivo  de Contabilidad.</t>
  </si>
  <si>
    <t>Con corte a agosto 31 de 2014, quedaron elaboradas todas las conciliaciones Bancarias ( Libro de pagaduría Vs. Extractos Bancarios) y presentadas al grupo de pagaduría. Se puede evidenciar en las carpetas archivo de  Contabilidad.</t>
  </si>
  <si>
    <t>1- Con corte a agosto 31 de 2014, quedaron elaboradas todas las conciliaciones Bancarias ( Libro de pagaduría Vs. Extractos Bancarios) y presentadas al Grupo de Pagaduría. En  el Grupo de Pagaduría se elaboraron  los Ingresos y Egresos  con sus soportes de las partidas conciliatorias.</t>
  </si>
  <si>
    <t xml:space="preserve">A la fecha se conoce de 2 procesos que fueron terminados y de los cuales se esta adelantando la respectiva resolución de legalización. Para los demás procesos, se viene aclarando los correspondientes remanentes y el estado de los procesos con la oficina jurídica. 
El 7 de julio se realizó reunión en el Ministerio de Hacienda para determinar la forma como se deben registrar en el Grupo de Presupuesto  los valores correspondientes a saldos pendientes en los procesos judiciales por tratarse de vigencias anteriores y encontrarse en estado de pago.   Actualmente se encuentran Resoluciones en revisión de la Subdirección de Talento Humano-Grupo de Pensiones por tratarse de temas laborales.   </t>
  </si>
  <si>
    <t>Se ha viene informando periódicamente a la oficina de jurídica sobre el embargo de cuentas, situación que se puede sustentar a través de los memorandos No. 20133280203333 del 5/11/2013;  20133280200503 del 30/10/2013;  20133280196113 del 24/10/2013; entre otros. Se continúa informando a la Oficina jurídica sobre recursos embargados u oficios de embargos que llegan a las entidades financieras para que se adelanten embargos, se solicita la defensa de los intereses de la Nación frente a estos casos.</t>
  </si>
  <si>
    <t xml:space="preserve">Se han registrado en forma de ajuste manual los embargos y la devolución de recursos embargados a medida que el grupo de Pagaduría ha informado sobre tales hechos y que son reportados a través de los comprobantes de ingresos  y/o  Egresos correspondientes. </t>
  </si>
  <si>
    <t xml:space="preserve">Entre el Grupo de Contabilidad y el de Defensa Judicial se suscribió el 20 de Enero de 2014, el   "Acta de la reunión para concertar el reporte de la información de los procesos jurídicos en contra del Ministerio"  donde se concluye la presentación de la información a contabilidad de la información con corte a diciembre 31 de cada año y que sea  concordante con la que rinde El grupo de defensa Judicial  en el formato F-9 en la rendición de cuenta anual SIRECI, y la implementación  del reporte  denominado "Informe trimestral de novedades de procesos en curso" con el fin de mantener actualizados los registros contables, con la información del grupo de Defensa Judicial. </t>
  </si>
  <si>
    <t>Hallazgo 64. Revisado los documentos soportes mediante los cuales se realizaron los reintegros a la DTN como resultado de las legalización definitiva de la caja menor de la DT Atlántico por $10.6 mill., se evidenció que este valor no fue reintegrado como lo manifestó la Entidad, sino que estos recursos fueron embargados por el Juzgado 5to Laboral del Circuito de Barranquilla el mes de Sept. de 2012.</t>
  </si>
  <si>
    <t>El juzgado 5 laboral de Barranquilla desembargó y los recursos fueron reintegrados en la cuenta No. 61011599 del Banco de la República a favor de DTN como reintegro de recursos no ejecutado de esta caja menor, consignación de julio 9/13.</t>
  </si>
  <si>
    <t>Las cuentas fueron canceladas lo cual se demuestra mediante los siguientes oficios:
Cuenta Banco de Occidente No. 268007200 cancelada mediante radicado No. 20133210149472 del 12/03/2013 del Ministerio de Hacienda.
Cuenta Bancolombia No. 18814564300 cancelada mediante radicado No. 20133210164212 del 16/03/2013 del Ministerio de Hacienda</t>
  </si>
  <si>
    <t>Se revisaron las carpetas y se identificaron los vehículos a los cuales no se les ha cancelado parte o el total del valor del Reconocimiento Económico por desintegración. 
Para efectuar el pago  la matrícula del vehículo debe estar cancelada y los propietarios deben entregar la documentación correspondiente al Ministerio, pero los propietarios de esos vehículos no han cancelado las matrículas o si lo han hecho no se han acercado al Ministerio con la documentación correspondiente para cobrar el dinero faltante. Es por ello que se ha llamado uno a uno a los propietarios para que terminen su trámite y así se ha logrado ir evacuando algunos de los pagos pendientes, pero otros no han atendido el llamado del Ministerio, y hasta tanto no alleguen toda la documentación no es posible efectuar los desembolsos del reconocimiento económico.</t>
  </si>
  <si>
    <t>Se identifican 215 casos en los que se pagó el 90% con el certificado RUNT (validación de cancelación de matrícula).
De los cuales 77 casos obtuvieron pago del 10% entre abril de 2011 y marzo de 2012.
De los 138 casos pendientes de pago del 10% continúan pendientes de pago pues los usuarios no han completado los requisitos para el mismo.</t>
  </si>
  <si>
    <r>
      <rPr>
        <u/>
        <sz val="9"/>
        <rFont val="Arial"/>
        <family val="2"/>
      </rPr>
      <t xml:space="preserve">Hallazgo 34. Sistema de Información, Evaluación y Seguimiento al Transporte Urbano (SISETU).  (Administrativo). </t>
    </r>
    <r>
      <rPr>
        <sz val="9"/>
        <rFont val="Arial"/>
        <family val="2"/>
      </rPr>
      <t xml:space="preserve">
Frente a la operación del sistema SISETU y el reporte de información se observa:
Inconsistencias en la información de indicadores publicada en el sitio web, por cuanto aparecen reportes para los años 2002 y 2003 pese a que los entes gestores no habían iniciado operación; según el Ministerio son datos tomados como línea base y no corresponden a la operación de los SIMT, no obstante crean confusión a los ciudadanos y usuarios del sistema.  También se observan casos de indicadores que no registran reporte alguno .
Debilidades en el reporte de información por parte de los entes gestores de conformidad con la periodicidad establecida en la resolución 4147 de 2009. El SISETU únicamente ofrece funcionalidad para el registro de los resultados,  el cálculo de los 34 indicadores está a cargo de los entes gestores. Se ha detectado inexactitud de la información reportada, por cuanto la aplicación de la metodología para la medición de los indicadores no ha sido aplicada adecuada y uniformemente por los entes gestores. La UMUS ha solicitado a los entes gestores el envío por correo electrónico de la información soporte de los cálculos, pero esta no queda reflejada en el sistema.
En el registro de acciones , que presenta cada acción realizada por el usuario desde el momento de su creación en el sistema, se observan accesos a partir del año 2008, si bien aún no estaban en operación los respectivos entes gestores. Asimismo,  la existencia en el sistema de usuarios  que no corresponden a un ente gestor pero que han realizado acciones de borrado, login y edición de valores.
El administrador del sistema desconoce los detalles técnicos del mismo que fue desarrollado por una firma consultora , sin la participación del Grupo de Informática del Ministerio. La interacción entre este Grupo y la UMUS ha sido difícil en cuanto al soporte técnico, cuando es requerido.  En 2011 se  presentaron inconvenientes por cuanto se tenía acceso al SISETU desde la Intranet del Ministerio pero no desde Internet.
El manual del administrador del sistema se encuentra publicado en el sitio web del SISETU lo que genera riesgo de accesos no autorizados ante la exposición al público de información técnica detallada del sistema.
Error en la generación automática de la fecha de actualización en el sitio web del SISETU por cuanto se presenta como última fecha de actualización 23 de mayo de 2008, a pesar de ser evidentes actualizaciones posteriores a esa fecha.
</t>
    </r>
  </si>
  <si>
    <t xml:space="preserve">Debilidades en la aplicación de controles para la evaluación y seguimiento  de la integridad y disponibilidad de la información reportada por los entes gestores en el aplicativo SISETU, por parte de la UMUS.
Falta de estandarización y uniformidad para el calculo y reporte de indicadores.
Debilidades en el cumplimiento de lo establecido en el Manual de Operaciones del Préstamo 7739 – CO y la resolución 4147 de 2009.
</t>
  </si>
  <si>
    <r>
      <rPr>
        <b/>
        <sz val="9"/>
        <color theme="1"/>
        <rFont val="Arial"/>
        <family val="2"/>
      </rPr>
      <t>HALLAZGO REPLANTEADO DEL PLAN DE MEJORAMIENTO VIGENCIA 2010 - SAF - Grupo de Contabilidad.</t>
    </r>
    <r>
      <rPr>
        <sz val="9"/>
        <color theme="1"/>
        <rFont val="Arial"/>
        <family val="2"/>
      </rPr>
      <t xml:space="preserve"> Este hallazgo  se sale del control normal de nuestra entidad, porque precisamente se establecen en años posteriores ajustes que inciden en periodos ya cerrados y  el mismo régimen de la Contabilidad Pública  reglamenta la utilización de las subcuentas contables Ajustes de Ejercicios anteriores tanto en Ingresos como en Egresos  para estos casos.
Con oficio No. 20143270400451 del 5 de noviembre de 2014, se solicita a la CGN que nos conceptúe sobre la utilización de la cuenta de ejercicios anteriores (debito y crédito)
</t>
    </r>
  </si>
  <si>
    <t>La Dirección de Transporte y Tránsito ha desarrollado las siguientes acciones:
1. Revisión de la Funcionalidad dispuesta en el sistema RUNT para adelantar los trámites de los exámenes y expedición de certificados por parte de los CRC.
2. Estructuración por parte de la Concesión RUNT del control de cambios No. 4113 de 2011, con el objetivo de optimizar los trámites de los CRC en cuanto a oportunidad y seguridad.
3. Revisión los casos de uso del control de cambios para ser aprobados y luego realizar las pruebas de validación a la funcionalidad, con el fin de autorizar el despliegue correspondiente. 
4. Aplazamiento de la implementación del control de cambios, teniendo en cuenta las nuevas disposiciones contenidas en el Decreto 019 de 2012, respecto a la realización de los Exámenes de aptitud física, mental y de coordinación motriz, con el fin de ajustar el control de cambios a la nueva reglamentación que está en proceso de expedición.
5. Se expidió la Resolución 12336 de Diciembre 28 de 2012, "Por la cual se unifica la normatividad, se establecen las condiciones de habilitación y funcionamiento de los Centros de Reconocimiento de Conductores y se dictan otras disposiciones."
6. Concesión RUNT S.A. desarrolló el sistema centralizado de huella, el cual permitirá la validación directa en todas las transacciones que realicen los actores con el sistema RUNT. Con este sistema, el cual será implementado en las próximas semanas, se aumentarán los controles sobre la identidad de las personas y la seguridad de la información relacionada con los trámites realizados.
Adicionalmente se realizó la gestión para que la Concesión ejecutara las siguientes acciones: 1. Desarrollo e implementación del control de cambio 4113 de 2011.  2. Las opciones de modificación de información se encuentran totalmente inhabilitadas (categoría, tipo de tramite, fecha de tramite). 3. EL sistema RUNT tiene la opción de registrar los exámenes rechazados, les aplica los tiempos y validaciones de norma pero los usuarios de los CRC no hacen su registro en el sistema.   4. Levantamiento de información, elaboración de los controles de cambios de la Resolución 12336  5.  Desarrollo e implementación de la Resolución 12336 en producción a partir del 18 de mayo del 2013  6. Implementación en producción del sistema centralizado de huella para minimizar el riesgo en la validación de los ciudadanos.</t>
  </si>
  <si>
    <t xml:space="preserve"> Debilidades en la solución informática. Administrativo - Disciplinario   De acuerdo con la información suministrada por la entidad en oficio N° 20114010605951 del 24 de noviembre de 2011 suscrito por la Coordinadora del RUNT  se pudo evidenciar que de acuerdo a lo pactado en la clausula Primera del Otrosí 8 del 30 de julio de 2010 del contrato de concesión  N° 033 de 2007 y lo manifestado por la Interventoría en  su informe correspondiente al mes 45 relación con el informe de avance mensual de la concesión RUNT, correspondiente al mes de julio de 2011, haciendo alusión al mismo otrosí; se  evidencia que  no ha sido implementada y puesta en funcionamiento una solución informática que permita a los usuarios del sistema cargar directamente la información alusiva a los registros administrados por la concesión con el propósito de fortalecer la integridad, disponibilidad y certeza del sistema de conformidad con las condiciones técnicas, tecnológicas  y de operación previstas para el sistema RUNT.</t>
  </si>
  <si>
    <t>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t>
  </si>
  <si>
    <t xml:space="preserve"> Incumplimiento del marco regulatorio pertinente aplicable a los otrosíes.
De a acuerdo a lo estipulado en la  cláusula 10 del Contrato de Concesión 033 de 2007, es obligación del contratista prestar el correcto y oportuno servicio público del registro único nacional de tránsito y expedición de certificados de información acorde a las pautas establecidas en el estatuto general de contratación pública
El numeral 38 del capitulo I de la Resolución 1444 de 2001 (manual de Interventoría y supervisión) determina que si “se hace necesario adicionarlo en valor o plazo, el interventor remitirá a mas tardar un mes antes del vencimiento del plazo, la respectiva solicitud al jefe de la unidad ejecutora para su respectivo trámite. El jefe de la unidad ejecutora, en caso de encontrarla procedente, solicitará la disponibilidad presupuestal si se requiere, y someterá la solicitud de adición en valor o plazo, a consideración del comité de Licitaciones y contratos, o quien haga sus veces”
El contrato 033 de 2007, ha tenido 8 otrosíes, en los que se han variado los términos y condiciones inicialmente pactados.
En los Otrosíes 2, 3, 4, 5, 6 y 8 del Contrato de Concesión 033 de 2007, no se evidencia la inclusión de actas suscritas por el Comité Asesor de Licitaciones y Contratos, ni de oficios provenientes del Interventor del Contrato dentro de los términos establecidos  en el Numeral 38 del capítulo 1° y numeral 9° del capítulo 2 de la Resolución 1444 de 2001; que modificaron los términos inicialmente contemplados para las Fases de Construcción y Operación, Actualización y Mantenimiento del Runt, ampliando sus vigencias e inicio de operaciones para la ejecución de dichas actividades previstas en el cronograma pactado, lo que en la práctica equivale a una adición en plazo en estas fases. 
. 
De otra parte, algunas de las actividades desarrolladas en el Contrato, fueron prorrogadas extemporáneamente, es decir cuando ya había prescrito el término para culminar su ejecución, situación que se pudo determinó en los otrosíes 3, 4, 5 y 8  de este Contrato de Concesión.
</t>
  </si>
  <si>
    <t xml:space="preserve">Lo anterior, hace evidente la existencia de fallas en el proceso de Interventoría del contrato, que han generado riesgos en su ejecución y determinan incumplimientos de obligaciones contractuales con sus respectivas consecuencias por desconocer el marco normativo regulatorio pertinente , situación que además está pretermitiendo lo establecido en la Clausula 10ª del Contrato en mención, el articulo 4º, numeral 4º del articulo 25, numeral 4º del articulo 32, numeral 1º del articulo 26 de la Ley 80 de 1993, el Numeral 38 del Capítulo 1° y  numeral 9º del Capítulo segundo de la Resolución 1444 de 2001,asi como del articulo  34 y 53 de la Ley 734 de 2002, lo que podría conllevar un eventual alcance disciplinario 
</t>
  </si>
  <si>
    <t>Cumplimiento al Manual de Supervisión e Interventoría de Contratos adoptado mediante Resolución No 02444 del 18 de junio de 2010  para el trámite de elaboración de modificaciones al Contrato de Concesión 033 de 2007, en cuanto a adiciones en valor o prórroga del citado contrato.
La anterior acción de  mejoramiento es preventiva, no aplica acción correctiva por cuanto en el Manual de Interventoría vigente para el 2007,  fue el adoptado mediante Resolución No. 001444 del 8 de marzo de 2001 y en especial la actualización realizada en el memorando circular No. MT-2500-1-015641 del 27 de junio de 2002, donde se modifica el numeral 15 del precitado manual: (...) "Cuando las modificaciones impliquen adiciones en valor o plazo, estos documentos serán suscritos por el jefe de la dependencia ejecutora una vez se obtenga por parte del Comité de Licitaciones y contratos o quien haga sus veces". "si alguna de las anteriores modificaciones no implica adición en valor o plazo, no se requiere someterla a consideración del Comité de licitaciones y Contratos".</t>
  </si>
  <si>
    <t>Realizar todos los procesos y procedimientos por parte de la Interventoría y Supervisión del Contrato 033 de 2007, así como de la Unidad Ejecutora, cumpliendo con los plazos establecidos en el Manual de Interventoría y Supervisión, para aprobar y formalizar la respectiva modificación del contrato, cuando se trate de adición en valor o prórroga del plazo de ejecución del mismo, ante el Comité Asesor de Licitaciones y Contratos.</t>
  </si>
  <si>
    <t>En caso que sea necesario y procedente realizar una adición en valor o plazo al Contrato de Concesión 033 de 2007, cumplir con el procedimiento establecido en el Manual de Interventoría y Supervisión para la elaboración y aprobación de la respectiva modificación.</t>
  </si>
  <si>
    <t>Comunicaciones de la Concesión,  Interventoría y la Unidad Ejecutora. Acta de aprobación del Comité Asesor de Licitaciones y Contratos.</t>
  </si>
  <si>
    <t>Al 31 de diciembre de 2012 no se han suscrito modificaciones adicionales al contrato 033 de 2007.
Mediante Resolución 9295 de octubre 12 de 2012 se derogaron los artículos, 1,2, 3, 4 y 5 de la Resolución 5228 de 2011.</t>
  </si>
  <si>
    <t>Mediante Memorando 20121130162023 de septiembre 7 de 2012 y en respuesta a solicitud de la Coordinación RUNT, la Oficina Jurídica recordó con base en al Contrato de Concesión 033 de 2007 y el Manual de Contratación de la Entidad adoptado mediante Resolución 2444 de 2010, el procedimiento a seguir en caso de posibles incumplimientos contractuales, por parte del Contratista.</t>
  </si>
  <si>
    <t>Demoras en las respuestas del concesionario a requerimientos de la Interventoría y Ministerio de Transporte.  Administrativo. La  cláusula décima 10.8.6: del contrato de Concesión RUNT 033 de 2007- OBLIGACIONES DEL CONCESIONARIO- establece: “Suministrar al Ministerio y a las demás autoridades públicas que lo requieran la información necesaria para el adecuado cumplimiento de las funciones…”
De acuerdo con el  concepto de la Interventoría acerca del informe de avance mensual de la Concesión RUNT S.A., correspondiente al mes de Julio de 2011, se puede evidenciar que, el Concesionario no da respuesta oportuna a 24 requerimientos hechos por el Ministerio . Igual situación ocurre con la Interventoría.</t>
  </si>
  <si>
    <t xml:space="preserve">Exigir a la Concesión RUNT el cumplimiento de sus obligaciones contractuales en relación con las respuesta oportunas que debe hacer a los requerimientos y solicitudes de la Interventoría y Supervisión del Contrato. </t>
  </si>
  <si>
    <t>Obtener las respuestas a las solicitudes de información y requerimientos que realicen la Supervisión del Contrato y la Interventoría para la toma de decisiones y/o acciones de política de tránsito y transporte, o administrativas que se requieran para el adecuado funcionamiento del RUNT.</t>
  </si>
  <si>
    <t xml:space="preserve"> Incumplimiento  1ª  y 2ª etapa, fase de construcción.  Administrativo y Disciplinario
En el numeral 3.2.1. de la cláusula tercera del contrato, se pactó que la Primera Etapa de la Fase de construcción terminaría antes de finalizar el mes 18 contado a  partir de la suscripción del Acta de Inicio de Ejecución del Contrato de concesión  033 de 2007, esto es el 30 de septiembre de 2009 y al día siguiente  el inicio de la segunda fase (Numeral 3.2.2.).
Esta fecha fue postergada inicialmente en la Cláusula Primera del Otrosí  N° 4 suscrito el 29 de abril de 2009  para el 16 de junio de 2009  y posteriormente en la Cláusula Cuarta del Otrosí 6 del 30 de noviembre de 2009, se amplió nuevamente esa fecha para el 6 de octubre de 2009, fecha anterior a la suscripción del otrosí.
Con fecha  18 de marzo, es decir 5 meses y 12 días después de la última fecha acordada,  se suscribe  entre  el Gerente del Concesionario y el Representante Legal de la Interventoría, el Acta de Finalización Primera Etapa de la Fase de Construcción E Inicio fase de Operación para los primeros 7 registros , Acta que fue aprobada y aceptada por el Misterio de Transporte con oficio MT N°: 20104010107801 del 26 de marzo de 2010 sin objeción alguna. </t>
  </si>
  <si>
    <t xml:space="preserve">Estas dilaciones autorizadas por el ministerio y avaladas por la Interventoría </t>
  </si>
  <si>
    <t>Se expidieron las siguientes resoluciones:
11268 del 6 de diciembre de 2012 por la cual se adopta el nuevo informe policial de accidentes de transito (IPAT) su manual de diligenciamiento y se dictan otras disposiciones.
12235 de 2012 "Por la cual se reglamenta el registro de la maquinaria agrícola, industrial y de construcción autopropulsada y se dictan otras disposiciones."
663 y 1062 de 2013 con los lineamientos generales para la entrada en operación del Registro Nacional de Remolques y Semiremolques.
1044 de 2013  mediante la cual se adopta las Fichas Técnicas de las Tarjetas de Registro de Remolques y Semirremolques y de Maquinaria Agrícola  de Construcción y Autopropulsada.
Se estructuró y publicó la Resolución que Por la cual se reglamenta el Registro Nacional de Empresas de Transporte Público o Privado – RNET del Registro Único Nacional de Tránsito - RUNT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t>
  </si>
  <si>
    <t>Se elaboró un Plan de ajustes y actualización de funcionalidades para los años 2012 y 2013. En el 2012 se desarrollaron algunas y otras están agendadas para el 2013.
Dentro de este Plan la Concesión RUNT S.A. desarrolló el sistema centralizado de huella, el cual permitirá la validación directa en todas las transacciones que realicen los actores con el sistema RUNT. Con este sistema, el cual será implementado en las próximas semanas, se aumentarán los controles sobre la identidad de las personas y la seguridad de la información.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t>
  </si>
  <si>
    <t>Aprobación de la finalización de la fase I sin el cabal cumplimiento de los requisitos establecidos en el contrato.  Administrativo
La cláusula tercera del contrato de concesión define las fases para la implementación del  RUNT, la etapa I contempla la entrada en operación de siete Registros y la etapa II de los cuatro Registros faltantes.  El 18 de marzo de 2010 se suscribe por parte de la Interventoría y la Concesión, el acta de finalización de la primera etapa para la fase de construcción y operación de los siete registros iniciales del RUNT, dejando constancia que se da por concluida la primera etapa de la fase de Construcción de conformidad con las estipulaciones contractuales, situación aprobada por el Ministerio de Transporte.  No obstante lo anterior, se observa que a la fecha no están disponibles funcionalidades necesarias para la ejecución de trámites asociados a los registros iniciales , por lo que los casos deben solucionarse mediante la apertura de tickets de soporte o simplemente dejar la anotación en el expediente físico del respectivo trámite.</t>
  </si>
  <si>
    <t xml:space="preserve">Debilidades en las labores de Interventoría y la supervisión por parte del Ministerio frente a la exigencia del desarrollo de las funcionalidades del sistema conforme a la normatividad expedida y los parámetros  establecidos en el Contrato de Concesión.
</t>
  </si>
  <si>
    <t>Registros pendientes.  Administrativo
El otrosí 8 al contrato de Concesión establece para los cuatro Registros Nacionales de la fase II , los plazos para la entrega de los protocolos de pruebas, la ejecución de pruebas piloto y en paralelo, la capacitación a los usuarios y la entrada en operación de los mismos, plazos cuyo cumplimiento estaba previsto entre el 3 de enero y el 7 de junio de 2011. A la fecha no se han aprobado por parte de la Interventoría y el Ministerio de Transporte, la totalidad de los casos de uso identificados para cada uno de los Registros ,</t>
  </si>
  <si>
    <t>Se expidieron las siguientes resoluciones:
11268 del 6 de diciembre de 2012 por la cual se adopta el nuevo informe policial de accidentes de transito (IPAT) su manual de diligenciamiento y se dictan otras disposiciones.
12235 de 2012 "Por la cual se reglamenta el registro de la maquinaria agrícola, industrial y de construcción autopropulsada y se dictan otras disposiciones."
663 y 1062 de 2013 con los lineamientos generales para la entrada en operación del Registro Nacional de Remolques y Semiremolques.
1044 de 2013  mediante la cual se adopta las Fichas Técnicas de las Tarjetas de Registro de Remolques y Semirremolques y de Maquinaria Agrícola  de Construcción y Autopropulsada.
Se estructuró y publicó la Resolución que Por la cual se reglamenta el Registro Nacional de Empresas de Transporte Público o Privado – RNET del Registro Único Nacional de Tránsito - RUNT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t>
  </si>
  <si>
    <t>Debilidades en los controles para el diseño del sistema y las validaciones para el cargue y registro de la información. Debilidades en la funciones de Interventoría y supervisión.</t>
  </si>
  <si>
    <t>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t>
  </si>
  <si>
    <t xml:space="preserve">Debilidades en el proceso de Gestión de Cambios.  Administrativo. 
La implementación y operación de un sistema de información requiere la separación de ambientes de desarrollo, pruebas y producción, así como la clara definición de niveles de responsabilidad y autorización;  para asegurar que los cambios a las aplicaciones y/o datos se realicen de manera controlada en cada uno de estos ambientes. Se observan debilidades asociadas al proceso de gestión de cambios por parte del concesionario, que no han sido objetados por la Interventoría ni por la supervisión.  Al respecto se ha observado que:
Se realizan modificaciones en las funcionalidades del aplicativo en horario laboral, al aplicar los cambios informados se presenta intermitencia del sistema, cambios a los datos de producción en sesiones de soporte,  bloqueos en la expedición de certificados de CRC impidiendo continuar el trámite,    el primer día hábil de la semana el sistema  está caído, sin aviso previo se deshabilitan opciones en el aplicativo, demoras en la actualización y registro de la información remitida por los diferentes actores,  durante un período corto de inactividad el sistema se bloquea causando la pérdida de la información ingresada, la información migrada por el OT en ocasiones no corresponde con la que reporta RUNT en su aplicativo,  fallas en la generación y el cambio de estado de CUPL.
</t>
  </si>
  <si>
    <t xml:space="preserve">Se determinó y se esta aplicando que la implementación de despliegues con los  cuales se mejoran o ajustan funcionalidades se realicen en días y horas no hábiles (Domingos) y que el mismo día se realicen las pruebas.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
</t>
  </si>
  <si>
    <t xml:space="preserve">Debilidades en las funciones de Interventoría y supervisión para exigir el cumplimiento de lo establecido en el capítulo 5 del anexo B al Contrato de Concesión </t>
  </si>
  <si>
    <t xml:space="preserve">Se determinó y se esta aplicando que la implementación de despliegues con los  cuales se mejoran o ajustan funcionalidades se realicen en días y horas no hábiles (Domingos) y que el mismo día se realicen las pruebas.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e 2013. Mediante comunicación 20134010164351 de mayo 7 de 2012,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
</t>
  </si>
  <si>
    <t xml:space="preserve">Posibles errores en la información que se carga al sistema por parte de los Organismos de Tránsito, sin que se haya evidenciado y tomado los correctivos del caso por parte del concesionario y por la Interventoría del RUNT y la supervisión que realiza el Ministerio de Transporte.
No aplicación de los mecanismos de control establecidos.
</t>
  </si>
  <si>
    <t xml:space="preserve">Deficiencias en la operación de web services.  Administrativo
El numeral 2.2 del anexo A define la arquitectura del sistema de información a desarrollar por el Concesionario, se contempla que la interacción con el RUNT de todos los actores sea mediante el portal de trámites. Así mismo, se establece que  dada la competencia del Ministerio de Transporte de estandarizar la ejecución de los trámites de tránsito y transporte en el país, se ha definido como plataforma de verificación un único software de validación de trámites para los Organismos de Tránsito y las Direcciones Territoriales, el cual diseñará, proveerá y mantendrá el Concesionario. No obstante lo anterior, el Ministerio permitió que algunos Organismos de Tránsito, los que generan el mayor número de trámites, interactúen con el RUNT mediante la tecnología web services, que les permite continuar usando los sistemas de información propios adaptándolos para que consuman los servicios web provistos por el RUNT . De acuerdo con lo informado por el Ministerio, sólo a partir de mayo de 2011 se iniciaron las mesas de trabajo para elaborar un documento que especifique los aspectos técnicos y procedimentales para el uso de web services.  
De otra parte, el 20 de agosto de 2010, se suscribió un acta entre la Concesión y la Interventoría en la que se aprueba un procedimiento para la certificación de las soluciones web services, definiendo que por cada entrega con cambios significativos en los servicios, debe realizarse un proceso de re certificación de estas soluciones y como mínimo este proceso se debe hacer una vez por semestre; además, el proveedor debe solicitar la re certificación cada vez que se genere una nueva versión de la aplicación y el RUNT le entregará una certificación y la lista de chequeo ejecutada a la aplicación. 
A partir de la información suministrada a la CGR, se evidencia la no realización del proceso de re certificación para los sistemas homologados y adicionalmente la ausencia de procedimientos para el seguimiento y monitoreo que garanticen la interacción  controlada de esos sistemas con el RUNT en las condiciones funcionales y de seguridad definidas en el contrato de Concesión. </t>
  </si>
  <si>
    <t>Con circunstancias como esta, derivadas de la fallas en el proceso de Interventoría que no han detectado este tipo de situaciones,  se podría estar presentando un incumplimiento del Ministerio de Transporte y del interventor en sus obligaciones de vigilar y exigir el cumplimiento a las obligaciones establecidas en el contrato, puesto que de acuerdo con lo estipulado en la clausula decima 4.19 del contrato, es obligación del concesionario “Proveer y actualizar un sistema de comunicaciones de contingencia para garantizar que en caso de falla del canal principal, el sistema puede continuar con su operación, de conformidad con lo establecido en el anexo A Condiciones técnicas y tecnológicas.”; 4.29 “ Corregir los errores que se produzcan en el funcionamiento de la Solución Tecnológica del R.U.N.T., así como realizar los ajustes requeridos para que el R.U.N.T.  Funcione en los términos previstos en el presente Contrato.”</t>
  </si>
  <si>
    <t xml:space="preserve">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
</t>
  </si>
  <si>
    <t>Para la actualización de las tarifas del año 2013 se aplicó el procedimiento establecido por el Ministerio en el año 2012. Ante la inobservancia por parte  algunos Ots, el Ministerio desconecto el 10 de enero a 109  Ots que no cumplieron con la actualización de tarifas del RUNT y se conectarán en la medida que cumplan y se surta el procedimiento establecido. 
En el Segundo Semestre de 2013, la Subdirección Administrativa y Financiera realizó el cruce de información de las tarifas incluidas en los acuerdos y ordenanzas frente a lo reportado a RUNT por los Organismos de Tránsito. Realizó cuentas de cobro por los menores ingresos recibidos en donde encontró que el valor ingresado es menor del valor fijado.
El Ministerio de Transporte radicó ante el Congreso de la República el Proyecto de Ley 132 de 2013, “POR MEDIO DE LA CUAL SE MODIFICA EL ARTÍCULO 15 DE LA LEY 1005 DE 2006”, estableciendo que "Dentro de ese cálculo deberá contemplarse el valor de un Salario Diario Legal Vigente (1S.D.L.V.) que será transferido por el correspondiente organismo de tránsito al Ministerio de Transporte, por concepto de costos inherentes a la facultad que tiene el Ministerio de Transporte de asignar series, códigos y rangos de la especie venal respectiva."</t>
  </si>
  <si>
    <t xml:space="preserve">situación ocasionada por falta de mecanismos de verificación y validación de los registros en el RUNT, que genera la expedición de licencias no ajustadas a las normas reglamentarias y la circulación de conductores sin el cumplimiento de requisitos que pueden afectar la seguridad vial, la vida e integridad física de los ciudadanos, consecuencia de la actitud poco diligente tanto de la entidad en sus mecanismos de control a través de la Interventoría, como del concesionario en el cumplimiento del objeto contractual. </t>
  </si>
  <si>
    <t>Se elaboró un Plan de ajustes y actualización de funcionalidades para los años 2012 y 2013. En el 2012 se desarrollaron algunas y otras están agendadas para el 2013.
Adicionalmente se realizó la gestión ante el RUNT quien desarrollo las siguientes acciones:  1. RUNT realizo presentación y entrega de las validaciones del sistema activas e inactiva a MT. 2. MT valido el estado de las validaciones 3. RUNT a la fecha aplica todas las validaciones contempladas en la plataforma, garantizando que el certificado de CRC y CEA según el tramite solicitado se encuentre registrado por el Actor, de lo contrario este es rechazado. 4. Implementación e producción del sistema centralizado de huella para todos los actores y procesos del sistema.</t>
  </si>
  <si>
    <t>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y operación de la funcionalidad de CEAS, dentro de las cuales se encuentran la depuración de vehículos por CEA, de acuerdo a las Resoluciones de Habilitación. Adicionalmente el próximo despliegue e implementación del sistema centralizado de huella, con el cual se aumentarán los controles sobre la identidad de las personas y la seguridad de la información relacionada con los trámites realizados.  
Por su parte el RUNT adelantó las siguientes acciones: 1. Realizar Depuración de los CEA habilitados por MT. 2. Publicar en la pagina los CEA autorizados 3. Parametrizar el sistema HQ conforme autorizado por MT  y dispuesto en la 1500. 4. Asistencia a las mesas de trabajo con los CEA, análisis de los casos entregados y definición de causa efecto de los mismos para aplicar solución.   Los casos entregados ya fueron aclarados y solucionados.</t>
  </si>
  <si>
    <t xml:space="preserve">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y operación de la funcionalidad de CEAS, dentro de las cuales se encuentran medidas para la depuración de instructores vinculados y que realmente pueden certificar por CEA. Adicionalmente Concesión RUNT S.A. desarrolló el sistema centralizado de huella, el cual permite la validación directa en todas las transacciones que realicen los actores con el sistema RUNT. Con este sistema, implementado el 4 de mayo de 2013, se aumentaron los controles sobre la identidad de las personas y la seguridad de la información relacionada con los trámites realizados, dentro de ellos los certificados que sean cargados al sistema por los CEAs.
Mediante comunicación 2013321031832 de Mayo 31 de 2013, la concesión presentó al Ministerio el Plan de Mejoramiento para la implementación de los registros de Segunda Fase y la Mejoras de los de la Primera.
</t>
  </si>
  <si>
    <t>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y operación de la funcionalidad de CEAS, dentro de las cuales se encuentran medidas para la depuración de instructores vinculados y que realmente pueden certificar por CEA. Adicionalmente Concesión RUNT S.A. desarrolló el sistema centralizado de huella, el cual permite la validación directa en todas las transacciones que realicen los actores con el sistema RUNT. Con este sistema, implementado el 4 de mayo de 2013, se aumentaron los controles sobre la identidad de las personas y la seguridad de la información relacionada con los trámites realizados, dentro de ellos los certificados que sean cargados al sistema por los CEAs.
Mediante comunicación 2013321031832 de Mayo 31 de 2013, la concesión presentó al Ministerio el Plan de Mejoramiento para la implementación de los registros de Segunda Fase y la Mejoras de los de la Primera.</t>
  </si>
  <si>
    <t>Se instalaron mesa periódicas de Se realizó la revisión de las causales de rechazo de la migración de vehículos y licencias de conducción y se adoptaron medidas para facilitar la migración. En el año 2012 las medidas tomadas permitió migrar 4.835.760 Licencias de Conducción y  259.761   vehículos.
Desde la semana del 26 de enero del año 2012, se realizaron reuniones semanales de seguimiento al proyecto RUNT y al proceso de migración de la información histórica que deben realizar los Organismos de Tránsito para cumplir con lo estipulado en el Decreto 019/12, en las cuales se ha venido haciendo seguimiento y tomando acciones relacionadas con el desarrollo e implementación de funcionalidades que estaban pendientes, así como mejoras a las ya existentes, y a temas que ayuden a culminar el proceso de migración de la información histórica, entre las acciones se encuentran:
 Parametrización de Rangos: Se parametrizó un total de 143 rangos de placas y se procesó la información migrada para dichos rangos.
 Cargue de vehículos trasladados: Se enviaron archivos con la información de los vehículos cargados en estado trasladado los cuales estaban siendo solicitados por otros OT para que revisaran y certificaran las características para realizar un cargue masivo de dichos vehículos.
 Parametrización de Carrocerías: Se parametrizaron nuevas carrocerías según análisis de los vehículos rechazados por este criterio.
Como resultado de dichas acciones se evidencio un incremento en los vehículos migrados
En cuanto al registro nacional de conductores (RNA), El ministerio de transporte entrego para del registro histórico de licencias de conducción el cual fue procesado y como resultado se cargó un total aproximado de 4.3 millones de licencias
Por otra parte, en el mes de abril de 2012 se aprobó el Plan de Capacitación a Organismos de Tránsito y Direcciones Territoriales a nivel nacional que la Concesión RUNT debe dar anualmente en cumplimiento de sus obligaciones contractuales, el cual inició el 7 de mayo y culminó el 6 de julio del año en curso, y que fue directamente supervisado por la Coordinación del Grupo RUNT. Dentro de estas capacitaciones también se incluyó un módulo sobre el tema de migración de la información histórica al RUNT.
Cierre de migración de la información de licencias de conducción al sistema RUNT, por parte de los Organismos de Tránsito, a partir del 20 de septiembre de 2012.
Desde comienzos del año 2013 se implementó la estrategia RUNT EN MOVIMIENTO con el fin de culminar el proceso de migración de la información pendiente de los OT al sistema RUNT. En desarrollo de dicha estrategia, periódicamente se realizan reuniones con los OT y Concesión RUNT S.A., con el objetivo de revisar avances y definir nuevas acciones que apunten al objetivo propuesto.
Adicionalmente se realizaron las siguientes acciones:  1.  Mesas de trabajo con MT y OT para identificar marcas, clases, líneas, colores no parametrizados.  2. Definición de muevas tablas paramétricas con los nuevos códigos y publicación en la pagina para ser utilizada por los actores. 3. Disminución en los tiempos de atención para el proceso migración y cargue en la plataforma. 4. Recepción, revisión, análisis y cargue del 100% de los registros de RNC histórico entregado por MT.  5.Capacitacion a los OT sobre el proceso de generación de la información y cargue en la plataforma. 6. Generación y envió a los OT de la información histórica cargada y rechazada en RUNT para hacer cruces con la información de su sistema local. 7. Generación y envió de los SIREV disponibles de cada OT. 8. Aplicación de las mejoras detectadas en las mesas de trabajo de RUNT en MOVIMIENTO.</t>
  </si>
  <si>
    <t>Mediante  oficio remitido a la Superintendencia de puertos y transporte se le solicita la visita a todos los organismos de transito del país, Radicado 20124200570071.
Desde comienzos del año 2013 se implementó la estrategia RUNT EN MOVIMIENTO con el fin de culminar el proceso de migración de la información  de los OT al sistema RUNT. En desarrollo de dicha estrategia, se está culminando piloto con los OT de Bogotá y Cundinamarca, el cual será replicado a todos los Departamentos. Además, mediante comunicación se reiteró a los OT que no habían enviado información sobre estado de la migración e inconvenientes que han tendió, que es indispensable reportar la información solicitada.  
Las acciones implementadas fueron: 
Establecimiento de las mesas de trabajo entre RUNT,  Ministerio de Transporte y Organismos de Tránsito. 
Desarrollo e Implementación del sistema validador de archivos de migración.
Automatización de procesos
Generación automática de boletines de rechazo para los OT
Ajuste de parametrización de carrocerías, tipos de combustible, clase, para migración.
Visitas a Organismos de Tránsito
Capacitación a Organismos de Tránsito
Parametrización de rangos de placas por organismos 
Medidas para la solución de la problemática de duplicidad de placas, entre ellas Resolución 10378 de noviembre 1 de 2012. 
Apoyo directo a Organismos de Tránsito en la migración
Requerimiento a la Superintendencia de Puertos y Transporte para visitar  a todos los organismos de transito del País.</t>
  </si>
  <si>
    <t>HALLAZGO REPLANTEADO DE LA AUDITORIA ESPECIAL UNIDAD COORDINADORA DE TRANSPORTE MASIVO - PRIMER SEMESTRE 2012 - UMUS.
Se envía al ente gestor Oficio radicado No. 20142100292271 del 2014/0811 y se dio alcance ajustando la solicitud mediante radicado No. 20142100312271 del 2014/08/26</t>
  </si>
  <si>
    <t>Se realizó construcción y validación del documento metodológico y técnico del observatorio de seguridad que contempla, las líneas generales y especificas de trabajo, así como las líneas de investigación y los productos esperados del mismo.</t>
  </si>
  <si>
    <t>Se construyó el tablero de indicadores con las fichas técnicas que contempla la información entrada y salida de los mismos, estos indicadores están bajo la línea de los indicadores del plan nacional de seguridad vial y se encuentran en proceso de homologación con las fuentes primarias.</t>
  </si>
  <si>
    <t>Se realizaron las respectivas reuniones y sus actas.</t>
  </si>
  <si>
    <t xml:space="preserve">Se realizaron dos reuniones </t>
  </si>
  <si>
    <t>a. Realizar un proceso de socialización sobre los procedimientos y guías existentes dentro del sistema de gestión de calidad que todas las dependencias del Ministerio deberán tener encuentra  en el desarrollo e implementación de los proyectos involucrados en las tecnologías de la información y las comunicaciones - TIC´s de seguridad vial.
b. Revisar los procedimientos relacionados con las Tecnologías de la Información y las Comunicaciones, y realizar los ajustes que se requieran para lograr que en el desarrollo e implementación de proyectos de esta índole se involucre el recurso humano y tecnológico disponible en el Ministerio.
c. Formalizar a través de los mecanismos que sean requeridos, la política y los procedimientos para la implementación de los sistemas de información al interior del Ministerio.</t>
  </si>
  <si>
    <t>b. Procedimientos del Sistema de Gestión de Calidad correspondientes a Gestión Tecnológica e Informática revisados y actualizados</t>
  </si>
  <si>
    <t>a. Articulación en los procesos tecnológicos.</t>
  </si>
  <si>
    <t>Revisión y ajuste del procedimiento interno en el Sistema de Gestión de Calidad  relacionado con la adquisición y mantenimiento de tecnologías de información y comunicaciones - TIC - (Software, Hardware y Servicios Informáticos)</t>
  </si>
  <si>
    <t>La Dra. Yazmin se encuentra vinculada en la planta y se encuentra coordinando todas las actividades a Seguridad Vial.</t>
  </si>
  <si>
    <t>Se realizan reuniones de seguimiento todos los martes con el fin de articular las temáticas de las áreas.</t>
  </si>
  <si>
    <t>Se realizaron dos reuniones de coordinación con las diferentes entidades que desarrollan labores de seguridad vial. De igual forma, el Ministerio viene impulsando de la mano con el Legislativo la creación de la Agencia Nacional de Seguridad Vial.</t>
  </si>
  <si>
    <t>Actividad desarrollada en la ejecución del Contrato 933 del 2013 suscrito con la Fundación Internacional de Pedagogía Conceptual  Alberto Merani. Este contrato finalizó 20 /12/13.
El documento producto del contrato, es el referente que se encuentra a cargo de la Subdirección de Referentes del MEN.</t>
  </si>
  <si>
    <t>El Ministerio de Comercio, Industria y Turismo, asistió a la segunda reunión del 2014 del WP29 llevada a cabo entre el 23 y 27 de junio en Ginebra, Suiza.  En la reunión se validó que no hay avances sustanciales sobre la flexibilización del Acuerdo del 58 para que economías emergentes ingresen al acuerdo.  De igual manera se validó que avanza el reglamento mundial para homologar todo el vehículo - IWVTA, pero aún no está listo.  Por lo tanto hay que seguir participando como observadores y utilizar las normas del WP29 como textos guías para elaborar las colombianas.  Asimismo, el Ministerio de Comercio, Industria y Turismo presentó sus sugerencias al Ministerio de Transporte respecto de dos nuevos reglamentos técnicos claves para la seguridad vial: RT Nº94 y RT Nº95 del WP29 que hacen referencia a pruebas de colisión frontal y lateral.  Se ha solicitado que se valide esto con la Ministra para avanzar.
En Julio 23 de 2014. Se envió correo al Dr. Chamorro de control interno del MINCIT pidiéndole cerrar el hallazgo confirmando si ya son MIEMBROS OBSERVADORES.  julio 23, nuevamente se envió correo en agosto 15 de 2014 .
A Diciembre de 2014. Conforme a lo estipulado en el contrato de Prestación de Servicios No. 043 de 2014, a través del cual se Apoyó y brindo soporte a la Dirección de Regulación - MinComercio en la expedición de reglamentos técnicos en el marco del Foro Mundial de Armonización de Reglamentación Técnica Vehicular de las Naciones Unidas (WP29).
Como resultado de la gestión de la Dirección de Regulación ante la Cancillería para adelantar el trámite ante el WP29 para ingresar de Colombia al foro como país observador, resultado de lo anterior, se logró la participación de Colombia en el WP29, para lo cual la Dirección de Regulación se apoyó
en el Programa de Transformación Productiva –
PTP Bancoldex por su conocimiento puntual en el sector automotor. De otro lado, el Plan de Negocios de largo plazo de la industria de autopartes y vehículos en el PTP, contempla dentro de sus 25 iniciativas el promover la expedición y homologación de reglamentación técnica vehicular. En ese orden de ideas, el trabajo conjunto entre la Dirección y el PTP busca armonizar las Regulaciones para Vehículos a tendiendo como marco de referencia la WP29.</t>
  </si>
  <si>
    <t>Este hallazgo es de responsabilidad de la Agencia Nacional de Infraestructura - ANI - donde la Oficina de Control Interno de dicha entidad informó: 
Se anexa cuadro de verificación documental como un consolidado total del hallazgo (52A). Este hallazgo se da en un 80% de cumplimiento, lo anterior basado en soportes documentales, referenciados en el anexo I.
b. Dentro del seguimiento, se evidencio que la firma interventora no presentó ante la Agencia Nacional de Infraestructura el plan de auditorías de seguridad vial, por ende, no se había realizado la auditoria dentro de los tiempos establecidos; cuando la obligación contractual se encontraba dentro del primer trimestre de la vigencia 2013.
c. Aunque se cumplieron con los soportes documentales extemporáneamente por parte de la firma interventora, el estudio de seguridad vial presentado denoto falencias graves dentro del corredor vial, que deben ser atendidas por el concesionario lo antes posible.
d. Este hallazgo se dio como cumplido no efectivo y debe ser reformulado por parte de los responsables para la vigencia 2014, con acciones que denoten cumplimiento
e. Paralelo a ello se debe iniciar el proceso respectivo de disminución por incumplimiento en criterios de seguridad vial hacia el usuario.
f. Se remitió por parte de la Oficina de control Interno Mediante memorando interno Nº 20141020035283 de abril 30 de 2014, se remitió a Control Interno Disciplinario, por e incumplimiento de las acciones propuestas para la vigencia anterior, y de esta forma se indague sobre la posible negligencia de cada responsable ante el plan de mejoramiento. 
g. Se reitero por parte de la entidad la presentación del estudio por parte de la firma interventora ante la Agencia.
h Se solicito prorroga de presentación por parte de la firma a 30 de agosto de 2014.</t>
  </si>
  <si>
    <t>52 B- Administrativo. Deficiencias en mantenimiento vial 
la agencia Nacional de infraestructura no ha implementado las medidas necesarias para ejecutar el plan Nacional de seguridad vial, su labor principal se enfoca en realizar la  adjudicación de concesiones viales, esto se evidencia en casos como:  Concesión Briseño Tunja Sogamoso: Alto índice de accidentalidad Km 32 al 38 en el sentido Tunja Paipa</t>
  </si>
  <si>
    <t>Este hallazgo es de responsabilidad de la Agencia Nacional de Infraestructura - ANI - donde la Oficina de Control Interno de dicha entidad informó: 
a. Se anexa cuadro de verificación Documental, como consolidado total del hallazgo (52B). Este hallazgo se da un 50% de cumplimiento, lo anterior basado en soportes documentales.
b. El supervisor asociado al proyecto no soportó adecuadamente el hallazgo, por tal motivo fue catalogado como incumplido.
c. La Oficina de Control Interno remitirá el incumplimiento presentado a la Oficina de Control Interno disciplinario para que se inicie el proceso pertinente
d. Este hallazgo debe ser reformulado por el supervisor actual, con acciones de mejora y fechas que garanticen el acatamiento de la meta.
e. Se reitero la presentación del informe a la interventoría, la cual lo presentara durante el mes de julio de 2014.</t>
  </si>
  <si>
    <t>Mediante memorando 201333210367943 se remitieron a la OCI, los Manuales de Contabilidad, Tesorería y Presupuesto del FOSYGA  ajustados y actualizados en Octubre de 2013 y usados por el Administrador Fiduciario para la operación contable y financiera que realiza. Adicionalmente, se remitió el Plan General de Contabilidad Pública como otro de los instrumentos usado por el Administrador Fiduciario de los Recursos del FOSYGA para  la operación  contable y financiera, el cual en su numeral 2.9.1.1.3.DEUDORES, artículos 152 al 157, específicamente en el artículo 156 establece la provisión de cuentas por cobrar y sirve como evidencia del cumplimiento de las actividades inicialmente determinadas.</t>
  </si>
  <si>
    <r>
      <t xml:space="preserve">Se da cumplimiento teniendo en cuenta que de acuerdo a la </t>
    </r>
    <r>
      <rPr>
        <sz val="9"/>
        <color rgb="FFFF0000"/>
        <rFont val="Arial"/>
        <family val="2"/>
      </rPr>
      <t>reprogramación al interior del MINSALUD esto ya está cumplido.</t>
    </r>
    <r>
      <rPr>
        <sz val="9"/>
        <color theme="1"/>
        <rFont val="Arial"/>
        <family val="2"/>
      </rPr>
      <t xml:space="preserve">
</t>
    </r>
    <r>
      <rPr>
        <sz val="9"/>
        <color rgb="FFFF0000"/>
        <rFont val="Arial"/>
        <family val="2"/>
      </rPr>
      <t xml:space="preserve">Meta reprogramada por el MSPS a fecha 31/03/2014 y pasando en unidad de medida de 09 a 01, </t>
    </r>
    <r>
      <rPr>
        <sz val="9"/>
        <color theme="1"/>
        <rFont val="Arial"/>
        <family val="2"/>
      </rPr>
      <t>mediante memorando 201333210267103 del 08/10/2013, enviado a la OCI del MSPS, la DAFPS solicita reprogramación de fecha de terminación de la acción y cantidad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t>
    </r>
  </si>
  <si>
    <r>
      <t xml:space="preserve">Se da cumplimiento teniendo en cuenta que de acuerdo a la </t>
    </r>
    <r>
      <rPr>
        <sz val="9"/>
        <color rgb="FFFF0000"/>
        <rFont val="Arial"/>
        <family val="2"/>
      </rPr>
      <t>reprogramación al interior del MINSALUD esto ya está cumplido.</t>
    </r>
    <r>
      <rPr>
        <sz val="9"/>
        <color theme="1"/>
        <rFont val="Arial"/>
        <family val="2"/>
      </rPr>
      <t xml:space="preserve">
</t>
    </r>
    <r>
      <rPr>
        <sz val="9"/>
        <color rgb="FFFF0000"/>
        <rFont val="Arial"/>
        <family val="2"/>
      </rPr>
      <t>Meta reprogramada por el MSPS a fecha 31/03/2014 y pasando en unidad de medida de 09 a 01,</t>
    </r>
    <r>
      <rPr>
        <sz val="9"/>
        <color theme="1"/>
        <rFont val="Arial"/>
        <family val="2"/>
      </rPr>
      <t xml:space="preserve"> mediante memorando 201333210267103 del 08/10/2013, enviado a la OCI del MSPS, la DAFPS solicita reprogramación de fecha de terminación de la acción y cantidad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t>
    </r>
  </si>
  <si>
    <r>
      <t xml:space="preserve">Se da cumplimiento teniendo en cuenta que de acuerdo a la </t>
    </r>
    <r>
      <rPr>
        <sz val="9"/>
        <color rgb="FFFF0000"/>
        <rFont val="Arial"/>
        <family val="2"/>
      </rPr>
      <t>reprogramación al interior del MINSALUD esto ya está cumplido.</t>
    </r>
    <r>
      <rPr>
        <sz val="9"/>
        <color theme="1"/>
        <rFont val="Arial"/>
        <family val="2"/>
      </rPr>
      <t xml:space="preserve">
</t>
    </r>
    <r>
      <rPr>
        <sz val="9"/>
        <color rgb="FFFF0000"/>
        <rFont val="Arial"/>
        <family val="2"/>
      </rPr>
      <t>Meta reprogramada por el MSPS a fecha 31/03/2014 y pasando en unidad de medida de 09 a 01,</t>
    </r>
    <r>
      <rPr>
        <sz val="9"/>
        <color theme="1"/>
        <rFont val="Arial"/>
        <family val="2"/>
      </rPr>
      <t xml:space="preserve"> mediante memorando 201333210267103 del 08/10/2013, enviado a la OCI del MSPS, la DAFPS solicita reprogramación de fecha de terminación de la acción y cantidad de informes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t>
    </r>
  </si>
  <si>
    <r>
      <t xml:space="preserve">Se da cumplimiento teniendo en cuenta que de acuerdo a la </t>
    </r>
    <r>
      <rPr>
        <sz val="9"/>
        <color rgb="FFFF0000"/>
        <rFont val="Arial"/>
        <family val="2"/>
      </rPr>
      <t>reprogramación al interior del MINSALUD esto ya está cumplido.
Meta reprogramada por el MSPS a fecha 31/03/2014 y pasando en unidad de medida de 09 a 01,</t>
    </r>
    <r>
      <rPr>
        <sz val="9"/>
        <color theme="1"/>
        <rFont val="Arial"/>
        <family val="2"/>
      </rPr>
      <t xml:space="preserve"> mediante memorando 201333210267103 del 08/10/2013, enviado a la OCI del MSPS, la DAFPS solicita reprogramación de fecha de terminación de la acción y cantidad de informes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t>
    </r>
  </si>
  <si>
    <t>Hallazgo No. 51  Aplicación de Objetivos y Funciones. Según información suministrada por el Ministerio de Transporte, no existe tarifa definida por el uso de Hidrovia en el Lago de Tota ni en la mayoría de Ríos y Embalses navegables del país, con excepción del Rio Magdalena. Las Tarifas han sido fijadas por los prestadores de servicios de acuerdo a sus costos fijos y en especial al consumo de combustible según su recorrido, sin que medie la función del Ministerio en Regulación económica en materia de transporte fluvial, Proceso de habitación de empresas en trámite</t>
  </si>
  <si>
    <t>La Oficina de Regulación Económica realizó estudio y por tratarse de un servicio de Pasajeros, en la modalidad de Turismo, que no tiene ni rutas ni frecuencias  determinadas, considera que las tarifas no serán definidas por el MT y que pueden ser concertadas con el usuario.  Se contesto a las empresas prestadoras como se evidencia en  oficio 20141400234791 de fecha 07 de julio de 2014. 
Teniendo en cuenta que no habían empresas habilitadas en la Laguna de Tota se adelantó con los prestadores del servicio  la sensibilización para que solicitaran la correspondiente habilitación.
A la fecha está habitada las empresas Servicios náuticos López AQUALAGO MEDIANTE RESOLUCIÓN 4552 DE 2013 y en proceso de habitación las empresas ASOFLUTRANS  y TURES PLAYA.
Cumplido con esta y que ya existe empresas debidamente habilitadas se solicitó estudio de fijación de tarifas  a la Oficina de regulación Económica mediante memorando 20134120237323. 
Se culminó el proceso de habilitación de la empresas TURES PLAYA II FR SAS, mediante resolución 8 de enero de 2014. Pendiente concepto de la Oficina de Regulación Económica sobre la fijación de tarifas.</t>
  </si>
  <si>
    <t>Oficio N°. 312 cronogramas de capacitación.
Acta de Capacitación N°. 154 (Manual de Contratación)
Acta de Capacitación N°. 155 (Funciones de los Supervisores)</t>
  </si>
  <si>
    <t xml:space="preserve">INVIAS dio traslado del Hallazgo No. 05 a FONADE con Oficio SRN 37531 del 17/07/2014.
Haciendo énfasis en que este compromiso esta a cargo de FONADE y no de INVIAS (tal y como aparece) se verificó que FONADE dio cumplimiento a la acción de mejora, toda vez que formalizó el correspondiente instructivo  de procedimiento de recibo de materiales en obra. </t>
  </si>
  <si>
    <t>La Divulgación  dirigida a las autoridades de tránsito relacionada con todas las implicaciones de la ley 1696 de 2013, se realizó a través de conferencia dictada por la  Dra. Ayda Ospina  y a través del panel sobre la Mencionada ley, ambos en el marco del Cuarto Congreso Nacional de Autoridades Territoriales de Tránsito y Transporte, realizado en Cartagena entre el 20 y el 22 de  agosto de 2014, al que asistieron las autoridades de tránsito de todo el país.</t>
  </si>
  <si>
    <t>El viceministerio de transporte será el encargado de la coordinación del CONSET al interior del Ministerio de transporte . No se pudo citar a sesión pues de conformidad con el artículo 40 de la ley 336 de 1996, el Conset requiere de la designación de los miembros por parte del señor Presidente de la República. El Viceministerio de Transporte solicitará a la Presidencia la conformación de los delegados para poder citar a sesión. Porque todavía no existe la designación de los miembros por parte de la Presidencia de la República.
Se expidió  la resolución 001565 de 2014 Por la cual se expide la Guía metodológica para la elaboración del Plan Estratégico de Seguridad Vial.
Se replantea la acción, meta y unidad de medida de acuerdo a la justificación expuesta en el oficio 20151500115311 del 05/05/2015.</t>
  </si>
  <si>
    <r>
      <rPr>
        <b/>
        <sz val="9"/>
        <rFont val="Arial"/>
        <family val="2"/>
      </rPr>
      <t>Hallazgo 2</t>
    </r>
    <r>
      <rPr>
        <sz val="9"/>
        <rFont val="Arial"/>
        <family val="2"/>
      </rPr>
      <t xml:space="preserve"> :Administrativo Marco Normativo regulatorio de seguridad vial . La conducción es el ejercicio de una actividad peligrosa, y esta actividad se encuentra enmarcada en una normatividad que no contempla la regulación de aspectos trascendentales y de vital importancia para su debido desarrollo, generando sensación de ausencia de efectivos controles, permisividad y hasta de impunidad en sus destinatarios, fomentando en el sector, riesgos de informalidad e inseguridad vial; lo anterior, requiere que el MT, ente idóneo en materia de regulación de tránsito y transporte, así como de nuestro legislador, cada cual desde el ámbito de sus competencias, permitan la existencia de claras y efectivas normas que la regulen en forma idónea. está situación se hace evidente en hechos como: 
1. Panorama de los motociclistas.
2. Programa integral de estándares de servicio y seguridad vial para el tránsito de motocicletas.
3. Población discapacitada, de la tercera edad e infantil.
4. Marco normativo de seguridad en el transporte de carga.
5. Política Automotriz.
Lo anterior hace referencia a todas las clases de vehículos, pero es necesario destacar que esta situación es más crónica en los vehículos que prestan servicio público de pasajeros, donde está modalidad tiene un importante impacto en los indicadores de mortalidad con sus usuarios.</t>
    </r>
  </si>
  <si>
    <t>Se generaron oficios a las autoridades de tránsito solicitándoles la corrección de los códigos de infracción, se recibieron 47 solicitudes de corrección, con corte a 15 de diciembre,   las cuales fueron atendidas en su totalidad por la Dirección Nacional Simit, se realizó informe de seguimiento.</t>
  </si>
  <si>
    <t>En la mayoría de municipios hay baja preparación del personal en temas viales las campañas son ocasionales, no hay disponibilidad de ambulancias, los municipios no llevan estadísticas para verificar la gestión en seguridad con relación de accidentes así como de multas, cartera y cobro, ausencia o insuficiencia en los presupuestos municipales para campañas educativas y amueblamiento necesario para la seguridad vial</t>
  </si>
  <si>
    <t>Este tema ha sido tratado en dos escenarios.
1. La estrategia seguida por el  Ministerio de Transporte  y la Dirección de  Tránsito de la Policía Nacional, es la de realizar estas mesas de trabajo a través  del  Comité de Representación de Capítulo Técnico de Autoridades de Tránsito, Transporte y Movilidad  de la Federación Colombiana de Municipios.  Allí asisten los secretarios de tránsito de los diferentes municipios y los temas relacionados  con procedimientos y estándares de  Control, información de accidentalidad,  información de multas y recaudos, entre otros, han sido objeto de análisis al interior de este Comité.
2. De manera específica con la Secretaría de Movilidad de Bogotá, la Dirección de Transporte y Tránsito del Mt y la Dirección de tránsito de la Policía Nacional, vienen realizando periódicamente reuniones de coordinación y análisis de los temas de movilidad, accidentalidad, sistemas de información, operativos de control, multas y recaudos entre otros.</t>
  </si>
  <si>
    <t>Se contrataron 2 consultores y,  a la firma Fundación Creamos Colombia  para estudio técnico a presentar en Función Pública relacionado con estructura, planta de personal, cargas de trabajo.</t>
  </si>
  <si>
    <t>Se solicitó al desarrollador la construcción del Servicio Web, se implemento  y se enviara comunicación oficial al RUNT para el consumo del servicio. 
Se envió información de consumo de web service para la retención preventiva de la licencia.</t>
  </si>
  <si>
    <t>Desde la expedición de la Ley 1696 de 2013, se está aplicando en el Sistema RUNT la retención de la Licencia de Conducción por comparendos por embriaguez reportados por la Dirección de Tránsito y Transporte de la Policía (DITRA), a través la remisión de archivos a la concesión y aplicación manual.
La concesión desarrollo funcionalidad para que directamente la DITRA cargue en RUNT las licencias retenidas, el cual se implementó en el primer semestre de 2014 a partir del cual directamente DITRA realiza el cargue de Archivos al Sistema RUNT.</t>
  </si>
  <si>
    <t>El Ministerio de Transporte implementó la siguiente parametrización:
En el caso de los Exámenes Médicos, el certificado sólo tiene validez ante el Organismo de Tránsito más cercano, sea este municipal o departamental (Resolución 217 del 31 de enero de 2014, articulo 3), 
En el caso del Curso de Conducción,  el certificado tiene validez a nivel Departamental. 
Esta medidas solucionan de fondo el hallazgo presentado por la Contraloría.</t>
  </si>
  <si>
    <t>Se solicitó el desarrollo de la nueva funcionalidad de alertas a las autoridades de tránsito de infractores reincidentes. Fue entregada para pruebas las cuales fueron exitosas, se implementara en producción a mas tardar el 29 de diciembre. Se enviaron soportes y las secretarias de transito.</t>
  </si>
  <si>
    <t>Se contrato a la Empresa Fabiola Morera Contrato No. 301-2014 para el Diseño e implementación de un Plan de Comunicaciones para la promoción fomento y preservación de la Seguridad Vial,  se tiene  el plan estratégico.</t>
  </si>
  <si>
    <t>Se realizo un desarrollo el 29 de diciembre, donde se controlan las fechas de habilitación de los CIAs.</t>
  </si>
  <si>
    <t>En el año 2014 no se realizaron contratos relacionados con los sistemas de control y vigilancia, sin embargo se expidió circular 013 DE 2015,  suscrita por el Superintendente para recordar a todas las áreas de la entidad que deben cumplir con las condiciones y requisitos previstos en las normas de Contratación, verificando que se cumplan el principio de publicidad  dentro de todos los contratos que la entidad celebre. (Circular 013 de 2015).</t>
  </si>
  <si>
    <t>Se dio espacio al Ministerio de Transporte, Contraloría General y a la Súper Intendencia de Puertos y Transporte, en el marco del 4to Congreso Nacional de Autoridades de Tránsito, para que dichas Entidades  generaran conciencia a las autoridades de tránsito sobre la importancia de la adecuada gestión de recuperación de los recursos de la Seguridad  Vial.</t>
  </si>
  <si>
    <t>Se realizó encuestas en el marco del 4to Congreso de Autoridades de Tránsito, cuyo resultado se ve reflejado en el documento de análisis situacional.</t>
  </si>
  <si>
    <t>Se realizaron cuatro capacitaciones, en diferentes regiones del país dirigidas a los organismos de transito en el tema de: seguimiento y control del manejo de cartera</t>
  </si>
  <si>
    <t>Se expidió la Circular del 16 de diciembre de 2014 y Circular 2015210058481 del 05 de marzo de 2015, abarcan los temas observados.</t>
  </si>
  <si>
    <t xml:space="preserve">Solicitar a ONAC que se Intensifiquen las medidas de control para que las revisiones tecnicomecánicas se hagan y se registren de manera completa en el sistema RUNT. </t>
  </si>
  <si>
    <t xml:space="preserve">Mediante Oficio 2014421045591 se solicito al ONAC que se Intensifiquen las medidas de control para que las revisiones tecnicomecánicas se hagan y se registren de manera completa en el sistema RUNT. </t>
  </si>
  <si>
    <t>Se expidió la Circular 20144000000781, dirigida a los Señores ALCALDES MUNICIPALES, GOBERNADORES, ORGANISMOS DE TRÁNSITO, en relación con el cumplimiento de los deberes legales que le asisten a las autoridades locales en materia de tránsito y transporte, derivados de las leyes 105 de 1993, 336 de 1996 -Sobre transporte y las leyes 769 de 2002 y  1503 de 2011.</t>
  </si>
  <si>
    <t>El Manual de Contratación se adoptó por resolución 003222 del 29 de julio de 2014.</t>
  </si>
  <si>
    <t>La Dirección de infraestructura elaboró un documento de propuesta de política  de transporte intermodal para el Plan Nacional de Desarrollo 2014-2018. De manera coordinada con el DNP (líder de la elaboración del Plan)  se incluyeron algunos lineamientos en las bases del citado Plan. En la Dirección de Infraestructura reposan los avances  y soportes de esta.</t>
  </si>
  <si>
    <t>Mediante numero de radicado No. 20142100407591 se envía oficio al ente gestor solicitando cronograma. 
Se replanteó hallazgo eliminando la meta 03, de acuerdo a la justificación expuesta en el Oficio 20151500115311 del 05/05/2015 del 05/05/2015.</t>
  </si>
  <si>
    <t>Se dio cumplimiento con las reuniones de seguimiento trimestral dejando evidencia en las respectivas actas e  informes de seguimiento se evidencia el cumplimiento de la meta.
Se replanteó hallazgo eliminando la meta 03, de acuerdo a la justificación expuesta en el Oficio 20151500115311 del 05/05/2015 del 05/05/2015.</t>
  </si>
  <si>
    <t xml:space="preserve">Mediante numero de radicado No. 20142100407591 se envía oficio al ente gestor solicitando cronograma. </t>
  </si>
  <si>
    <t xml:space="preserve">Mediante oficios enviados a los entes gestores con No. de radicados:
20142100355061_Neiva
20142100355241_Monteria
20142100355291_Armenia
20142100355321_Pasto
20142100355341_Popayan
20142100355401_Santa Marta
20142100355451_Sincelejo
20142100355481_Valledupar
Solicitando remitir el cronograma de implementación y puesta en operación de los SETP. </t>
  </si>
  <si>
    <t>Dando alcance al seguimiento y acompañamiento técnico que realiza la UMUS a los SETP. En las reuniones trimestrales y visitas a los entes gestores se realiza seguimiento al proceso contractual y cumplimiento del cronograma establecido, quedando registrado en las actas trimestrales  informes de seguimiento se evidencia el cumplimiento de la meta.</t>
  </si>
  <si>
    <t>Mediante oficios radicados No. 
20142100407561
20142100407491
20142100407461
20142100407711
20142100407751
se solicita el reporte de cronograma, cumplimiento de cobertura proyectada y lograda.</t>
  </si>
  <si>
    <t xml:space="preserve">Mediante oficio radicado No.
20142100407561
20142100407491
20142100407461
20142100407711
20142100407751
20142100407871
20142100407901
20142100407931
20142100407951
20142100407961
20142100407991
se solicita a los entes gestores  un reporte de las actuaciones con respecto a la gestión de la demanda de transporte. </t>
  </si>
  <si>
    <t>Mediante oficio radicado No.
20142100407561
20142100407491
20142100407461
20142100407711
20142100407751
20142100407871
20142100407901
20142100407931
20142100407951
20142100407961
20142100407991
se solicita a los entes gestores y autoridades locales  un reporte de las actuaciones con respecto a la gestión de la demanda de transporte y acciones para combatir la ilegalidad e informalidad.</t>
  </si>
  <si>
    <t xml:space="preserve">Mediante comunicación enviada con No. de radicado 20142100315141 dirigida al MHCP se solicito certificar los desembolsos realizados por la nación al SITM de Cali. </t>
  </si>
  <si>
    <t xml:space="preserve">Mediante las reuniones de seguimiento trimestral programadas así: 
25/Jul/2014_Transmetro
4/Agos/2014_Megabus
5/Agos/2014_Transmilenio
5/Agos/2014_Transfederal
11/Agos/2014_Metrolínea
11/Agos/2014_Siva
12/Agos/2014_MetroCali
12/Agos/2014_Ciudad Amable
13/Agos/2014_Avante
14/Agos/2014_Metroplús
14/Agos/2014_Amable
15/Agos/2014_MovilidadFutura
19/Agos/2014_Metrosabanas
2/Sep/2014_SantaMarta
Se generan las actas con la información suministrada por el MHCP para definir la necesidad de desembolsos de los entes gestores. </t>
  </si>
  <si>
    <t>En virtud del desarrollo del proceso de elaboración PMTI (Plan Maestro de Transporte Intermodal) por intermedio de la Vicepresidencia de la República y del Ministerio de Transporte se contactó y concertó con la Cámara Colombiana de la Infraestructura -CCI, el apoyo en la socialización y concertación con los actores públicos y privados a nivel nacional y regional (gremios, academia y empresas). En razón a lo anterior, para la socialización de esta primera fase del PMTI (Entregables 1 y 2) se realizaron 5 talleres regionales: Región Caribe 1 (Atlántico, Magdalena, San Andrés y La Guajira) el 25 de junio en la ciudad de Barranquilla, Región Caribe 2 (Bolívar, Córdoba, Cesar y Sucre) el 26 de junio en Montería, Región Santanderes el 1 de julio en Bucaramanga, Región Centro (Boyacá, Cundinamarca, Huila y Tolima) el 2 de julio en Bogotá D.C. y la Región Llanos (Arauca, Casanare, Guainía, Guaviare, Meta, Vaupés y Vichada) el 3 de julio en la ciudad de Villavicencio).</t>
  </si>
  <si>
    <t>NO SE EXPEDIRÀ UNA RESOLUCIÒN PARA VIDA ÙTIL, POR CAMBIO EN LA PÒLITICA PÙBLICA, teniendo en cuenta el acta de acuerdo suscrita entre el Ministerio de Transporte, los gremios y transportadores que participan en la "Cruzada Nacional por la Dignidad Camionera" del 18 de marzo de 2015-ITEM denominado Parque Automotor; así mismo se expide la resolución 00756 del 26 de marzo de 2015, mediante la cual modifica el artículo 10 de la resolución 7036 del 2012 "montos de reconocimiento economico por desintegración física total de los vehículos de servicio publico de transporte de carga y la consecuente cancelación de su matricula" para incentivar la desintegración de dichos vehículos.</t>
  </si>
  <si>
    <t>Esta meta se cumplió en el marco de las mesas con los gremios  y transportadores  que participan en la "Cruzada Nacional por la Dignidad Camionera" del 18 de marzo de 2015-ITEM denominado Parque Automotor; se suscribió el  acta de acuerdo  entre el Ministerio de Transporte, los gremios y transportadores y se definió NO DETERMINAR VIDA ÛTIL; así mismo se expide la resolución 00756 del 26 de marzo de 2015, mediante la cual modifica el artículo 10 de la resolución 7036 del 2012 "montos de reconocimiento economico por desintegración física total de los vehículos de servicio publico de transporte de carga y la consecuente cancelación de su matricula" para incentivar la desintegración de dichos vehículos,</t>
  </si>
  <si>
    <t>Se proyectó borrador de acto administrativo que no se pudo expedir por que se argumentó jurídicamente que los remolques y semirremolques no son automotores, lo que los excluiría de la revisión técnico mecánica. Se decidió que deberán ser revisados como un conjunto unidad entre cabezote, unidad tractora, mas remolque o semirremolque. Para el 2015 se adelantara análisis técnicos para determinar que en las pistas de los CDA se queda efectuar la correspondiente revisión Tecnicomecánica del comportamiento de la unidad tractora más remolque o semirremolques.
Se replanteó meta y unidad de medida, de acurdo a la justificación expuesta en el Oficio 20151500115311 del 05/05/2015.</t>
  </si>
  <si>
    <t>Se da cumplimiento teniendo en cuenta que de acuerdo a la reprogramación al interior del MINSALUD esto ya está cumplido, como soporte el MSPS relaciona los memorandos 2015333005848822 del 10/04/2015 y el 201533210097243 del 14/04/2015.
Meta reprogramada por el MSPS, se replanteó la fecha de cumplimiento del 31/07/2014 al 28/02/2015 según memorando de reprogramación 20143210501022 del 2908/2014, allegado por el Ministerio de Salud.</t>
  </si>
  <si>
    <t>SUPERTRANSPORTE: PRIMER TRIMESTRE: Se avanzó en la elaboración de los anexos técnicos para los Centros de Diagnóstico Automotriz.
SEGUNDO TRIMESTRE: Falta el último paso para que los anexos técnicos sean aprobados en el caso de los CDA e inmediatamente se iniciarán los procesos respectivos para los demás Organismo de Apoyo al Transporte.
TERCER TRIMESTRE. Ya se expidió la resolución de implementación de los CDA 13830 del 23 de septiembre de 2014 y ya se proyectaron los borradores de las respectivas resoluciones para la implementación del Sicov para los CEAS y CIAS.                                                                                                                  CUARTO TRIMESTRE: De acuerdo a la orden impartida por el Señor Superintendente se revisaran los borradores de las resoluciones con respecto al SICOV con las CEAS y CIAS. Dichas resoluciones se encuentran proyectadas desde el 2014 este año 2015 se hará su revisión para su aprobación.
PRIMER SEMESTRE DE 2015: Se elaboran los proyectos de reglamentación de características técnicas del Sistema de Control y Vigilancia, de los Centros de Enseñanza Automovilística - CEA y para el Sistema de Control y Vigilancia de los Centros Integrales de Atención - CIA.
Los elementos contenidos en los proyectos de reglamentación incluyen los siguientes aspectos:
• Objeto y Ámbito de Aplicación.
• Definición y Obligatoriedad del Sistema de Control y Vigilancia.
• Operación del Sistema de Control y Vigilancia.
• Características Generales del Sistema de Control y Vigilancia.
• Verificación y Evaluación del Proveedor del Sistema de Control y Vigilancia.
• Tratamiento de Datos Sensibles.
• Conectividad y Acceso del Sistema de Control y Vigilancia 
• Requisitos de operación del Sistema de Control y Vigilancia.
• Obligaciones Especiales del Proveedor del Sistema de Control y Vigilancia, del Software y Conectividad.
• Expedición de Certificados.
• Garantía de Niveles de Servicio.
• Investigación Administrativa:
• Término de entrada en vigencia del reglamento
Los proyectos se publican en la página web de la Entidad para recibir observaciones y comentarios hasta el 21 de julio de 2015. Luego se procederá a su expedición oficial.</t>
  </si>
  <si>
    <t xml:space="preserve">SUPERTRANSPORTE: PRIMER TRIMESTRE: Se avanzó en la elaboración de los anexos técnicos para los Centros de Diagnóstico Automotriz.
SEGUNDO TRIMESTRE: Falta el último paso para que los anexos técnicos sean aprobados en el caso de los CDA e inmediatamente se iniciarán los procesos respectivos para los demás Organismo de Apoyo al Transporte.
TERCER TRIMESTRE. Ya se expidió la resolución de implementación de los CDA 13830 del 23 de septiembre de 2014 y ya se proyectaron los borradores de las respectivas resoluciones para la implementación del Sicov para los CEAS y CIAS.                                                                                                                  CUARTO TRIMESTRE: De acuerdo a la orden impartida por el Señor Superintendente se revisaran los borradores de las resoluciones con respecto al SICOV con las CEAS y CIAS. Dichas resoluciones se encuentran proyectadas desde el 2014 este año 2015 se hará su revisión para su aprobación.
PRIMER SEMESTRE DE 2015: Se elaboran los proyectos de reglamentación de características técnicas del Sistema de Control y Vigilancia, de los Centros de Enseñanza Automovilística - CEA y para el Sistema de Control y Vigilancia de los Centros Integrales de Atención - CIA.
Los elementos contenidos en los proyectos de reglamentación incluyen los siguientes aspectos:
• Objeto y Ámbito de Aplicación.
• Definición y Obligatoriedad del Sistema de Control y Vigilancia.
• Operación del Sistema de Control y Vigilancia.
• Características Generales del Sistema de Control y Vigilancia.
• Verificación y Evaluación del Proveedor del Sistema de Control y Vigilancia.
• Tratamiento de Datos Sensibles.
• Conectividad y Acceso del Sistema de Control y Vigilancia 
• Requisitos de operación del Sistema de Control y Vigilancia.
• Obligaciones Especiales del Proveedor del Sistema de Control y Vigilancia, del Software y Conectividad.
• Expedición de Certificados.
• Garantía de Niveles de Servicio.
• Investigación Administrativa:
• Término de entrada en vigencia del reglamento
Los proyectos se publican en la página web de la Entidad para recibir observaciones y comentarios hasta el 21 de julio de 2015. Luego se procederá a su expedición oficial.
</t>
  </si>
  <si>
    <t xml:space="preserve">Código Hallazgo </t>
  </si>
  <si>
    <t>A partir del 01 de Agosto de 2014, se han realizado 6 visitas, no obstante lo anterior, con anterioridad se han venido realizando visitas de obra periódicamente. Visitas realizadas, Agosto 2014, Noviembre 2014, Marzo 2015, Abril 2015, Junio 2015 y el pasado 23 de Julio, visita en la cual se evidenció un avance de alrededor del 91% en la ejecución de las obras quedando pendiente de intervenir 200 ml para su culminación; así mismo, se presentaron observaciones sobre algunas situaciónes sobre las que la Alcaldía, el contratista y su interventor deberán tomar las medidas pertinentes.</t>
  </si>
  <si>
    <t xml:space="preserve">SE EXPIDIÓ EL DECRETO 348 DE 2015 "Por el cual se reglamenta el servicio público de transporte terrestre automotor especial y se adoptan otras disposiciones" </t>
  </si>
  <si>
    <t>Solo estaba pendiente  la firma del convenio con el Ministerio de salud, el cual ya fue firmado y está en ejecución</t>
  </si>
  <si>
    <t>SE EXPIDIÓ EL DECRETO 348 DE 2015 "Por el cual se reglamenta el servicio público de transporte terrestre automotor especial y se adoptan otras disposiciones" 
Meta 3 acción 1: Se contrató estudio de oferta y demanda para la modalidad de mixto, el cual no se pudo concluir a 31 de diciembre de 2014, por inconvenientes de orden público al momento de hacer la toma de información de campo.
En junio se culminó el estudio para el servicio público de transporte mixto.</t>
  </si>
  <si>
    <t>Se expidió la Resolución 2410 del 17 de julio de 2015, Por la Cual se adopta el programa integral de estándares de servicio y seguridad vial para el tránsito de Motocicletas.</t>
  </si>
  <si>
    <t>Se dispone del  consolidado de los informes trimestrales de seguimiento del proyecto con corte a marzo 2015 quedando esta meta como cumplida.</t>
  </si>
  <si>
    <t>Se anexaron las actas de la reuniones en las que el MT ha realizado desde diferentes escenarios al acompañamiento al  AMVA.</t>
  </si>
  <si>
    <t>Con respecto a las acciones se firmó el convenio No. 150270-00-2015 del 23 junio de 2015 con la Secretaria de Hacienda Distrital donde nos autorizan el uso del Software Administración del Inventario SI CAPITAL, cumpliendo la meta planteada.                                      Actualmente se encuentra en etapa de implementación, para lo cual  esta en tramite, la contratación de un Ingeniero Especializado en el tema, quien se encargará de apoyar en la implementación respectiva.
Se suscribe Contrato N. 415 de 2015 por 24.000.000.00 con el ingeniero Cesar Tulio Córdoba Vivar Cesar con un plazo de 4 meses cuyo Objeto es “ La prestación de servicios profesionales de apoyo informático en la implementación de un aplicativo tecnológico para el Ministerio de Transporte”. De acuerdo con el coordinador del Grupo de Inventarios y Suministros la puesta en marcha del aplicativo inicia enero de 2016.</t>
  </si>
  <si>
    <r>
      <t xml:space="preserve">Se replantea la meta y fecha de acuerdo a oficio enviado a la CGR 20151210214171 del 07/07/2015.
</t>
    </r>
    <r>
      <rPr>
        <sz val="9"/>
        <rFont val="Arial"/>
        <family val="2"/>
      </rPr>
      <t>El Grupo de Informática actualizó y elaboró un procedimiento para la adquisición de software y hardware, lo que quedó formalizado el 28 de agosto de 2015 con el procedimiento de código GTI-P-0003 que puede ser consultado en Daruma.</t>
    </r>
  </si>
  <si>
    <t xml:space="preserve">El contrato de consultoría para la actualización técnica de la batería de indicadores que soportan el Sistema de Información, seguimiento y evaluación del proyecto de transporte urbano inició el 25 de septiembre de 2015, a la fecha se están haciendo las correcciones solicitadas por el Ministerio al documento final. </t>
  </si>
  <si>
    <t xml:space="preserve">Es importante mencionar que la plataforma de recolección de información del SISETU ha sido revisada y ajustada y hoy es funcional, es decir, puede ingresarse la información. En el momento los Entes Gestores se encuentran actualizando la información.   Como medida transitoria, mientras se cuenta con los resultados de la consultoría que establecerá la batería de indicadores y la metodología de medición de los mismos, se trabajó en la elaboración de una resolución que suspenda provisionalmente la resolución del SISETU, que incluya el mecanismo alternativo para el reporte de información y seguimiento por parte de la UMUS, proyecto  de resolución  que se publicó en la página web el  4 de agosto del año 2015 por la Dirección de Transporte y se encuentra en el Despacho de la Ministra para su firma.  </t>
  </si>
  <si>
    <t>Se fortaleció el Sistema de Información para la Regulación del Transporte de Carga por Carretera SIRTCC mediante el Rediseño del sistema en su componente SICETAC (Sistema de Información de Costos Eficientes), en busca de actualizar, fortalecer y flexibilizar la herramienta, se suministraron más configuraciones vehiculares, modelos, tipos de carga, nodos, y rendimientos entre otros componentes. El producto final fue entregado el 31 de Diciembre de 2015.</t>
  </si>
  <si>
    <t>De acuerdo a lo establecido en el Documento Conpes 3547 de 2008, se adelantan estudios y programas que permitan la implementación de nuevas tecnologías que faciliten el desarrollo de la Política Nacional Logística. Dentro de los estudios adelantados en 2015, se encuentran "Realizar el Análisis, Diseño, Desarrollo e Implementación de la Herramienta Integradora de Sistemas de Enturnamiento", "Diseño, Desarrollo e Implementación del Portal Logístico de Colombia –   PLC (Piloto Bogotá – Barranquilla)" y "Estudios de factibilidad para la PLATAFORMA LOGÍSTICA PERIURBANA EN SOACHA, con el fin de analizar su estructuración técnica, legal y financiera y lograr su promoción y desarrollo". De los estudios citados anteriormente ya se cuenta con los productos finales. Con el desarrollo de los citados proyectos se cumplieron las metas establecidas en el PND 2010-2014 y se avanzó en el cumplimiento del PND 2014-2018.</t>
  </si>
  <si>
    <t>Se expidieron las Siguientes Instrucciones a la Concesión RUNT  y Organismos de Tránsito para mejorar la calidad de información del Registro Nacional Automotor:
Radicado MT No.: 20154010032181 de 11-02-2015
Radicado MT No.: 20154010197611 de 19-06-2015
Radicado MT No.: 201 54010246321 de 22-07-2015
Radicado MT No.: 20154000070611 de 18-03-2015
ACTA No. 623  Mintransporte - Interventoria y Concesión RUNT
ACTA No. 688 Mesa de Trabajo — Calidad de Datos 
ACTA No. 704 Mesa de Trabajo — Calidad de Datos 
ACTA No. 773 Mesa de Trabajo — Calidad de Datos</t>
  </si>
  <si>
    <r>
      <t xml:space="preserve">Se replantea la meta y fecha de acuerdo a oficio enviado a la CGR 20151210214171 del 07/07/2015.
</t>
    </r>
    <r>
      <rPr>
        <sz val="9"/>
        <rFont val="Arial"/>
        <family val="2"/>
      </rPr>
      <t>La Universidad Nacional presentó el informe de diagnóstico del SIIT, la Oficina Asesora de Planeación realizó algunas observaciones al mismo, las cuales están siendo revisadas por la Universidad con el fin de efecturar los ajustes correspondientes en el informe.</t>
    </r>
  </si>
  <si>
    <t>Falta 4.000.000 por depurar.  Se sube del 97 a 99%</t>
  </si>
  <si>
    <t>Ya se cuenta con los documentos soportes para realizar los ajustes contables del  6%  restante a dic.31-2015</t>
  </si>
  <si>
    <t>Mediante memorando N. 20151330146973 de 2015 de la Oficina Jurídica emite concepto sobre la  viabilidad de contratar la prestación de servicios para la destrucción de especies venales obsoletas. En dicho memorando plantea la realización de ciertas actividades con el ánimo de estructurar los documentos de la etapa precontractual; actividades que están en proceso de ejecución  por parte del Grupo de Inventarios y suministros quien efectuó  verificación fisica y documental del inventario de las especies venales objeto de destrucción por su obsolescencia, se esta a la espera de autorización de la Subdirección de transito. Se estan elaborando por parte de dicha Subdirección los documentos y estudios previos para el proceso de contratación por prestación de servicios de destrucción de las especies valoradas tal como lo indica el concepto de la Oficina Asesora de Jurídica.
En cuanto al inventario individual, en la vigencia del 2015, se efectuo verificación fisica y documental por parte de los servidores públicos a los muebles y elementos de oficina a su cargo, con dicha información se está actualizando los bienes asignados a los cuantadantes.</t>
  </si>
  <si>
    <t>A la fecha se encuentra  clasificado y organizado los bienes muebles ubicados en la bodega Fontibón a cargo del Grupo de Inventarios y Suministros en un 80%, no ha sido posible concluir el inventario por cuanto en el cuarto trimestre por problemas estructurales del edificio de planta central, se requirio evacuar el 50% del edificio, lo que implico trasladar la mayoria de muebles y equipos de oficina a la bodega de Fontibón. Se estan elaborando los documentos y estudios previos para la selección de  un intermediario que realice previamente evalúo de los bienes muebles existentes del Ministerio y posteriormente ejecute el proceso de remate de los mismos.</t>
  </si>
  <si>
    <t>Se tiene las conciliaciones bancarias SIIF,  de 13 cuentas actualizadas a octubre 31 de 2015.  La de gastos personales se esta comenzadndo a analizar desde el año 2011. Queda pendiente de realizar los ajustes contables en SIIF, partiendo del suministro de los soportes por parte de Pagaduría.</t>
  </si>
  <si>
    <t xml:space="preserve">Se replanteó  la unidad de medida  y fecha de terminación de acuerdo a la justificación expuesta en el oficio 20151500115311 del 05/05/2015.
Se realizaron  7 visitas a 6  territoriales:
ANTIOQUIA - 7 DE MAYO DE 2015
VALLE - 7 DE MAYO DE 2015
ANTIOQUIA - 26 Y 27 DE MAYO DE 2015
QUINDIO - 7 DE JULIO DE 2015
CALDAS- RISARALDA - 8 Y 9 DE JULIO DE 2015
META - 27 AL 29 DE JULIO DE 2015
CAUCA - 13 AL 15 DE SEPTIEMBRE DE 2015
</t>
  </si>
  <si>
    <t xml:space="preserve">El Ministerio de transporte realizo el análisis de las normas expuestas, encontrando que no existen inconsistencia y falta de claridad respecto del ámbito regulatorio del programa. 
Mediante el Decreto 1769 de 2013, se derogó la caución como mecanismo de reposición, y posteriormente con el Decreto 2944 de 2013 se incluye el hurto como nuevo mecanismo de reposición manteniéndose,  vigente la desintegración física total como mecanismo de reposición.
Con la eliminación de la caución se pretende dar mayor efectividad al programa de renovación del parque automotor de carga. Lo anterior, teniendo en cuenta que entre los años 2005 a 2012 de las cauciones o pólizas de cumplimiento aprobadas se hizo exigibles más del 95%, lo que indica que el objeto de la reposición por desintegración física total no cumplía con su propósito.
Ahora bien, la Resolución 7036 de 2012 que contempla las características y requisitos de los vehículos objeto de reposición no prevé la posibilidad de reponer vehículos con P.B.V. inferior a 10.500 kg. </t>
  </si>
  <si>
    <r>
      <rPr>
        <b/>
        <sz val="9"/>
        <color indexed="8"/>
        <rFont val="Arial"/>
        <family val="2"/>
      </rPr>
      <t xml:space="preserve">HALLAZGO REPLANTEADO DEL PLAN DE MEJORAMIENTO VIGENCIA 2010 - STH - Grupo de Pensiones. </t>
    </r>
    <r>
      <rPr>
        <sz val="9"/>
        <color indexed="8"/>
        <rFont val="Arial"/>
        <family val="2"/>
      </rPr>
      <t xml:space="preserve">Este hallazgo ya había sido superado con corte a diciembre 31 de 2011, Para esa época se registró en contabilidad los cálculos actuariales suministrados por el MHCP, de acuerdo al oficio radicado del MHCP- 2-2011-040603 suscritos por la Subdirectora de Pensiones de la Dirección de Regulación Económica y Seguridad Social.
La Supertransporte envío comunicado con rad. 20141000596301 del 15/12/2014, donde expresan el avance del cálculo actuarial del personal del MOPT para entrega a la UGPP.
</t>
    </r>
    <r>
      <rPr>
        <b/>
        <sz val="9"/>
        <color indexed="8"/>
        <rFont val="Arial"/>
        <family val="2"/>
      </rPr>
      <t xml:space="preserve">Se replantea la fecha de cumplimiento de acuerdo a la justificación expuesta en el oficio 20151500115311 del 05/05/2015 enviado a la CGR. 
</t>
    </r>
    <r>
      <rPr>
        <sz val="9"/>
        <color indexed="8"/>
        <rFont val="Arial"/>
        <family val="2"/>
      </rPr>
      <t xml:space="preserve">El doctor ISRAEL ALFONSO CASTRO VACA, fue contratado mediante contrato 354 de 2015,  cuyo objeto es la prestación de servicios profesionales para apoyar a la Subdirección del Talento Humano en los cálculos Actuariales que guarden relación con la entrega de la obligación pensional de las extintas MOPT e  INTRA , a cargo del MINISTERIO DE TRANSPORTE. Acta de inicio 1 de Julio de 2015.  Actualmente  se están verificando y corrigiendo las bases de datos correspondientes al MOPT.
Con oficio MT-20153420279431 del 21-AGO-15 se radicó en MINHACIENDA el cálculo actuarial del MOPT.  A la fecha no se han recibido observaciones de parte de dicho ministerio.
Con oficio MT-20153420410651 del 18-DIC-15 se radicó en MINHACIENDA el cálculo actuarial del INTRA.  A la fecha no se han recibido observaciones de parte de dicho ministerio. </t>
    </r>
  </si>
  <si>
    <t>La primera versión del documento de Proyecto modificatorio del Decreto 173 de 2001 fue publicada en la web de la entidad en el mes de junio de 2015 y a partir de dicha publicación se recibieron observaciones sobre el documento las cuales fueron discutidas en diversas mesas de trabajo con diferentes actores de la cadena de transporte de carga. Superada la etapa de las mesas de discusión se generó un documento ajustado, el cual fue circulado entre los participantes de las citadas mesas y en el transcurso del mes de febrero se publicará la segunda versión del proyecto modificatorio para continuar con el proceso.</t>
  </si>
  <si>
    <t>FORMATO No 2</t>
  </si>
  <si>
    <t>PERIODO FISCAL QUE CUBRE 2008 - 2013</t>
  </si>
  <si>
    <t>FECHA CORTE</t>
  </si>
  <si>
    <r>
      <t>Remitir nuevamente mediante oficio el documento de hallazgos de la Contraloría  a la Alcaldía</t>
    </r>
    <r>
      <rPr>
        <sz val="10"/>
        <color rgb="FFFF0000"/>
        <rFont val="Arial"/>
        <family val="2"/>
      </rPr>
      <t xml:space="preserve"> </t>
    </r>
    <r>
      <rPr>
        <sz val="10"/>
        <color theme="1"/>
        <rFont val="Arial"/>
        <family val="2"/>
      </rPr>
      <t xml:space="preserve">por competencia.
</t>
    </r>
  </si>
  <si>
    <r>
      <t>Remitir nuevamente mediante oficio el documento de hallazgos de la contraloría   a la Alcaldía</t>
    </r>
    <r>
      <rPr>
        <sz val="10"/>
        <color rgb="FFFF0000"/>
        <rFont val="Arial"/>
        <family val="2"/>
      </rPr>
      <t xml:space="preserve"> </t>
    </r>
    <r>
      <rPr>
        <sz val="10"/>
        <rFont val="Arial"/>
        <family val="2"/>
      </rPr>
      <t>de Barranquilla</t>
    </r>
    <r>
      <rPr>
        <sz val="10"/>
        <color theme="1"/>
        <rFont val="Arial"/>
        <family val="2"/>
      </rPr>
      <t xml:space="preserve"> por competencia.</t>
    </r>
  </si>
  <si>
    <r>
      <t>Remitir nuevamente mediante oficio el documento de hallazgos de la contraloría a la Alcaldía</t>
    </r>
    <r>
      <rPr>
        <sz val="10"/>
        <color rgb="FFFF0000"/>
        <rFont val="Arial"/>
        <family val="2"/>
      </rPr>
      <t xml:space="preserve"> </t>
    </r>
    <r>
      <rPr>
        <sz val="10"/>
        <color theme="1"/>
        <rFont val="Arial"/>
        <family val="2"/>
      </rPr>
      <t xml:space="preserve">por competencia , teniendo en cuenta lo descrito en la cláusula TERCERA - OBLIGACIONES DEL DISTRITO, numeral 4 " cumplir con el objeto del presente convenio con plena autonomía técnica, administrativa y bajo su propia responsabilidad."                                                    </t>
    </r>
  </si>
  <si>
    <r>
      <t>Remitir nuevamente mediante oficio el documento de hallazgos de la contraloría a la Alcald</t>
    </r>
    <r>
      <rPr>
        <sz val="10"/>
        <rFont val="Arial"/>
        <family val="2"/>
      </rPr>
      <t>ía de Barranquilla</t>
    </r>
    <r>
      <rPr>
        <sz val="10"/>
        <color theme="1"/>
        <rFont val="Arial"/>
        <family val="2"/>
      </rPr>
      <t xml:space="preserve"> por competencia.</t>
    </r>
  </si>
  <si>
    <r>
      <t>Continuar con el acompañamiento a la entidad ejecutora durante el tiempo de ejecución de las obras, para lo cual se continuará realizando visitas por lo menos cada</t>
    </r>
    <r>
      <rPr>
        <u/>
        <sz val="10"/>
        <rFont val="Arial"/>
        <family val="2"/>
      </rPr>
      <t xml:space="preserve"> 2 meses.</t>
    </r>
  </si>
  <si>
    <r>
      <t>Remitir nuevamente mediante oficio el documento de hallazgos de la contraloría a la Alcaldía de Barranquilla</t>
    </r>
    <r>
      <rPr>
        <sz val="10"/>
        <color rgb="FFFF0000"/>
        <rFont val="Arial"/>
        <family val="2"/>
      </rPr>
      <t xml:space="preserve"> </t>
    </r>
    <r>
      <rPr>
        <sz val="10"/>
        <color theme="1"/>
        <rFont val="Arial"/>
        <family val="2"/>
      </rPr>
      <t xml:space="preserve"> por competencia.</t>
    </r>
  </si>
  <si>
    <r>
      <t>Remitir nuevamente mediante oficio el documento de hallazgos de la contraloría a la Alcaldía</t>
    </r>
    <r>
      <rPr>
        <sz val="10"/>
        <color rgb="FFFF0000"/>
        <rFont val="Arial"/>
        <family val="2"/>
      </rPr>
      <t xml:space="preserve"> </t>
    </r>
    <r>
      <rPr>
        <sz val="10"/>
        <color theme="1"/>
        <rFont val="Arial"/>
        <family val="2"/>
      </rPr>
      <t xml:space="preserve"> por competencia, teniendo en cuenta lo descrito en la cláusula TERCERA - OBLIGACIONES DEL DISTRITO, numeral 4 " cumplir con el objeto del presente convenio con plena autonomía técnica, administrativa y bajo su propia responsabilidad."                                                    </t>
    </r>
  </si>
  <si>
    <r>
      <t xml:space="preserve">Circularizar a las Unidades Ejecutoras y supervisores, recordando la necesidad de tramitar oportunamente los pagos a los contratistas, a fin de reducir el volumen de cuentas por pagar y reservas presupuestales, </t>
    </r>
    <r>
      <rPr>
        <sz val="10"/>
        <rFont val="Arial"/>
        <family val="2"/>
      </rPr>
      <t xml:space="preserve">así como la necesidad </t>
    </r>
    <r>
      <rPr>
        <sz val="10"/>
        <color theme="1"/>
        <rFont val="Arial"/>
        <family val="2"/>
      </rPr>
      <t>de tramitar los pagos de los compromisos que quedaron en reserva presupuestal antes del cierre de la vigencia, con el fin de evitar que estas fenezcan de oficio y conlleven a una vigencia  expirada.</t>
    </r>
  </si>
  <si>
    <r>
      <t>Actos Administrativos de cancelación de la Licencia de Tránsito</t>
    </r>
    <r>
      <rPr>
        <sz val="10"/>
        <color indexed="10"/>
        <rFont val="Arial"/>
        <family val="2"/>
      </rPr>
      <t xml:space="preserve"> </t>
    </r>
    <r>
      <rPr>
        <sz val="10"/>
        <rFont val="Arial"/>
        <family val="2"/>
      </rPr>
      <t>verificados</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</si>
</sst>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quot;$&quot;#,##0.00;[Red]&quot;$&quot;#,##0.00"/>
    <numFmt numFmtId="165" formatCode="0;[Red]0"/>
    <numFmt numFmtId="166" formatCode="[$-240A]d&quot; de &quot;mmmm&quot; de &quot;yyyy;@"/>
    <numFmt numFmtId="167" formatCode="dd/mmm/yyyy"/>
    <numFmt numFmtId="168" formatCode="[$-C0A]d\-mmm\-yy;@"/>
    <numFmt numFmtId="169" formatCode="yyyy/mm/dd"/>
    <numFmt numFmtId="170" formatCode="0.0"/>
  </numFmts>
  <fonts count="62" x14ac:knownFonts="1">
    <font>
      <sz val="11"/>
      <color theme="1"/>
      <name val="Calibri"/>
      <family val="2"/>
      <scheme val="minor"/>
    </font>
    <font>
      <sz val="11"/>
      <color theme="1"/>
      <name val="Calibri"/>
      <family val="2"/>
      <scheme val="minor"/>
    </font>
    <font>
      <b/>
      <sz val="9.5"/>
      <name val="Arial"/>
      <family val="2"/>
    </font>
    <font>
      <sz val="9.5"/>
      <name val="Arial"/>
      <family val="2"/>
    </font>
    <font>
      <sz val="12"/>
      <color theme="1"/>
      <name val="Calibri"/>
      <family val="2"/>
      <scheme val="minor"/>
    </font>
    <font>
      <b/>
      <sz val="8"/>
      <color indexed="81"/>
      <name val="Tahoma"/>
      <family val="2"/>
    </font>
    <font>
      <sz val="8"/>
      <color indexed="81"/>
      <name val="Tahoma"/>
      <family val="2"/>
    </font>
    <font>
      <b/>
      <sz val="9.5"/>
      <name val="Arial Narrow"/>
      <family val="2"/>
    </font>
    <font>
      <u/>
      <sz val="9.5"/>
      <name val="Arial"/>
      <family val="2"/>
    </font>
    <font>
      <sz val="9.5"/>
      <name val="Arial Narrow"/>
      <family val="2"/>
    </font>
    <font>
      <sz val="9.5"/>
      <color theme="1"/>
      <name val="Arial"/>
      <family val="2"/>
    </font>
    <font>
      <b/>
      <sz val="12"/>
      <name val="Arial"/>
      <family val="2"/>
    </font>
    <font>
      <sz val="10"/>
      <name val="Arial"/>
      <family val="2"/>
    </font>
    <font>
      <sz val="9.5"/>
      <color theme="0"/>
      <name val="Arial"/>
      <family val="2"/>
    </font>
    <font>
      <sz val="8"/>
      <name val="Arial"/>
      <family val="2"/>
    </font>
    <font>
      <sz val="11"/>
      <color theme="1"/>
      <name val="Times New Roman"/>
      <family val="1"/>
    </font>
    <font>
      <sz val="9"/>
      <name val="Arial"/>
      <family val="2"/>
    </font>
    <font>
      <b/>
      <sz val="9.5"/>
      <color theme="0"/>
      <name val="Arial"/>
      <family val="2"/>
    </font>
    <font>
      <b/>
      <u/>
      <sz val="9.5"/>
      <name val="Arial"/>
      <family val="2"/>
    </font>
    <font>
      <b/>
      <sz val="10"/>
      <name val="Arial"/>
      <family val="2"/>
    </font>
    <font>
      <sz val="9"/>
      <color theme="1"/>
      <name val="Arial"/>
      <family val="2"/>
    </font>
    <font>
      <b/>
      <sz val="9"/>
      <name val="Arial"/>
      <family val="2"/>
    </font>
    <font>
      <sz val="8"/>
      <name val="Calibri"/>
      <family val="2"/>
      <scheme val="minor"/>
    </font>
    <font>
      <sz val="8"/>
      <color indexed="8"/>
      <name val="Calibri"/>
      <family val="2"/>
      <scheme val="minor"/>
    </font>
    <font>
      <b/>
      <sz val="8"/>
      <color indexed="8"/>
      <name val="Calibri"/>
      <family val="2"/>
      <scheme val="minor"/>
    </font>
    <font>
      <sz val="8"/>
      <color theme="1"/>
      <name val="Calibri"/>
      <family val="2"/>
      <scheme val="minor"/>
    </font>
    <font>
      <b/>
      <sz val="8"/>
      <name val="Calibri"/>
      <family val="2"/>
      <scheme val="minor"/>
    </font>
    <font>
      <b/>
      <sz val="9"/>
      <color theme="1"/>
      <name val="Arial"/>
      <family val="2"/>
    </font>
    <font>
      <sz val="9"/>
      <color rgb="FFFF0000"/>
      <name val="Arial"/>
      <family val="2"/>
    </font>
    <font>
      <b/>
      <sz val="9"/>
      <name val="Arial Narrow"/>
      <family val="2"/>
    </font>
    <font>
      <sz val="10"/>
      <name val="Arial"/>
      <family val="2"/>
    </font>
    <font>
      <sz val="9"/>
      <name val="Arial Narrow"/>
      <family val="2"/>
    </font>
    <font>
      <b/>
      <u/>
      <sz val="9"/>
      <name val="Arial"/>
      <family val="2"/>
    </font>
    <font>
      <sz val="9"/>
      <color theme="0"/>
      <name val="Arial"/>
      <family val="2"/>
    </font>
    <font>
      <b/>
      <u/>
      <sz val="9"/>
      <name val="Calibri"/>
      <family val="2"/>
      <scheme val="minor"/>
    </font>
    <font>
      <b/>
      <sz val="9"/>
      <name val="Calibri"/>
      <family val="2"/>
      <scheme val="minor"/>
    </font>
    <font>
      <sz val="9"/>
      <name val="Calibri"/>
      <family val="2"/>
      <scheme val="minor"/>
    </font>
    <font>
      <sz val="9"/>
      <color theme="1"/>
      <name val="Calibri"/>
      <family val="2"/>
      <scheme val="minor"/>
    </font>
    <font>
      <b/>
      <sz val="9"/>
      <color indexed="8"/>
      <name val="Calibri"/>
      <family val="2"/>
      <scheme val="minor"/>
    </font>
    <font>
      <sz val="9"/>
      <color indexed="8"/>
      <name val="Calibri"/>
      <family val="2"/>
      <scheme val="minor"/>
    </font>
    <font>
      <b/>
      <u/>
      <sz val="9"/>
      <color indexed="8"/>
      <name val="Calibri"/>
      <family val="2"/>
      <scheme val="minor"/>
    </font>
    <font>
      <sz val="9"/>
      <color rgb="FFFF0000"/>
      <name val="Calibri"/>
      <family val="2"/>
      <scheme val="minor"/>
    </font>
    <font>
      <u/>
      <sz val="9"/>
      <name val="Calibri"/>
      <family val="2"/>
      <scheme val="minor"/>
    </font>
    <font>
      <u/>
      <sz val="9"/>
      <color indexed="8"/>
      <name val="Calibri"/>
      <family val="2"/>
      <scheme val="minor"/>
    </font>
    <font>
      <sz val="9"/>
      <color indexed="8"/>
      <name val="Arial"/>
      <family val="2"/>
    </font>
    <font>
      <b/>
      <u/>
      <sz val="9"/>
      <color indexed="8"/>
      <name val="Arial"/>
      <family val="2"/>
    </font>
    <font>
      <u/>
      <sz val="9"/>
      <name val="Arial"/>
      <family val="2"/>
    </font>
    <font>
      <sz val="9"/>
      <color indexed="10"/>
      <name val="Arial"/>
      <family val="2"/>
    </font>
    <font>
      <u/>
      <sz val="9"/>
      <color indexed="8"/>
      <name val="Arial"/>
      <family val="2"/>
    </font>
    <font>
      <b/>
      <sz val="9"/>
      <color theme="1"/>
      <name val="Calibri"/>
      <family val="2"/>
      <scheme val="minor"/>
    </font>
    <font>
      <sz val="9"/>
      <color rgb="FF000000"/>
      <name val="Arial"/>
      <family val="2"/>
    </font>
    <font>
      <sz val="9"/>
      <color indexed="8"/>
      <name val="Calibri"/>
      <family val="2"/>
    </font>
    <font>
      <b/>
      <sz val="9"/>
      <color theme="0"/>
      <name val="Arial"/>
      <family val="2"/>
    </font>
    <font>
      <b/>
      <sz val="9"/>
      <color indexed="8"/>
      <name val="Arial"/>
      <family val="2"/>
    </font>
    <font>
      <sz val="12"/>
      <name val="Arial"/>
      <family val="2"/>
    </font>
    <font>
      <sz val="12"/>
      <color theme="1"/>
      <name val="Arial"/>
      <family val="2"/>
    </font>
    <font>
      <b/>
      <sz val="12"/>
      <color theme="1"/>
      <name val="Arial"/>
      <family val="2"/>
    </font>
    <font>
      <sz val="10"/>
      <color theme="1"/>
      <name val="Arial"/>
      <family val="2"/>
    </font>
    <font>
      <sz val="10"/>
      <color rgb="FFFF0000"/>
      <name val="Arial"/>
      <family val="2"/>
    </font>
    <font>
      <u/>
      <sz val="10"/>
      <name val="Arial"/>
      <family val="2"/>
    </font>
    <font>
      <sz val="10"/>
      <color indexed="8"/>
      <name val="Arial"/>
      <family val="2"/>
    </font>
    <font>
      <sz val="10"/>
      <color indexed="10"/>
      <name val="Arial"/>
      <family val="2"/>
    </font>
  </fonts>
  <fills count="44">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49"/>
        <bgColor indexed="64"/>
      </patternFill>
    </fill>
    <fill>
      <patternFill patternType="solid">
        <fgColor indexed="50"/>
        <bgColor indexed="64"/>
      </patternFill>
    </fill>
    <fill>
      <patternFill patternType="solid">
        <fgColor indexed="52"/>
        <bgColor indexed="64"/>
      </patternFill>
    </fill>
    <fill>
      <patternFill patternType="solid">
        <fgColor rgb="FF99CC00"/>
        <bgColor indexed="64"/>
      </patternFill>
    </fill>
    <fill>
      <patternFill patternType="solid">
        <fgColor rgb="FFFFFF00"/>
        <bgColor indexed="64"/>
      </patternFill>
    </fill>
    <fill>
      <patternFill patternType="solid">
        <fgColor rgb="FFFFCC00"/>
        <bgColor indexed="64"/>
      </patternFill>
    </fill>
    <fill>
      <patternFill patternType="solid">
        <fgColor rgb="FF33CCCC"/>
        <bgColor indexed="64"/>
      </patternFill>
    </fill>
    <fill>
      <patternFill patternType="solid">
        <fgColor rgb="FFFFFFFF"/>
        <bgColor rgb="FF000000"/>
      </patternFill>
    </fill>
    <fill>
      <patternFill patternType="solid">
        <fgColor rgb="FF33CCCC"/>
        <bgColor rgb="FF000000"/>
      </patternFill>
    </fill>
    <fill>
      <patternFill patternType="solid">
        <fgColor rgb="FF99CC00"/>
        <bgColor rgb="FF000000"/>
      </patternFill>
    </fill>
    <fill>
      <patternFill patternType="solid">
        <fgColor rgb="FFFFFF00"/>
        <bgColor rgb="FF000000"/>
      </patternFill>
    </fill>
    <fill>
      <patternFill patternType="solid">
        <fgColor theme="0"/>
        <bgColor indexed="64"/>
      </patternFill>
    </fill>
    <fill>
      <patternFill patternType="solid">
        <fgColor theme="1"/>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5"/>
        <bgColor indexed="64"/>
      </patternFill>
    </fill>
    <fill>
      <patternFill patternType="solid">
        <fgColor theme="6"/>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rgb="FFFFC00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rgb="FF7030A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1" tint="0.14999847407452621"/>
        <bgColor indexed="64"/>
      </patternFill>
    </fill>
    <fill>
      <patternFill patternType="solid">
        <fgColor rgb="FFFF33CC"/>
        <bgColor indexed="64"/>
      </patternFill>
    </fill>
    <fill>
      <patternFill patternType="solid">
        <fgColor rgb="FF00B050"/>
        <bgColor indexed="64"/>
      </patternFill>
    </fill>
    <fill>
      <patternFill patternType="solid">
        <fgColor rgb="FFCC0066"/>
        <bgColor indexed="64"/>
      </patternFill>
    </fill>
    <fill>
      <patternFill patternType="solid">
        <fgColor rgb="FF921E3F"/>
        <bgColor indexed="64"/>
      </patternFill>
    </fill>
    <fill>
      <patternFill patternType="solid">
        <fgColor rgb="FF008080"/>
        <bgColor indexed="64"/>
      </patternFill>
    </fill>
    <fill>
      <patternFill patternType="solid">
        <fgColor rgb="FF996633"/>
        <bgColor indexed="64"/>
      </patternFill>
    </fill>
    <fill>
      <patternFill patternType="solid">
        <fgColor rgb="FFFFB7B7"/>
        <bgColor indexed="64"/>
      </patternFill>
    </fill>
  </fills>
  <borders count="7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right style="thin">
        <color theme="6" tint="-0.499984740745262"/>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auto="1"/>
      </right>
      <top style="thin">
        <color auto="1"/>
      </top>
      <bottom/>
      <diagonal/>
    </border>
    <border>
      <left/>
      <right style="thin">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bottom style="thin">
        <color auto="1"/>
      </bottom>
      <diagonal/>
    </border>
    <border>
      <left/>
      <right/>
      <top/>
      <bottom style="thin">
        <color auto="1"/>
      </bottom>
      <diagonal/>
    </border>
  </borders>
  <cellStyleXfs count="12">
    <xf numFmtId="0" fontId="0" fillId="0" borderId="0"/>
    <xf numFmtId="9" fontId="1" fillId="0" borderId="0" applyFont="0" applyFill="0" applyBorder="0" applyAlignment="0" applyProtection="0"/>
    <xf numFmtId="0" fontId="4" fillId="0" borderId="0"/>
    <xf numFmtId="0" fontId="12" fillId="0" borderId="0"/>
    <xf numFmtId="0" fontId="12" fillId="0" borderId="0"/>
    <xf numFmtId="0" fontId="12" fillId="0" borderId="0"/>
    <xf numFmtId="0" fontId="1" fillId="0" borderId="0"/>
    <xf numFmtId="0" fontId="30" fillId="0" borderId="0"/>
    <xf numFmtId="0" fontId="12" fillId="0" borderId="0"/>
    <xf numFmtId="0" fontId="12" fillId="0" borderId="0"/>
    <xf numFmtId="9" fontId="1" fillId="0" borderId="0" applyFont="0" applyFill="0" applyBorder="0" applyAlignment="0" applyProtection="0"/>
    <xf numFmtId="0" fontId="12" fillId="0" borderId="0"/>
  </cellStyleXfs>
  <cellXfs count="1630">
    <xf numFmtId="0" fontId="0" fillId="0" borderId="0" xfId="0"/>
    <xf numFmtId="0" fontId="3" fillId="0" borderId="2" xfId="0" applyFont="1" applyBorder="1" applyProtection="1"/>
    <xf numFmtId="0" fontId="2" fillId="2" borderId="2" xfId="0" applyFont="1" applyFill="1" applyBorder="1" applyAlignment="1" applyProtection="1">
      <alignment wrapText="1"/>
    </xf>
    <xf numFmtId="0" fontId="2" fillId="2" borderId="3" xfId="0" applyFont="1" applyFill="1" applyBorder="1" applyAlignment="1" applyProtection="1">
      <alignment wrapText="1"/>
    </xf>
    <xf numFmtId="0" fontId="3" fillId="0" borderId="0" xfId="0" applyFont="1" applyBorder="1" applyProtection="1"/>
    <xf numFmtId="0" fontId="3" fillId="0" borderId="0" xfId="0" applyFont="1" applyProtection="1"/>
    <xf numFmtId="0" fontId="2" fillId="2" borderId="0" xfId="0" applyFont="1" applyFill="1" applyBorder="1" applyAlignment="1" applyProtection="1">
      <alignment wrapText="1"/>
    </xf>
    <xf numFmtId="0" fontId="2" fillId="2" borderId="5" xfId="0" applyFont="1" applyFill="1" applyBorder="1" applyAlignment="1" applyProtection="1">
      <alignment wrapText="1"/>
    </xf>
    <xf numFmtId="0" fontId="3" fillId="2" borderId="0" xfId="0" applyFont="1" applyFill="1" applyBorder="1" applyAlignment="1" applyProtection="1">
      <alignment horizontal="center" vertical="center" wrapText="1"/>
    </xf>
    <xf numFmtId="0" fontId="3" fillId="0" borderId="0" xfId="0" applyFont="1" applyBorder="1" applyAlignment="1" applyProtection="1">
      <alignment vertical="center" wrapText="1"/>
    </xf>
    <xf numFmtId="0" fontId="3" fillId="0" borderId="0"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0" borderId="6" xfId="0" applyFont="1" applyBorder="1" applyAlignment="1" applyProtection="1">
      <alignment vertical="center" wrapText="1"/>
    </xf>
    <xf numFmtId="0" fontId="3" fillId="0" borderId="6" xfId="0"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3" borderId="5" xfId="0" applyFont="1" applyFill="1" applyBorder="1" applyAlignment="1" applyProtection="1">
      <alignment horizontal="center" vertical="center" wrapText="1"/>
    </xf>
    <xf numFmtId="0" fontId="2" fillId="3" borderId="21" xfId="0" applyFont="1" applyFill="1" applyBorder="1" applyAlignment="1" applyProtection="1">
      <alignment horizontal="center" vertical="center" wrapText="1"/>
    </xf>
    <xf numFmtId="0" fontId="3" fillId="0" borderId="0" xfId="0" applyFont="1" applyAlignment="1" applyProtection="1">
      <alignment horizontal="center"/>
    </xf>
    <xf numFmtId="0" fontId="3" fillId="0" borderId="0" xfId="0" applyFont="1" applyAlignment="1" applyProtection="1"/>
    <xf numFmtId="0" fontId="2" fillId="0" borderId="0" xfId="0" applyFont="1" applyBorder="1" applyAlignment="1" applyProtection="1">
      <alignment horizontal="center"/>
    </xf>
    <xf numFmtId="0" fontId="7" fillId="8" borderId="25" xfId="0" applyFont="1" applyFill="1" applyBorder="1" applyAlignment="1" applyProtection="1">
      <alignment horizontal="center"/>
    </xf>
    <xf numFmtId="1" fontId="3" fillId="7" borderId="11" xfId="0" applyNumberFormat="1" applyFont="1" applyFill="1" applyBorder="1" applyAlignment="1" applyProtection="1">
      <alignment horizontal="center" vertical="center"/>
    </xf>
    <xf numFmtId="1" fontId="3" fillId="7" borderId="46" xfId="0" applyNumberFormat="1" applyFont="1" applyFill="1" applyBorder="1" applyAlignment="1" applyProtection="1">
      <alignment horizontal="center" vertical="center"/>
    </xf>
    <xf numFmtId="0" fontId="3" fillId="0" borderId="15" xfId="0" applyFont="1" applyBorder="1" applyAlignment="1" applyProtection="1">
      <alignment horizontal="center" vertical="center"/>
    </xf>
    <xf numFmtId="0" fontId="3" fillId="0" borderId="46" xfId="0" applyFont="1" applyBorder="1" applyAlignment="1">
      <alignment horizontal="justify" vertical="center" wrapText="1"/>
    </xf>
    <xf numFmtId="0" fontId="3" fillId="8" borderId="46" xfId="0" applyFont="1" applyFill="1" applyBorder="1" applyAlignment="1" applyProtection="1">
      <alignment horizontal="justify" vertical="center" wrapText="1"/>
    </xf>
    <xf numFmtId="0" fontId="3" fillId="2" borderId="46" xfId="0" applyFont="1" applyFill="1" applyBorder="1" applyAlignment="1" applyProtection="1">
      <alignment horizontal="justify" vertical="center" wrapText="1"/>
    </xf>
    <xf numFmtId="0" fontId="3" fillId="2" borderId="46" xfId="0" applyFont="1" applyFill="1" applyBorder="1" applyAlignment="1" applyProtection="1">
      <alignment horizontal="center" vertical="center" wrapText="1"/>
    </xf>
    <xf numFmtId="1" fontId="3" fillId="7" borderId="46" xfId="0" applyNumberFormat="1" applyFont="1" applyFill="1" applyBorder="1" applyAlignment="1" applyProtection="1">
      <alignment horizontal="center" vertical="center" wrapText="1"/>
    </xf>
    <xf numFmtId="0" fontId="3" fillId="7" borderId="46" xfId="0" applyFont="1" applyFill="1" applyBorder="1" applyAlignment="1" applyProtection="1">
      <alignment horizontal="center" vertical="center" wrapText="1"/>
    </xf>
    <xf numFmtId="0" fontId="3" fillId="4" borderId="14" xfId="0" applyFont="1" applyFill="1" applyBorder="1" applyAlignment="1">
      <alignment horizontal="center" vertical="center" wrapText="1"/>
    </xf>
    <xf numFmtId="0" fontId="3" fillId="0" borderId="46" xfId="0" applyFont="1" applyFill="1" applyBorder="1" applyAlignment="1" applyProtection="1">
      <alignment horizontal="center" vertical="center" wrapText="1"/>
    </xf>
    <xf numFmtId="0" fontId="3" fillId="0" borderId="23" xfId="0" applyFont="1" applyBorder="1" applyAlignment="1" applyProtection="1">
      <alignment horizontal="center" vertical="center"/>
    </xf>
    <xf numFmtId="0" fontId="3" fillId="11" borderId="46" xfId="0" applyFont="1" applyFill="1" applyBorder="1" applyAlignment="1">
      <alignment horizontal="center" vertical="center" wrapText="1"/>
    </xf>
    <xf numFmtId="0" fontId="3" fillId="0" borderId="46" xfId="0" applyFont="1" applyFill="1" applyBorder="1" applyAlignment="1" applyProtection="1">
      <alignment horizontal="justify" vertical="center" wrapText="1"/>
    </xf>
    <xf numFmtId="0" fontId="3" fillId="8" borderId="18" xfId="0" applyFont="1" applyFill="1" applyBorder="1" applyAlignment="1" applyProtection="1">
      <alignment horizontal="justify" vertical="center" wrapText="1"/>
    </xf>
    <xf numFmtId="0" fontId="3" fillId="8" borderId="46" xfId="0" applyFont="1" applyFill="1" applyBorder="1" applyAlignment="1">
      <alignment horizontal="justify" vertical="center" wrapText="1"/>
    </xf>
    <xf numFmtId="14" fontId="3" fillId="2" borderId="0" xfId="0" applyNumberFormat="1" applyFont="1" applyFill="1" applyBorder="1" applyAlignment="1" applyProtection="1">
      <alignment horizontal="center" vertical="center" wrapText="1"/>
    </xf>
    <xf numFmtId="0" fontId="2" fillId="2" borderId="23" xfId="0" applyFont="1" applyFill="1" applyBorder="1" applyAlignment="1" applyProtection="1">
      <alignment horizontal="centerContinuous" vertical="center" wrapText="1"/>
    </xf>
    <xf numFmtId="0" fontId="2" fillId="2" borderId="49" xfId="0" applyFont="1" applyFill="1" applyBorder="1" applyAlignment="1" applyProtection="1">
      <alignment horizontal="centerContinuous" vertical="center" wrapText="1"/>
    </xf>
    <xf numFmtId="167" fontId="9" fillId="8" borderId="25" xfId="0" applyNumberFormat="1" applyFont="1" applyFill="1" applyBorder="1" applyAlignment="1" applyProtection="1">
      <alignment horizontal="center"/>
    </xf>
    <xf numFmtId="0" fontId="3" fillId="10" borderId="14" xfId="0" applyFont="1" applyFill="1" applyBorder="1" applyAlignment="1">
      <alignment horizontal="center" vertical="center" wrapText="1"/>
    </xf>
    <xf numFmtId="0" fontId="3" fillId="10" borderId="46" xfId="0" applyFont="1" applyFill="1" applyBorder="1" applyAlignment="1">
      <alignment horizontal="justify" vertical="center" wrapText="1"/>
    </xf>
    <xf numFmtId="0" fontId="3" fillId="10" borderId="46" xfId="0" applyFont="1" applyFill="1" applyBorder="1" applyAlignment="1">
      <alignment horizontal="center" vertical="center"/>
    </xf>
    <xf numFmtId="0" fontId="3" fillId="7" borderId="46" xfId="0" applyFont="1" applyFill="1" applyBorder="1" applyAlignment="1" applyProtection="1">
      <alignment horizontal="left" vertical="center" wrapText="1"/>
    </xf>
    <xf numFmtId="0" fontId="3" fillId="0" borderId="46" xfId="0" applyFont="1" applyBorder="1" applyAlignment="1" applyProtection="1">
      <alignment horizontal="center" vertical="center"/>
    </xf>
    <xf numFmtId="0" fontId="3" fillId="0" borderId="11" xfId="0"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xf>
    <xf numFmtId="1" fontId="3" fillId="7" borderId="11" xfId="0" applyNumberFormat="1" applyFont="1" applyFill="1" applyBorder="1" applyAlignment="1" applyProtection="1">
      <alignment horizontal="center" vertical="center" wrapText="1"/>
    </xf>
    <xf numFmtId="1" fontId="3" fillId="7" borderId="18" xfId="0" applyNumberFormat="1" applyFont="1" applyFill="1" applyBorder="1" applyAlignment="1" applyProtection="1">
      <alignment horizontal="center" vertical="center" wrapText="1"/>
    </xf>
    <xf numFmtId="0" fontId="3" fillId="0" borderId="18" xfId="0" applyFont="1" applyBorder="1" applyAlignment="1" applyProtection="1">
      <alignment horizontal="center" vertical="center"/>
    </xf>
    <xf numFmtId="0" fontId="3" fillId="0" borderId="11" xfId="0" applyFont="1" applyBorder="1" applyAlignment="1" applyProtection="1">
      <alignment horizontal="center" vertical="center"/>
    </xf>
    <xf numFmtId="0" fontId="3" fillId="0" borderId="29" xfId="0" applyFont="1" applyBorder="1" applyAlignment="1" applyProtection="1">
      <alignment horizontal="center" vertical="center"/>
    </xf>
    <xf numFmtId="0" fontId="3" fillId="0" borderId="26" xfId="0" applyFont="1" applyBorder="1" applyAlignment="1" applyProtection="1">
      <alignment horizontal="center" vertical="center"/>
    </xf>
    <xf numFmtId="166" fontId="13" fillId="0" borderId="0" xfId="0" applyNumberFormat="1" applyFont="1" applyBorder="1" applyAlignment="1" applyProtection="1">
      <alignment vertical="center" wrapText="1"/>
    </xf>
    <xf numFmtId="1" fontId="3" fillId="7" borderId="26" xfId="0" applyNumberFormat="1" applyFont="1" applyFill="1" applyBorder="1" applyAlignment="1" applyProtection="1">
      <alignment horizontal="center" vertical="center"/>
    </xf>
    <xf numFmtId="0" fontId="3" fillId="0" borderId="0" xfId="0" applyFont="1" applyAlignment="1" applyProtection="1">
      <alignment horizontal="center" vertical="center" wrapText="1"/>
    </xf>
    <xf numFmtId="0" fontId="3" fillId="7" borderId="26" xfId="0" applyFont="1" applyFill="1" applyBorder="1" applyAlignment="1" applyProtection="1">
      <alignment horizontal="center" vertical="center" wrapText="1"/>
    </xf>
    <xf numFmtId="1" fontId="3" fillId="10" borderId="46" xfId="0" applyNumberFormat="1" applyFont="1" applyFill="1" applyBorder="1" applyAlignment="1">
      <alignment horizontal="center" vertical="center" wrapText="1"/>
    </xf>
    <xf numFmtId="0" fontId="14" fillId="10" borderId="46" xfId="0" applyFont="1" applyFill="1" applyBorder="1" applyAlignment="1">
      <alignment horizontal="justify" vertical="center" wrapText="1"/>
    </xf>
    <xf numFmtId="169" fontId="10" fillId="15" borderId="46" xfId="0" applyNumberFormat="1" applyFont="1" applyFill="1" applyBorder="1" applyAlignment="1" applyProtection="1">
      <alignment horizontal="center" vertical="center" wrapText="1"/>
      <protection locked="0"/>
    </xf>
    <xf numFmtId="169" fontId="3" fillId="2" borderId="46" xfId="0" applyNumberFormat="1" applyFont="1" applyFill="1" applyBorder="1" applyAlignment="1" applyProtection="1">
      <alignment horizontal="center" vertical="center" wrapText="1"/>
    </xf>
    <xf numFmtId="9" fontId="3" fillId="7" borderId="46" xfId="1" applyFont="1" applyFill="1" applyBorder="1" applyAlignment="1" applyProtection="1">
      <alignment horizontal="center" vertical="center"/>
    </xf>
    <xf numFmtId="0" fontId="3" fillId="15" borderId="46" xfId="0" applyFont="1" applyFill="1" applyBorder="1" applyAlignment="1" applyProtection="1">
      <alignment horizontal="justify" vertical="center" wrapText="1"/>
    </xf>
    <xf numFmtId="1" fontId="3" fillId="8" borderId="46" xfId="1" applyNumberFormat="1" applyFont="1" applyFill="1" applyBorder="1" applyAlignment="1" applyProtection="1">
      <alignment horizontal="center" vertical="center" wrapText="1"/>
      <protection locked="0"/>
    </xf>
    <xf numFmtId="0" fontId="15" fillId="7" borderId="46" xfId="0" applyFont="1" applyFill="1" applyBorder="1" applyAlignment="1">
      <alignment horizontal="center" vertical="center" wrapText="1"/>
    </xf>
    <xf numFmtId="1" fontId="3" fillId="7" borderId="18" xfId="0" applyNumberFormat="1" applyFont="1" applyFill="1" applyBorder="1" applyAlignment="1" applyProtection="1">
      <alignment horizontal="center" vertical="center"/>
    </xf>
    <xf numFmtId="0" fontId="3" fillId="0" borderId="46"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Continuous" vertical="center" wrapText="1"/>
    </xf>
    <xf numFmtId="0" fontId="2" fillId="2" borderId="24" xfId="0" applyFont="1" applyFill="1" applyBorder="1" applyAlignment="1" applyProtection="1">
      <alignment horizontal="centerContinuous" vertical="center" wrapText="1"/>
    </xf>
    <xf numFmtId="0" fontId="3" fillId="0" borderId="30" xfId="0" applyNumberFormat="1" applyFont="1" applyFill="1" applyBorder="1" applyAlignment="1" applyProtection="1">
      <alignment horizontal="centerContinuous" vertical="center" wrapText="1"/>
      <protection locked="0"/>
    </xf>
    <xf numFmtId="0" fontId="2" fillId="0" borderId="1" xfId="0" applyFont="1" applyFill="1" applyBorder="1" applyAlignment="1" applyProtection="1">
      <alignment horizontal="centerContinuous" vertical="center" wrapText="1"/>
    </xf>
    <xf numFmtId="0" fontId="2" fillId="0" borderId="2" xfId="0" applyFont="1" applyFill="1" applyBorder="1" applyAlignment="1" applyProtection="1">
      <alignment horizontal="centerContinuous" vertical="center" wrapText="1"/>
    </xf>
    <xf numFmtId="0" fontId="2" fillId="0" borderId="0" xfId="0" applyFont="1" applyFill="1" applyBorder="1" applyAlignment="1" applyProtection="1">
      <alignment horizontal="center" vertical="center" wrapText="1"/>
    </xf>
    <xf numFmtId="0" fontId="3" fillId="0" borderId="0" xfId="0" applyFont="1" applyFill="1" applyProtection="1"/>
    <xf numFmtId="0" fontId="3" fillId="8" borderId="11" xfId="0" applyFont="1" applyFill="1" applyBorder="1" applyAlignment="1" applyProtection="1">
      <alignment horizontal="center" vertical="center" wrapText="1"/>
    </xf>
    <xf numFmtId="9" fontId="3" fillId="7" borderId="11" xfId="1" applyFont="1" applyFill="1" applyBorder="1" applyAlignment="1" applyProtection="1">
      <alignment horizontal="center" vertical="center" wrapText="1"/>
    </xf>
    <xf numFmtId="0" fontId="3" fillId="8" borderId="18" xfId="0" applyFont="1" applyFill="1" applyBorder="1" applyAlignment="1" applyProtection="1">
      <alignment horizontal="center" vertical="center" wrapText="1"/>
    </xf>
    <xf numFmtId="9" fontId="3" fillId="7" borderId="18" xfId="1" applyFont="1" applyFill="1" applyBorder="1" applyAlignment="1" applyProtection="1">
      <alignment horizontal="center" vertical="center" wrapText="1"/>
    </xf>
    <xf numFmtId="0" fontId="3" fillId="4" borderId="46" xfId="0" applyFont="1" applyFill="1" applyBorder="1" applyAlignment="1">
      <alignment horizontal="center" vertical="center" wrapText="1"/>
    </xf>
    <xf numFmtId="0" fontId="3" fillId="10" borderId="46" xfId="0" applyFont="1" applyFill="1" applyBorder="1" applyAlignment="1">
      <alignment horizontal="justify" vertical="center"/>
    </xf>
    <xf numFmtId="0" fontId="3" fillId="8" borderId="46" xfId="0" applyFont="1" applyFill="1" applyBorder="1" applyAlignment="1" applyProtection="1">
      <alignment horizontal="center" vertical="center" wrapText="1"/>
    </xf>
    <xf numFmtId="9" fontId="3" fillId="7" borderId="46" xfId="1" applyFont="1" applyFill="1" applyBorder="1" applyAlignment="1" applyProtection="1">
      <alignment horizontal="center" vertical="center" wrapText="1"/>
    </xf>
    <xf numFmtId="0" fontId="3" fillId="0" borderId="46" xfId="0" applyFont="1" applyFill="1" applyBorder="1" applyAlignment="1" applyProtection="1">
      <alignment vertical="center" wrapText="1"/>
      <protection locked="0"/>
    </xf>
    <xf numFmtId="15" fontId="3" fillId="15" borderId="46" xfId="0" applyNumberFormat="1" applyFont="1" applyFill="1" applyBorder="1" applyAlignment="1" applyProtection="1">
      <alignment horizontal="center" vertical="center" wrapText="1"/>
    </xf>
    <xf numFmtId="0" fontId="3" fillId="0" borderId="50" xfId="0" applyFont="1" applyBorder="1" applyAlignment="1" applyProtection="1">
      <alignment horizontal="center" vertical="center" wrapText="1"/>
    </xf>
    <xf numFmtId="0" fontId="3" fillId="8" borderId="11" xfId="0" applyFont="1" applyFill="1" applyBorder="1" applyAlignment="1" applyProtection="1">
      <alignment horizontal="justify" vertical="center" wrapText="1"/>
    </xf>
    <xf numFmtId="0" fontId="3" fillId="8" borderId="28" xfId="0" applyFont="1" applyFill="1" applyBorder="1" applyAlignment="1" applyProtection="1">
      <alignment horizontal="justify" vertical="center" wrapText="1"/>
    </xf>
    <xf numFmtId="0" fontId="3" fillId="0" borderId="27" xfId="0" applyFont="1" applyBorder="1" applyAlignment="1" applyProtection="1">
      <alignment horizontal="center" vertical="center"/>
    </xf>
    <xf numFmtId="0" fontId="3" fillId="8" borderId="26" xfId="0" applyFont="1" applyFill="1" applyBorder="1" applyAlignment="1" applyProtection="1">
      <alignment horizontal="justify" vertical="center" wrapText="1"/>
    </xf>
    <xf numFmtId="0" fontId="3" fillId="0" borderId="45" xfId="0" applyFont="1" applyBorder="1" applyAlignment="1" applyProtection="1">
      <alignment horizontal="center" vertical="center"/>
    </xf>
    <xf numFmtId="0" fontId="3" fillId="7" borderId="32" xfId="0" applyFont="1" applyFill="1" applyBorder="1" applyAlignment="1" applyProtection="1">
      <alignment horizontal="center" vertical="center" wrapText="1"/>
    </xf>
    <xf numFmtId="0" fontId="3" fillId="0" borderId="32" xfId="0" applyFont="1" applyBorder="1" applyAlignment="1" applyProtection="1">
      <alignment horizontal="center" vertical="center"/>
    </xf>
    <xf numFmtId="0" fontId="2" fillId="0" borderId="24" xfId="0" applyFont="1" applyFill="1" applyBorder="1" applyAlignment="1" applyProtection="1">
      <alignment horizontal="centerContinuous" vertical="center" wrapText="1"/>
    </xf>
    <xf numFmtId="0" fontId="2" fillId="0" borderId="31" xfId="0" applyFont="1" applyFill="1" applyBorder="1" applyAlignment="1" applyProtection="1">
      <alignment horizontal="centerContinuous" vertical="center" wrapText="1"/>
    </xf>
    <xf numFmtId="0" fontId="2" fillId="0" borderId="0" xfId="0" applyFont="1" applyFill="1" applyBorder="1" applyAlignment="1" applyProtection="1">
      <alignment horizontal="centerContinuous" vertical="center" wrapText="1"/>
    </xf>
    <xf numFmtId="0" fontId="3" fillId="0" borderId="0" xfId="0" applyFont="1" applyFill="1" applyBorder="1" applyAlignment="1" applyProtection="1">
      <alignment horizontal="centerContinuous" vertical="center" wrapText="1"/>
    </xf>
    <xf numFmtId="0" fontId="3" fillId="0" borderId="0" xfId="0" applyFont="1" applyAlignment="1" applyProtection="1">
      <alignment horizontal="centerContinuous"/>
    </xf>
    <xf numFmtId="9" fontId="3" fillId="0" borderId="22" xfId="0" applyNumberFormat="1" applyFont="1" applyFill="1" applyBorder="1" applyAlignment="1" applyProtection="1">
      <alignment horizontal="centerContinuous" vertical="center"/>
    </xf>
    <xf numFmtId="9" fontId="3" fillId="0" borderId="23" xfId="0" applyNumberFormat="1" applyFont="1" applyFill="1" applyBorder="1" applyAlignment="1" applyProtection="1">
      <alignment horizontal="centerContinuous" vertical="center"/>
    </xf>
    <xf numFmtId="0" fontId="3" fillId="0" borderId="50" xfId="0" applyFont="1" applyBorder="1" applyAlignment="1" applyProtection="1">
      <alignment horizontal="center" vertical="center"/>
    </xf>
    <xf numFmtId="0" fontId="3" fillId="17" borderId="0" xfId="0" applyFont="1" applyFill="1" applyProtection="1"/>
    <xf numFmtId="0" fontId="3" fillId="18" borderId="0" xfId="0" applyFont="1" applyFill="1" applyProtection="1"/>
    <xf numFmtId="0" fontId="3" fillId="22" borderId="0" xfId="0" applyFont="1" applyFill="1" applyProtection="1"/>
    <xf numFmtId="0" fontId="2" fillId="2" borderId="1" xfId="0" applyFont="1" applyFill="1" applyBorder="1" applyAlignment="1" applyProtection="1">
      <alignment horizontal="centerContinuous" wrapText="1"/>
    </xf>
    <xf numFmtId="0" fontId="2" fillId="2" borderId="2" xfId="0" applyFont="1" applyFill="1" applyBorder="1" applyAlignment="1" applyProtection="1">
      <alignment horizontal="centerContinuous" wrapText="1"/>
    </xf>
    <xf numFmtId="0" fontId="2" fillId="2" borderId="4" xfId="0" applyFont="1" applyFill="1" applyBorder="1" applyAlignment="1" applyProtection="1">
      <alignment horizontal="centerContinuous" wrapText="1"/>
    </xf>
    <xf numFmtId="0" fontId="2" fillId="2" borderId="0" xfId="0" applyFont="1" applyFill="1" applyBorder="1" applyAlignment="1" applyProtection="1">
      <alignment horizontal="centerContinuous" wrapText="1"/>
    </xf>
    <xf numFmtId="0" fontId="2" fillId="2" borderId="55" xfId="0" applyFont="1" applyFill="1" applyBorder="1" applyAlignment="1" applyProtection="1">
      <alignment horizontal="centerContinuous" wrapText="1"/>
    </xf>
    <xf numFmtId="164" fontId="2" fillId="0" borderId="4" xfId="0" applyNumberFormat="1" applyFont="1" applyFill="1" applyBorder="1" applyAlignment="1" applyProtection="1">
      <alignment horizontal="centerContinuous" vertical="center" wrapText="1"/>
    </xf>
    <xf numFmtId="164" fontId="2" fillId="0" borderId="0" xfId="0" applyNumberFormat="1" applyFont="1" applyFill="1" applyBorder="1" applyAlignment="1" applyProtection="1">
      <alignment horizontal="centerContinuous" vertical="center" wrapText="1"/>
    </xf>
    <xf numFmtId="164" fontId="2" fillId="0" borderId="35" xfId="0" applyNumberFormat="1" applyFont="1" applyFill="1" applyBorder="1" applyAlignment="1" applyProtection="1">
      <alignment horizontal="centerContinuous" vertical="center" wrapText="1"/>
    </xf>
    <xf numFmtId="164" fontId="2" fillId="0" borderId="6" xfId="0" applyNumberFormat="1" applyFont="1" applyFill="1" applyBorder="1" applyAlignment="1" applyProtection="1">
      <alignment horizontal="centerContinuous" vertical="center" wrapText="1"/>
    </xf>
    <xf numFmtId="1" fontId="3" fillId="7" borderId="56" xfId="0" applyNumberFormat="1" applyFont="1" applyFill="1" applyBorder="1" applyAlignment="1" applyProtection="1">
      <alignment horizontal="center" vertical="center" wrapText="1"/>
    </xf>
    <xf numFmtId="0" fontId="3" fillId="0" borderId="56" xfId="0" applyFont="1" applyFill="1" applyBorder="1" applyAlignment="1" applyProtection="1">
      <alignment horizontal="center" vertical="center" wrapText="1"/>
    </xf>
    <xf numFmtId="1" fontId="3" fillId="7" borderId="56" xfId="0" applyNumberFormat="1" applyFont="1" applyFill="1" applyBorder="1" applyAlignment="1" applyProtection="1">
      <alignment horizontal="center" vertical="center"/>
    </xf>
    <xf numFmtId="0" fontId="3" fillId="0" borderId="56" xfId="0" applyFont="1" applyBorder="1" applyAlignment="1" applyProtection="1">
      <alignment horizontal="center" vertical="center"/>
    </xf>
    <xf numFmtId="0" fontId="3" fillId="0" borderId="56" xfId="0" applyFont="1" applyBorder="1" applyProtection="1"/>
    <xf numFmtId="0" fontId="2" fillId="2" borderId="4" xfId="0" applyFont="1" applyFill="1" applyBorder="1" applyAlignment="1" applyProtection="1">
      <alignment horizontal="center" wrapText="1"/>
    </xf>
    <xf numFmtId="0" fontId="2" fillId="2" borderId="0" xfId="0" applyFont="1" applyFill="1" applyBorder="1" applyAlignment="1" applyProtection="1">
      <alignment horizontal="center" wrapText="1"/>
    </xf>
    <xf numFmtId="0" fontId="3" fillId="0" borderId="56" xfId="0" applyFont="1" applyBorder="1" applyAlignment="1" applyProtection="1">
      <alignment horizontal="center"/>
    </xf>
    <xf numFmtId="0" fontId="13" fillId="16" borderId="56" xfId="0" applyFont="1" applyFill="1" applyBorder="1" applyAlignment="1" applyProtection="1">
      <alignment horizontal="center"/>
    </xf>
    <xf numFmtId="0" fontId="3" fillId="17" borderId="56" xfId="0" applyFont="1" applyFill="1" applyBorder="1" applyAlignment="1" applyProtection="1">
      <alignment horizontal="left"/>
    </xf>
    <xf numFmtId="0" fontId="3" fillId="19" borderId="56" xfId="0" applyFont="1" applyFill="1" applyBorder="1" applyAlignment="1" applyProtection="1">
      <alignment horizontal="left"/>
    </xf>
    <xf numFmtId="0" fontId="3" fillId="20" borderId="56" xfId="0" applyFont="1" applyFill="1" applyBorder="1" applyAlignment="1" applyProtection="1">
      <alignment horizontal="left"/>
    </xf>
    <xf numFmtId="0" fontId="3" fillId="21" borderId="56" xfId="0" applyFont="1" applyFill="1" applyBorder="1" applyAlignment="1" applyProtection="1">
      <alignment horizontal="left"/>
    </xf>
    <xf numFmtId="0" fontId="3" fillId="23" borderId="56" xfId="0" applyFont="1" applyFill="1" applyBorder="1" applyAlignment="1" applyProtection="1">
      <alignment horizontal="left"/>
    </xf>
    <xf numFmtId="0" fontId="3" fillId="8" borderId="56" xfId="0" applyFont="1" applyFill="1" applyBorder="1" applyAlignment="1" applyProtection="1">
      <alignment horizontal="left"/>
    </xf>
    <xf numFmtId="0" fontId="3" fillId="18" borderId="56" xfId="0" applyFont="1" applyFill="1" applyBorder="1" applyAlignment="1" applyProtection="1">
      <alignment horizontal="left"/>
    </xf>
    <xf numFmtId="0" fontId="3" fillId="0" borderId="56" xfId="0" applyFont="1" applyBorder="1" applyAlignment="1" applyProtection="1">
      <alignment horizontal="left"/>
    </xf>
    <xf numFmtId="0" fontId="3" fillId="0" borderId="0" xfId="0" applyFont="1" applyBorder="1" applyAlignment="1" applyProtection="1">
      <alignment horizontal="left"/>
    </xf>
    <xf numFmtId="0" fontId="2" fillId="25" borderId="56" xfId="0" applyFont="1" applyFill="1" applyBorder="1" applyAlignment="1" applyProtection="1">
      <alignment horizontal="center"/>
    </xf>
    <xf numFmtId="0" fontId="3" fillId="26" borderId="56" xfId="0" applyFont="1" applyFill="1" applyBorder="1" applyAlignment="1" applyProtection="1">
      <alignment horizontal="center"/>
    </xf>
    <xf numFmtId="0" fontId="3" fillId="28" borderId="56" xfId="0" applyFont="1" applyFill="1" applyBorder="1" applyAlignment="1" applyProtection="1">
      <alignment horizontal="center"/>
    </xf>
    <xf numFmtId="0" fontId="17" fillId="27" borderId="56" xfId="0" applyFont="1" applyFill="1" applyBorder="1" applyAlignment="1" applyProtection="1">
      <alignment horizontal="center"/>
    </xf>
    <xf numFmtId="0" fontId="3" fillId="8" borderId="57" xfId="0" applyFont="1" applyFill="1" applyBorder="1" applyAlignment="1" applyProtection="1">
      <alignment horizontal="center"/>
    </xf>
    <xf numFmtId="0" fontId="2" fillId="29" borderId="56" xfId="0" applyFont="1" applyFill="1" applyBorder="1" applyAlignment="1" applyProtection="1">
      <alignment horizontal="center"/>
    </xf>
    <xf numFmtId="0" fontId="2" fillId="7" borderId="56" xfId="0" applyFont="1" applyFill="1" applyBorder="1" applyAlignment="1" applyProtection="1">
      <alignment horizontal="center"/>
    </xf>
    <xf numFmtId="0" fontId="2" fillId="30" borderId="56" xfId="0" applyFont="1" applyFill="1" applyBorder="1" applyAlignment="1" applyProtection="1">
      <alignment horizontal="center"/>
    </xf>
    <xf numFmtId="0" fontId="3" fillId="31" borderId="56" xfId="0" applyFont="1" applyFill="1" applyBorder="1" applyAlignment="1" applyProtection="1">
      <alignment horizontal="center"/>
    </xf>
    <xf numFmtId="0" fontId="3" fillId="17" borderId="57" xfId="0" applyFont="1" applyFill="1" applyBorder="1" applyAlignment="1" applyProtection="1">
      <alignment horizontal="left"/>
    </xf>
    <xf numFmtId="0" fontId="3" fillId="18" borderId="57" xfId="0" applyFont="1" applyFill="1" applyBorder="1" applyAlignment="1" applyProtection="1">
      <alignment horizontal="left"/>
    </xf>
    <xf numFmtId="0" fontId="3" fillId="19" borderId="57" xfId="0" applyFont="1" applyFill="1" applyBorder="1" applyAlignment="1" applyProtection="1">
      <alignment horizontal="left"/>
    </xf>
    <xf numFmtId="0" fontId="3" fillId="20" borderId="57" xfId="0" applyFont="1" applyFill="1" applyBorder="1" applyAlignment="1" applyProtection="1">
      <alignment horizontal="left"/>
    </xf>
    <xf numFmtId="0" fontId="3" fillId="21" borderId="57" xfId="0" applyFont="1" applyFill="1" applyBorder="1" applyAlignment="1" applyProtection="1">
      <alignment horizontal="left"/>
    </xf>
    <xf numFmtId="0" fontId="3" fillId="22" borderId="57" xfId="0" applyFont="1" applyFill="1" applyBorder="1" applyAlignment="1" applyProtection="1">
      <alignment horizontal="left"/>
    </xf>
    <xf numFmtId="0" fontId="3" fillId="23" borderId="57" xfId="0" applyFont="1" applyFill="1" applyBorder="1" applyAlignment="1" applyProtection="1">
      <alignment horizontal="left"/>
    </xf>
    <xf numFmtId="0" fontId="3" fillId="24" borderId="57" xfId="0" applyFont="1" applyFill="1" applyBorder="1" applyAlignment="1" applyProtection="1">
      <alignment horizontal="left"/>
    </xf>
    <xf numFmtId="0" fontId="3" fillId="8" borderId="57" xfId="0" applyFont="1" applyFill="1" applyBorder="1" applyAlignment="1" applyProtection="1">
      <alignment horizontal="left"/>
    </xf>
    <xf numFmtId="0" fontId="3" fillId="28" borderId="56" xfId="0" applyFont="1" applyFill="1" applyBorder="1" applyAlignment="1" applyProtection="1">
      <alignment horizontal="left"/>
    </xf>
    <xf numFmtId="0" fontId="3" fillId="0" borderId="0" xfId="0" applyFont="1" applyAlignment="1" applyProtection="1">
      <alignment horizontal="left"/>
    </xf>
    <xf numFmtId="0" fontId="3" fillId="7" borderId="56" xfId="0" applyFont="1" applyFill="1" applyBorder="1" applyAlignment="1" applyProtection="1">
      <alignment horizontal="center" vertical="center" wrapText="1"/>
    </xf>
    <xf numFmtId="0" fontId="3" fillId="8" borderId="56" xfId="0" applyFont="1" applyFill="1" applyBorder="1" applyAlignment="1" applyProtection="1">
      <alignment horizontal="justify" vertical="center" wrapText="1"/>
    </xf>
    <xf numFmtId="0" fontId="2" fillId="3" borderId="0" xfId="0" applyFont="1" applyFill="1" applyBorder="1" applyAlignment="1" applyProtection="1">
      <alignment horizontal="center" vertical="center" wrapText="1"/>
    </xf>
    <xf numFmtId="0" fontId="2" fillId="0" borderId="4" xfId="0" applyFont="1" applyFill="1" applyBorder="1" applyAlignment="1" applyProtection="1">
      <alignment horizontal="centerContinuous" vertical="center" wrapText="1"/>
    </xf>
    <xf numFmtId="0" fontId="3" fillId="8" borderId="56" xfId="0" applyFont="1" applyFill="1" applyBorder="1" applyAlignment="1" applyProtection="1">
      <alignment horizontal="center" vertical="center" wrapText="1"/>
    </xf>
    <xf numFmtId="9" fontId="3" fillId="7" borderId="56" xfId="1" applyFont="1" applyFill="1" applyBorder="1" applyAlignment="1" applyProtection="1">
      <alignment horizontal="center" vertical="center" wrapText="1"/>
    </xf>
    <xf numFmtId="0" fontId="3" fillId="8" borderId="26" xfId="0" applyFont="1" applyFill="1" applyBorder="1" applyAlignment="1" applyProtection="1">
      <alignment horizontal="center" vertical="center" wrapText="1"/>
    </xf>
    <xf numFmtId="9" fontId="3" fillId="7" borderId="26" xfId="1" applyFont="1" applyFill="1" applyBorder="1" applyAlignment="1" applyProtection="1">
      <alignment horizontal="center" vertical="center" wrapText="1"/>
    </xf>
    <xf numFmtId="1" fontId="3" fillId="7" borderId="26" xfId="0" applyNumberFormat="1"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4" borderId="26" xfId="0" applyFont="1" applyFill="1" applyBorder="1" applyAlignment="1">
      <alignment horizontal="center" vertical="center" wrapText="1"/>
    </xf>
    <xf numFmtId="0" fontId="3" fillId="0" borderId="30" xfId="0" applyFont="1" applyBorder="1" applyAlignment="1" applyProtection="1">
      <alignment horizontal="center" vertical="center"/>
    </xf>
    <xf numFmtId="0" fontId="3" fillId="32" borderId="0" xfId="0" applyFont="1" applyFill="1" applyProtection="1"/>
    <xf numFmtId="0" fontId="3" fillId="32" borderId="56" xfId="0" applyFont="1" applyFill="1" applyBorder="1" applyAlignment="1" applyProtection="1">
      <alignment horizontal="left"/>
    </xf>
    <xf numFmtId="0" fontId="3" fillId="0" borderId="26" xfId="0" applyFont="1" applyBorder="1" applyAlignment="1">
      <alignment horizontal="justify" vertical="center" wrapText="1"/>
    </xf>
    <xf numFmtId="0" fontId="3" fillId="2" borderId="11" xfId="0" applyFont="1" applyFill="1" applyBorder="1" applyAlignment="1" applyProtection="1">
      <alignment horizontal="center" vertical="center"/>
      <protection locked="0"/>
    </xf>
    <xf numFmtId="169" fontId="3" fillId="2" borderId="11" xfId="0" applyNumberFormat="1" applyFont="1" applyFill="1" applyBorder="1" applyAlignment="1" applyProtection="1">
      <alignment horizontal="center" vertical="center"/>
      <protection locked="0"/>
    </xf>
    <xf numFmtId="0" fontId="3" fillId="0" borderId="56" xfId="0" applyFont="1" applyBorder="1" applyAlignment="1">
      <alignment horizontal="justify" vertical="center" wrapText="1"/>
    </xf>
    <xf numFmtId="0" fontId="3" fillId="2" borderId="56" xfId="0" applyFont="1" applyFill="1" applyBorder="1" applyAlignment="1" applyProtection="1">
      <alignment horizontal="center" vertical="center"/>
      <protection locked="0"/>
    </xf>
    <xf numFmtId="169" fontId="3" fillId="2" borderId="56" xfId="0" applyNumberFormat="1"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169" fontId="3" fillId="2" borderId="18" xfId="0" applyNumberFormat="1" applyFont="1" applyFill="1" applyBorder="1" applyAlignment="1" applyProtection="1">
      <alignment horizontal="center" vertical="center"/>
      <protection locked="0"/>
    </xf>
    <xf numFmtId="0" fontId="3" fillId="2" borderId="46" xfId="0" applyFont="1" applyFill="1" applyBorder="1" applyAlignment="1" applyProtection="1">
      <alignment horizontal="center" vertical="center"/>
      <protection locked="0"/>
    </xf>
    <xf numFmtId="169" fontId="3" fillId="2" borderId="46" xfId="0" applyNumberFormat="1" applyFont="1" applyFill="1" applyBorder="1" applyAlignment="1" applyProtection="1">
      <alignment horizontal="center" vertical="center"/>
      <protection locked="0"/>
    </xf>
    <xf numFmtId="0" fontId="3" fillId="2" borderId="11" xfId="2" applyFont="1" applyFill="1" applyBorder="1" applyAlignment="1" applyProtection="1">
      <alignment horizontal="justify" vertical="center" wrapText="1"/>
      <protection locked="0"/>
    </xf>
    <xf numFmtId="0" fontId="3" fillId="2" borderId="11" xfId="2" applyNumberFormat="1" applyFont="1" applyFill="1" applyBorder="1" applyAlignment="1" applyProtection="1">
      <alignment horizontal="justify" vertical="center" wrapText="1"/>
      <protection locked="0"/>
    </xf>
    <xf numFmtId="0" fontId="3" fillId="2" borderId="18" xfId="2" applyNumberFormat="1" applyFont="1" applyFill="1" applyBorder="1" applyAlignment="1" applyProtection="1">
      <alignment horizontal="justify" vertical="center" wrapText="1"/>
      <protection locked="0"/>
    </xf>
    <xf numFmtId="0" fontId="3" fillId="2" borderId="18" xfId="2" applyFont="1" applyFill="1" applyBorder="1" applyAlignment="1" applyProtection="1">
      <alignment horizontal="justify" vertical="center" wrapText="1"/>
      <protection locked="0"/>
    </xf>
    <xf numFmtId="0" fontId="3" fillId="2" borderId="46" xfId="2" applyNumberFormat="1" applyFont="1" applyFill="1" applyBorder="1" applyAlignment="1" applyProtection="1">
      <alignment horizontal="justify" vertical="center" wrapText="1"/>
      <protection locked="0"/>
    </xf>
    <xf numFmtId="0" fontId="3" fillId="2" borderId="46" xfId="2" applyFont="1" applyFill="1" applyBorder="1" applyAlignment="1" applyProtection="1">
      <alignment horizontal="justify" vertical="center" wrapText="1"/>
      <protection locked="0"/>
    </xf>
    <xf numFmtId="0" fontId="3" fillId="2" borderId="56" xfId="2" applyNumberFormat="1" applyFont="1" applyFill="1" applyBorder="1" applyAlignment="1" applyProtection="1">
      <alignment horizontal="justify" vertical="center" wrapText="1"/>
      <protection locked="0"/>
    </xf>
    <xf numFmtId="0" fontId="3" fillId="2" borderId="56" xfId="2" applyFont="1" applyFill="1" applyBorder="1" applyAlignment="1" applyProtection="1">
      <alignment horizontal="justify" vertical="center" wrapText="1"/>
      <protection locked="0"/>
    </xf>
    <xf numFmtId="0" fontId="3" fillId="10" borderId="46" xfId="0" applyFont="1" applyFill="1" applyBorder="1" applyAlignment="1" applyProtection="1">
      <alignment horizontal="justify" vertical="center" wrapText="1"/>
      <protection locked="0"/>
    </xf>
    <xf numFmtId="169" fontId="3" fillId="2" borderId="56" xfId="0" applyNumberFormat="1" applyFont="1" applyFill="1" applyBorder="1" applyAlignment="1" applyProtection="1">
      <alignment horizontal="center" vertical="center" wrapText="1"/>
      <protection locked="0"/>
    </xf>
    <xf numFmtId="169" fontId="3" fillId="2" borderId="18" xfId="0" applyNumberFormat="1" applyFont="1" applyFill="1" applyBorder="1" applyAlignment="1" applyProtection="1">
      <alignment horizontal="center" vertical="center" wrapText="1"/>
      <protection locked="0"/>
    </xf>
    <xf numFmtId="0" fontId="3" fillId="2" borderId="56" xfId="0" applyFont="1" applyFill="1" applyBorder="1" applyAlignment="1" applyProtection="1">
      <alignment horizontal="justify" vertical="center" wrapText="1"/>
      <protection locked="0"/>
    </xf>
    <xf numFmtId="9" fontId="3" fillId="2" borderId="56" xfId="1"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Continuous" vertical="center" wrapText="1"/>
    </xf>
    <xf numFmtId="0" fontId="2" fillId="2" borderId="30" xfId="0" applyFont="1" applyFill="1" applyBorder="1" applyAlignment="1" applyProtection="1">
      <alignment horizontal="centerContinuous" vertical="center" wrapText="1"/>
    </xf>
    <xf numFmtId="0" fontId="3" fillId="22" borderId="58" xfId="0" applyFont="1" applyFill="1" applyBorder="1" applyAlignment="1" applyProtection="1">
      <alignment horizontal="left"/>
    </xf>
    <xf numFmtId="0" fontId="3" fillId="0" borderId="0" xfId="0" applyFont="1" applyFill="1" applyBorder="1" applyAlignment="1" applyProtection="1">
      <alignment horizontal="left"/>
    </xf>
    <xf numFmtId="0" fontId="3" fillId="2" borderId="18" xfId="0" applyFont="1" applyFill="1" applyBorder="1" applyAlignment="1" applyProtection="1">
      <alignment horizontal="justify" vertical="center" wrapText="1"/>
      <protection locked="0"/>
    </xf>
    <xf numFmtId="0" fontId="3" fillId="0" borderId="56" xfId="0" applyFont="1" applyFill="1" applyBorder="1" applyAlignment="1" applyProtection="1">
      <alignment horizontal="left"/>
    </xf>
    <xf numFmtId="0" fontId="16" fillId="0" borderId="11" xfId="0" applyFont="1" applyBorder="1" applyAlignment="1">
      <alignment horizontal="justify" vertical="center" wrapText="1"/>
    </xf>
    <xf numFmtId="0" fontId="16" fillId="2" borderId="11" xfId="0" applyFont="1" applyFill="1" applyBorder="1" applyAlignment="1" applyProtection="1">
      <alignment horizontal="center" vertical="center"/>
      <protection locked="0"/>
    </xf>
    <xf numFmtId="169" fontId="16" fillId="2" borderId="11" xfId="0" applyNumberFormat="1" applyFont="1" applyFill="1" applyBorder="1" applyAlignment="1" applyProtection="1">
      <alignment horizontal="center" vertical="center"/>
      <protection locked="0"/>
    </xf>
    <xf numFmtId="0" fontId="16" fillId="0" borderId="18" xfId="0" applyFont="1" applyBorder="1" applyAlignment="1">
      <alignment horizontal="justify" vertical="center" wrapText="1"/>
    </xf>
    <xf numFmtId="0" fontId="16" fillId="2" borderId="18" xfId="0" applyFont="1" applyFill="1" applyBorder="1" applyAlignment="1" applyProtection="1">
      <alignment horizontal="center" vertical="center"/>
      <protection locked="0"/>
    </xf>
    <xf numFmtId="169" fontId="16" fillId="2" borderId="18" xfId="0" applyNumberFormat="1" applyFont="1" applyFill="1" applyBorder="1" applyAlignment="1" applyProtection="1">
      <alignment horizontal="center" vertical="center"/>
      <protection locked="0"/>
    </xf>
    <xf numFmtId="0" fontId="3" fillId="0" borderId="32" xfId="0" applyFont="1" applyFill="1" applyBorder="1" applyAlignment="1">
      <alignment horizontal="justify" vertical="center" wrapText="1"/>
    </xf>
    <xf numFmtId="1" fontId="3" fillId="7" borderId="32" xfId="0" applyNumberFormat="1" applyFont="1" applyFill="1" applyBorder="1" applyAlignment="1" applyProtection="1">
      <alignment horizontal="center" vertical="center"/>
    </xf>
    <xf numFmtId="0" fontId="3" fillId="7" borderId="11" xfId="0" applyFont="1" applyFill="1" applyBorder="1" applyAlignment="1" applyProtection="1">
      <alignment horizontal="center" vertical="center" wrapText="1"/>
    </xf>
    <xf numFmtId="1" fontId="3" fillId="7" borderId="30" xfId="0" applyNumberFormat="1" applyFont="1" applyFill="1" applyBorder="1" applyAlignment="1" applyProtection="1">
      <alignment horizontal="center" vertical="center" wrapText="1"/>
    </xf>
    <xf numFmtId="0" fontId="3" fillId="0" borderId="30" xfId="0" applyFont="1" applyBorder="1" applyAlignment="1">
      <alignment horizontal="justify" vertical="center" wrapText="1"/>
    </xf>
    <xf numFmtId="0" fontId="3" fillId="0" borderId="30" xfId="0" applyFont="1" applyFill="1" applyBorder="1" applyAlignment="1" applyProtection="1">
      <alignment horizontal="center" vertical="center" wrapText="1"/>
    </xf>
    <xf numFmtId="0" fontId="16" fillId="8" borderId="11" xfId="0" applyFont="1" applyFill="1" applyBorder="1" applyAlignment="1" applyProtection="1">
      <alignment horizontal="justify" vertical="center" wrapText="1"/>
    </xf>
    <xf numFmtId="0" fontId="16" fillId="8" borderId="56" xfId="0" applyFont="1" applyFill="1" applyBorder="1" applyAlignment="1" applyProtection="1">
      <alignment horizontal="justify" vertical="center" wrapText="1"/>
    </xf>
    <xf numFmtId="0" fontId="16" fillId="8" borderId="18" xfId="0" applyFont="1" applyFill="1" applyBorder="1" applyAlignment="1" applyProtection="1">
      <alignment horizontal="justify" vertical="center" wrapText="1"/>
    </xf>
    <xf numFmtId="0" fontId="16" fillId="8" borderId="46" xfId="0" applyFont="1" applyFill="1" applyBorder="1" applyAlignment="1" applyProtection="1">
      <alignment horizontal="justify" vertical="center" wrapText="1"/>
    </xf>
    <xf numFmtId="0" fontId="20" fillId="8" borderId="56" xfId="0" applyFont="1" applyFill="1" applyBorder="1" applyAlignment="1" applyProtection="1">
      <alignment horizontal="justify" vertical="center" wrapText="1"/>
    </xf>
    <xf numFmtId="0" fontId="20" fillId="0" borderId="56" xfId="0" applyFont="1" applyBorder="1" applyAlignment="1">
      <alignment horizontal="center" vertical="center" wrapText="1"/>
    </xf>
    <xf numFmtId="0" fontId="20" fillId="15" borderId="56" xfId="0" applyFont="1" applyFill="1" applyBorder="1" applyAlignment="1">
      <alignment horizontal="center" vertical="center" wrapText="1"/>
    </xf>
    <xf numFmtId="0" fontId="20" fillId="0" borderId="11" xfId="0" applyFont="1" applyBorder="1" applyAlignment="1">
      <alignment horizontal="center" vertical="center" wrapText="1"/>
    </xf>
    <xf numFmtId="0" fontId="20" fillId="0" borderId="18" xfId="0" applyFont="1" applyBorder="1" applyAlignment="1">
      <alignment horizontal="center" vertical="center" wrapText="1"/>
    </xf>
    <xf numFmtId="0" fontId="3" fillId="0" borderId="0" xfId="0" applyFont="1" applyFill="1" applyAlignment="1" applyProtection="1">
      <alignment horizontal="centerContinuous" vertical="center" wrapText="1"/>
    </xf>
    <xf numFmtId="0" fontId="3" fillId="8" borderId="28" xfId="0" applyFont="1" applyFill="1" applyBorder="1" applyAlignment="1" applyProtection="1">
      <alignment horizontal="center" vertical="center" wrapText="1"/>
    </xf>
    <xf numFmtId="0" fontId="2" fillId="0" borderId="5" xfId="0" applyFont="1" applyFill="1" applyBorder="1" applyAlignment="1" applyProtection="1">
      <alignment horizontal="centerContinuous" vertical="center" wrapText="1"/>
    </xf>
    <xf numFmtId="0" fontId="3" fillId="10" borderId="44" xfId="0" applyFont="1" applyFill="1" applyBorder="1" applyAlignment="1">
      <alignment horizontal="center" vertical="center" wrapText="1"/>
    </xf>
    <xf numFmtId="0" fontId="3" fillId="0" borderId="32" xfId="0" applyFont="1" applyFill="1" applyBorder="1" applyAlignment="1">
      <alignment horizontal="center" vertical="center" wrapText="1"/>
    </xf>
    <xf numFmtId="15" fontId="3" fillId="0" borderId="32" xfId="0" applyNumberFormat="1" applyFont="1" applyFill="1" applyBorder="1" applyAlignment="1" applyProtection="1">
      <alignment horizontal="center" vertical="center" wrapText="1"/>
    </xf>
    <xf numFmtId="168" fontId="3" fillId="15" borderId="32" xfId="0" applyNumberFormat="1" applyFont="1" applyFill="1" applyBorder="1" applyAlignment="1">
      <alignment horizontal="center" vertical="center" wrapText="1"/>
    </xf>
    <xf numFmtId="0" fontId="3" fillId="8" borderId="32" xfId="0" applyNumberFormat="1" applyFont="1" applyFill="1" applyBorder="1" applyAlignment="1" applyProtection="1">
      <alignment horizontal="center" vertical="center" wrapText="1"/>
      <protection locked="0"/>
    </xf>
    <xf numFmtId="9" fontId="3" fillId="7" borderId="32" xfId="0" applyNumberFormat="1" applyFont="1" applyFill="1" applyBorder="1" applyAlignment="1" applyProtection="1">
      <alignment horizontal="center" vertical="center"/>
    </xf>
    <xf numFmtId="9" fontId="3" fillId="0" borderId="32" xfId="0" applyNumberFormat="1" applyFont="1" applyFill="1" applyBorder="1" applyAlignment="1" applyProtection="1">
      <alignment horizontal="center" vertical="center"/>
    </xf>
    <xf numFmtId="9" fontId="3" fillId="8" borderId="32" xfId="0" applyNumberFormat="1" applyFont="1" applyFill="1" applyBorder="1" applyAlignment="1" applyProtection="1">
      <alignment horizontal="justify" vertical="center" wrapText="1"/>
    </xf>
    <xf numFmtId="0" fontId="3" fillId="7" borderId="30" xfId="0" applyFont="1" applyFill="1" applyBorder="1" applyAlignment="1" applyProtection="1">
      <alignment horizontal="center" vertical="center" wrapText="1"/>
    </xf>
    <xf numFmtId="0" fontId="3" fillId="0" borderId="63" xfId="0" applyFont="1" applyBorder="1" applyAlignment="1" applyProtection="1">
      <alignment horizontal="center" vertical="center"/>
    </xf>
    <xf numFmtId="0" fontId="22" fillId="0" borderId="56" xfId="4" applyFont="1" applyFill="1" applyBorder="1" applyAlignment="1" applyProtection="1">
      <alignment horizontal="justify" vertical="center" wrapText="1"/>
      <protection locked="0"/>
    </xf>
    <xf numFmtId="0" fontId="22" fillId="15" borderId="56" xfId="4" applyFont="1" applyFill="1" applyBorder="1" applyAlignment="1" applyProtection="1">
      <alignment horizontal="justify" vertical="center" wrapText="1"/>
      <protection locked="0"/>
    </xf>
    <xf numFmtId="15" fontId="25" fillId="0" borderId="56" xfId="0" applyNumberFormat="1" applyFont="1" applyFill="1" applyBorder="1" applyAlignment="1">
      <alignment horizontal="center" vertical="center" wrapText="1"/>
    </xf>
    <xf numFmtId="0" fontId="25" fillId="0" borderId="56" xfId="0" applyFont="1" applyFill="1" applyBorder="1" applyAlignment="1">
      <alignment horizontal="center" vertical="center" wrapText="1"/>
    </xf>
    <xf numFmtId="0" fontId="3" fillId="39" borderId="0" xfId="0" applyFont="1" applyFill="1" applyProtection="1"/>
    <xf numFmtId="0" fontId="22" fillId="0" borderId="19" xfId="4" applyFont="1" applyFill="1" applyBorder="1" applyAlignment="1" applyProtection="1">
      <alignment horizontal="justify" vertical="center" wrapText="1"/>
      <protection locked="0"/>
    </xf>
    <xf numFmtId="15" fontId="25" fillId="0" borderId="19" xfId="0" applyNumberFormat="1" applyFont="1" applyFill="1" applyBorder="1" applyAlignment="1">
      <alignment horizontal="center" vertical="center" wrapText="1"/>
    </xf>
    <xf numFmtId="0" fontId="3" fillId="4" borderId="30" xfId="0" applyFont="1" applyFill="1" applyBorder="1" applyAlignment="1">
      <alignment horizontal="center" vertical="center" wrapText="1"/>
    </xf>
    <xf numFmtId="15" fontId="25" fillId="0" borderId="30" xfId="0" applyNumberFormat="1" applyFont="1" applyFill="1" applyBorder="1" applyAlignment="1">
      <alignment horizontal="center" vertical="center" wrapText="1"/>
    </xf>
    <xf numFmtId="1" fontId="3" fillId="7" borderId="30" xfId="0" applyNumberFormat="1" applyFont="1" applyFill="1" applyBorder="1" applyAlignment="1" applyProtection="1">
      <alignment horizontal="center" vertical="center"/>
    </xf>
    <xf numFmtId="9" fontId="3" fillId="7" borderId="30" xfId="1" applyFont="1" applyFill="1" applyBorder="1" applyAlignment="1" applyProtection="1">
      <alignment horizontal="center" vertical="center" wrapText="1"/>
    </xf>
    <xf numFmtId="15" fontId="25" fillId="0" borderId="11" xfId="0" applyNumberFormat="1" applyFont="1" applyFill="1" applyBorder="1" applyAlignment="1">
      <alignment horizontal="center" vertical="center" wrapText="1"/>
    </xf>
    <xf numFmtId="15" fontId="25" fillId="0" borderId="18" xfId="0" applyNumberFormat="1"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2" fillId="15" borderId="46" xfId="4" applyFont="1" applyFill="1" applyBorder="1" applyAlignment="1" applyProtection="1">
      <alignment horizontal="justify" vertical="center" wrapText="1"/>
      <protection locked="0"/>
    </xf>
    <xf numFmtId="0" fontId="22" fillId="15" borderId="46" xfId="5" applyFont="1" applyFill="1" applyBorder="1" applyAlignment="1">
      <alignment horizontal="justify" vertical="center" wrapText="1"/>
    </xf>
    <xf numFmtId="0" fontId="25" fillId="0" borderId="19" xfId="0" applyFont="1" applyFill="1" applyBorder="1" applyAlignment="1">
      <alignment horizontal="center" vertical="center" wrapText="1"/>
    </xf>
    <xf numFmtId="0" fontId="22" fillId="15" borderId="11" xfId="4" applyFont="1" applyFill="1" applyBorder="1" applyAlignment="1" applyProtection="1">
      <alignment horizontal="justify" vertical="center" wrapText="1"/>
      <protection locked="0"/>
    </xf>
    <xf numFmtId="0" fontId="25" fillId="0" borderId="11" xfId="0" applyFont="1" applyFill="1" applyBorder="1" applyAlignment="1">
      <alignment horizontal="center" vertical="center" wrapText="1"/>
    </xf>
    <xf numFmtId="0" fontId="22" fillId="15" borderId="18" xfId="4" applyFont="1" applyFill="1" applyBorder="1" applyAlignment="1" applyProtection="1">
      <alignment horizontal="justify" vertical="center" wrapText="1"/>
      <protection locked="0"/>
    </xf>
    <xf numFmtId="0" fontId="25" fillId="0" borderId="18" xfId="0" applyFont="1" applyFill="1" applyBorder="1" applyAlignment="1">
      <alignment horizontal="center" vertical="center" wrapText="1"/>
    </xf>
    <xf numFmtId="0" fontId="22" fillId="15" borderId="30" xfId="4" applyFont="1" applyFill="1" applyBorder="1" applyAlignment="1" applyProtection="1">
      <alignment horizontal="justify" vertical="center" wrapText="1"/>
      <protection locked="0"/>
    </xf>
    <xf numFmtId="0" fontId="22" fillId="15" borderId="26" xfId="4" applyFont="1" applyFill="1" applyBorder="1" applyAlignment="1" applyProtection="1">
      <alignment horizontal="justify" vertical="center" wrapText="1"/>
      <protection locked="0"/>
    </xf>
    <xf numFmtId="0" fontId="25" fillId="0" borderId="26" xfId="0" applyFont="1" applyFill="1" applyBorder="1" applyAlignment="1">
      <alignment horizontal="center" vertical="center" wrapText="1"/>
    </xf>
    <xf numFmtId="15" fontId="25" fillId="0" borderId="26" xfId="0" applyNumberFormat="1" applyFont="1" applyFill="1" applyBorder="1" applyAlignment="1">
      <alignment horizontal="center" vertical="center" wrapText="1"/>
    </xf>
    <xf numFmtId="0" fontId="16" fillId="15" borderId="26" xfId="0" applyFont="1" applyFill="1" applyBorder="1" applyAlignment="1">
      <alignment horizontal="centerContinuous" vertical="center" wrapText="1"/>
    </xf>
    <xf numFmtId="0" fontId="3" fillId="0" borderId="42" xfId="0" applyFont="1" applyBorder="1" applyAlignment="1" applyProtection="1">
      <alignment horizontal="center" vertical="center"/>
    </xf>
    <xf numFmtId="0" fontId="3" fillId="0" borderId="12" xfId="0" applyFont="1" applyBorder="1" applyAlignment="1" applyProtection="1">
      <alignment horizontal="center" vertical="center"/>
    </xf>
    <xf numFmtId="0" fontId="3" fillId="0" borderId="52" xfId="0" applyFont="1" applyBorder="1" applyAlignment="1" applyProtection="1">
      <alignment horizontal="center" vertical="center"/>
    </xf>
    <xf numFmtId="0" fontId="3" fillId="0" borderId="52" xfId="0" applyFont="1" applyBorder="1" applyAlignment="1" applyProtection="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10" borderId="11" xfId="0" applyFont="1" applyFill="1" applyBorder="1" applyAlignment="1">
      <alignment horizontal="justify" vertical="center" wrapText="1"/>
    </xf>
    <xf numFmtId="0" fontId="3" fillId="0" borderId="11" xfId="0" applyFont="1" applyBorder="1" applyAlignment="1">
      <alignment horizontal="justify" vertical="center" wrapText="1"/>
    </xf>
    <xf numFmtId="0" fontId="3" fillId="0" borderId="18" xfId="0" applyFont="1" applyBorder="1" applyAlignment="1">
      <alignment horizontal="justify" vertical="center" wrapText="1"/>
    </xf>
    <xf numFmtId="0" fontId="3" fillId="10" borderId="26" xfId="0" applyFont="1" applyFill="1" applyBorder="1" applyAlignment="1">
      <alignment horizontal="justify" vertical="center" wrapText="1"/>
    </xf>
    <xf numFmtId="0" fontId="3" fillId="10" borderId="32" xfId="0" applyFont="1" applyFill="1" applyBorder="1" applyAlignment="1">
      <alignment horizontal="justify" vertical="center" wrapText="1"/>
    </xf>
    <xf numFmtId="0" fontId="3" fillId="4" borderId="43" xfId="0" applyFont="1" applyFill="1" applyBorder="1" applyAlignment="1">
      <alignment horizontal="center" vertical="center" wrapText="1"/>
    </xf>
    <xf numFmtId="0" fontId="3" fillId="7" borderId="18" xfId="0" applyFont="1" applyFill="1" applyBorder="1" applyAlignment="1" applyProtection="1">
      <alignment horizontal="center" vertical="center" wrapText="1"/>
    </xf>
    <xf numFmtId="0" fontId="3" fillId="10" borderId="32" xfId="0" applyFont="1" applyFill="1" applyBorder="1" applyAlignment="1">
      <alignment horizontal="center" vertical="center"/>
    </xf>
    <xf numFmtId="0" fontId="2" fillId="0" borderId="50" xfId="0" applyFont="1" applyFill="1" applyBorder="1" applyAlignment="1" applyProtection="1">
      <alignment horizontal="center" vertical="center" wrapText="1"/>
    </xf>
    <xf numFmtId="0" fontId="3" fillId="4" borderId="47" xfId="0" applyFont="1" applyFill="1" applyBorder="1" applyAlignment="1">
      <alignment horizontal="center" vertical="center" wrapText="1"/>
    </xf>
    <xf numFmtId="0" fontId="3" fillId="10" borderId="30" xfId="0" applyFont="1" applyFill="1" applyBorder="1" applyAlignment="1">
      <alignment horizontal="justify" vertical="center" wrapText="1"/>
    </xf>
    <xf numFmtId="0" fontId="21" fillId="2" borderId="1" xfId="0" applyFont="1" applyFill="1" applyBorder="1" applyAlignment="1" applyProtection="1">
      <alignment horizontal="centerContinuous" wrapText="1"/>
    </xf>
    <xf numFmtId="0" fontId="21" fillId="2" borderId="2" xfId="0" applyFont="1" applyFill="1" applyBorder="1" applyAlignment="1" applyProtection="1">
      <alignment horizontal="centerContinuous" wrapText="1"/>
    </xf>
    <xf numFmtId="0" fontId="16" fillId="0" borderId="0" xfId="0" applyFont="1" applyBorder="1" applyProtection="1"/>
    <xf numFmtId="0" fontId="16" fillId="0" borderId="0" xfId="0" applyFont="1" applyProtection="1"/>
    <xf numFmtId="0" fontId="16" fillId="0" borderId="0" xfId="0" applyFont="1" applyAlignment="1" applyProtection="1">
      <alignment horizontal="center"/>
    </xf>
    <xf numFmtId="0" fontId="16" fillId="32" borderId="56" xfId="0" applyFont="1" applyFill="1" applyBorder="1" applyAlignment="1" applyProtection="1">
      <alignment horizontal="left"/>
    </xf>
    <xf numFmtId="0" fontId="16" fillId="17" borderId="56" xfId="0" applyFont="1" applyFill="1" applyBorder="1" applyAlignment="1" applyProtection="1">
      <alignment horizontal="left"/>
    </xf>
    <xf numFmtId="0" fontId="16" fillId="19" borderId="56" xfId="0" applyFont="1" applyFill="1" applyBorder="1" applyAlignment="1" applyProtection="1">
      <alignment horizontal="left"/>
    </xf>
    <xf numFmtId="0" fontId="16" fillId="20" borderId="56" xfId="0" applyFont="1" applyFill="1" applyBorder="1" applyAlignment="1" applyProtection="1">
      <alignment horizontal="left"/>
    </xf>
    <xf numFmtId="0" fontId="16" fillId="21" borderId="56" xfId="0" applyFont="1" applyFill="1" applyBorder="1" applyAlignment="1" applyProtection="1">
      <alignment horizontal="left"/>
    </xf>
    <xf numFmtId="0" fontId="16" fillId="23" borderId="56" xfId="0" applyFont="1" applyFill="1" applyBorder="1" applyAlignment="1" applyProtection="1">
      <alignment horizontal="left"/>
    </xf>
    <xf numFmtId="0" fontId="16" fillId="0" borderId="56" xfId="0" applyFont="1" applyFill="1" applyBorder="1" applyAlignment="1" applyProtection="1">
      <alignment horizontal="left"/>
    </xf>
    <xf numFmtId="0" fontId="21" fillId="2" borderId="4" xfId="0" applyFont="1" applyFill="1" applyBorder="1" applyAlignment="1" applyProtection="1">
      <alignment horizontal="centerContinuous" wrapText="1"/>
    </xf>
    <xf numFmtId="0" fontId="21" fillId="2" borderId="0" xfId="0" applyFont="1" applyFill="1" applyBorder="1" applyAlignment="1" applyProtection="1">
      <alignment horizontal="centerContinuous" wrapText="1"/>
    </xf>
    <xf numFmtId="0" fontId="21" fillId="2" borderId="55" xfId="0" applyFont="1" applyFill="1" applyBorder="1" applyAlignment="1" applyProtection="1">
      <alignment horizontal="centerContinuous" wrapText="1"/>
    </xf>
    <xf numFmtId="0" fontId="29" fillId="8" borderId="56" xfId="0" applyFont="1" applyFill="1" applyBorder="1" applyAlignment="1" applyProtection="1">
      <alignment horizontal="center"/>
    </xf>
    <xf numFmtId="0" fontId="16" fillId="18" borderId="56" xfId="0" applyFont="1" applyFill="1" applyBorder="1" applyAlignment="1" applyProtection="1">
      <alignment horizontal="left"/>
    </xf>
    <xf numFmtId="0" fontId="16" fillId="0" borderId="56" xfId="0" applyFont="1" applyBorder="1" applyAlignment="1" applyProtection="1">
      <alignment horizontal="left"/>
    </xf>
    <xf numFmtId="0" fontId="16" fillId="0" borderId="0" xfId="0" applyFont="1" applyFill="1" applyBorder="1" applyAlignment="1" applyProtection="1">
      <alignment horizontal="left"/>
    </xf>
    <xf numFmtId="0" fontId="16" fillId="22" borderId="58" xfId="0" applyFont="1" applyFill="1" applyBorder="1" applyAlignment="1" applyProtection="1">
      <alignment horizontal="left"/>
    </xf>
    <xf numFmtId="0" fontId="16" fillId="8" borderId="56" xfId="0" applyFont="1" applyFill="1" applyBorder="1" applyAlignment="1" applyProtection="1">
      <alignment horizontal="left"/>
    </xf>
    <xf numFmtId="167" fontId="31" fillId="8" borderId="56" xfId="0" applyNumberFormat="1" applyFont="1" applyFill="1" applyBorder="1" applyAlignment="1" applyProtection="1">
      <alignment horizontal="center"/>
    </xf>
    <xf numFmtId="164" fontId="21" fillId="0" borderId="4" xfId="0" applyNumberFormat="1" applyFont="1" applyFill="1" applyBorder="1" applyAlignment="1" applyProtection="1">
      <alignment horizontal="centerContinuous" vertical="center" wrapText="1"/>
    </xf>
    <xf numFmtId="164" fontId="21" fillId="0" borderId="0" xfId="0" applyNumberFormat="1" applyFont="1" applyFill="1" applyBorder="1" applyAlignment="1" applyProtection="1">
      <alignment horizontal="centerContinuous" vertical="center" wrapText="1"/>
    </xf>
    <xf numFmtId="0" fontId="16" fillId="2" borderId="0"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14" fontId="16" fillId="2" borderId="0" xfId="0" applyNumberFormat="1" applyFont="1" applyFill="1" applyBorder="1" applyAlignment="1" applyProtection="1">
      <alignment horizontal="center" vertical="center" wrapText="1"/>
    </xf>
    <xf numFmtId="164" fontId="21" fillId="0" borderId="35" xfId="0" applyNumberFormat="1" applyFont="1" applyFill="1" applyBorder="1" applyAlignment="1" applyProtection="1">
      <alignment horizontal="centerContinuous" vertical="center" wrapText="1"/>
    </xf>
    <xf numFmtId="164" fontId="21" fillId="0" borderId="6" xfId="0" applyNumberFormat="1" applyFont="1" applyFill="1" applyBorder="1" applyAlignment="1" applyProtection="1">
      <alignment horizontal="centerContinuous" vertical="center" wrapText="1"/>
    </xf>
    <xf numFmtId="0" fontId="16" fillId="3" borderId="21" xfId="0" applyFont="1" applyFill="1" applyBorder="1" applyAlignment="1" applyProtection="1">
      <alignment horizontal="center" vertical="center" wrapText="1"/>
    </xf>
    <xf numFmtId="0" fontId="16" fillId="3" borderId="5" xfId="0" applyFont="1" applyFill="1" applyBorder="1" applyAlignment="1" applyProtection="1">
      <alignment horizontal="center" vertical="center" wrapText="1"/>
    </xf>
    <xf numFmtId="0" fontId="21" fillId="0" borderId="1" xfId="0" applyFont="1" applyFill="1" applyBorder="1" applyAlignment="1" applyProtection="1">
      <alignment horizontal="centerContinuous" vertical="center" wrapText="1"/>
    </xf>
    <xf numFmtId="0" fontId="21" fillId="0" borderId="2" xfId="0" applyFont="1" applyFill="1" applyBorder="1" applyAlignment="1" applyProtection="1">
      <alignment horizontal="centerContinuous" vertical="center" wrapText="1"/>
    </xf>
    <xf numFmtId="0" fontId="21" fillId="0" borderId="24" xfId="0" applyFont="1" applyFill="1" applyBorder="1" applyAlignment="1" applyProtection="1">
      <alignment horizontal="centerContinuous" vertical="center" wrapText="1"/>
    </xf>
    <xf numFmtId="0" fontId="21" fillId="0" borderId="31" xfId="0" applyFont="1" applyFill="1" applyBorder="1" applyAlignment="1" applyProtection="1">
      <alignment horizontal="centerContinuous" vertical="center" wrapText="1"/>
    </xf>
    <xf numFmtId="0" fontId="21" fillId="0" borderId="0" xfId="0" applyFont="1" applyFill="1" applyBorder="1" applyAlignment="1" applyProtection="1">
      <alignment horizontal="centerContinuous" vertical="center" wrapText="1"/>
    </xf>
    <xf numFmtId="0" fontId="16" fillId="0" borderId="0" xfId="0" applyFont="1" applyFill="1" applyBorder="1" applyAlignment="1" applyProtection="1">
      <alignment horizontal="centerContinuous" vertical="center" wrapText="1"/>
    </xf>
    <xf numFmtId="0" fontId="16" fillId="0" borderId="0" xfId="0" applyFont="1" applyFill="1" applyAlignment="1" applyProtection="1">
      <alignment horizontal="centerContinuous"/>
    </xf>
    <xf numFmtId="0" fontId="16" fillId="0" borderId="11" xfId="0" applyFont="1" applyFill="1" applyBorder="1" applyAlignment="1">
      <alignment horizontal="justify" vertical="center" wrapText="1"/>
    </xf>
    <xf numFmtId="0" fontId="16" fillId="0" borderId="11" xfId="0" applyFont="1" applyFill="1" applyBorder="1" applyAlignment="1" applyProtection="1">
      <alignment vertical="center" wrapText="1"/>
      <protection locked="0"/>
    </xf>
    <xf numFmtId="0" fontId="16" fillId="0" borderId="11" xfId="0" applyFont="1" applyFill="1" applyBorder="1" applyAlignment="1" applyProtection="1">
      <alignment horizontal="center" vertical="center"/>
      <protection locked="0"/>
    </xf>
    <xf numFmtId="169" fontId="16" fillId="0" borderId="11" xfId="0" applyNumberFormat="1" applyFont="1" applyFill="1" applyBorder="1" applyAlignment="1" applyProtection="1">
      <alignment horizontal="center" vertical="center"/>
      <protection locked="0"/>
    </xf>
    <xf numFmtId="1" fontId="16" fillId="7" borderId="11" xfId="0" applyNumberFormat="1" applyFont="1" applyFill="1" applyBorder="1" applyAlignment="1" applyProtection="1">
      <alignment horizontal="center" vertical="center"/>
    </xf>
    <xf numFmtId="0" fontId="16" fillId="7" borderId="11" xfId="0" applyFont="1" applyFill="1" applyBorder="1" applyAlignment="1" applyProtection="1">
      <alignment horizontal="center" vertical="center" wrapText="1"/>
    </xf>
    <xf numFmtId="0" fontId="16" fillId="8" borderId="11" xfId="0" applyFont="1" applyFill="1" applyBorder="1" applyAlignment="1" applyProtection="1">
      <alignment horizontal="center" vertical="center" wrapText="1"/>
    </xf>
    <xf numFmtId="9" fontId="16" fillId="7" borderId="11" xfId="1" applyFont="1" applyFill="1" applyBorder="1" applyAlignment="1" applyProtection="1">
      <alignment horizontal="center" vertical="center" wrapText="1"/>
    </xf>
    <xf numFmtId="1" fontId="16" fillId="7" borderId="11" xfId="0" applyNumberFormat="1"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0" borderId="11" xfId="0" applyFont="1" applyBorder="1" applyAlignment="1" applyProtection="1">
      <alignment horizontal="center" vertical="center"/>
    </xf>
    <xf numFmtId="0" fontId="16" fillId="0" borderId="12" xfId="0" applyFont="1" applyBorder="1" applyAlignment="1" applyProtection="1">
      <alignment horizontal="center" vertical="center"/>
    </xf>
    <xf numFmtId="0" fontId="21" fillId="3" borderId="0" xfId="0" applyFont="1" applyFill="1" applyBorder="1" applyAlignment="1" applyProtection="1">
      <alignment horizontal="center" vertical="center" wrapText="1"/>
    </xf>
    <xf numFmtId="0" fontId="16" fillId="32" borderId="0" xfId="0" applyFont="1" applyFill="1" applyProtection="1"/>
    <xf numFmtId="0" fontId="16" fillId="0" borderId="18" xfId="0" applyFont="1" applyFill="1" applyBorder="1" applyAlignment="1">
      <alignment horizontal="justify" vertical="center" wrapText="1"/>
    </xf>
    <xf numFmtId="0" fontId="16" fillId="0" borderId="18" xfId="0" applyFont="1" applyFill="1" applyBorder="1" applyAlignment="1" applyProtection="1">
      <alignment vertical="center" wrapText="1"/>
      <protection locked="0"/>
    </xf>
    <xf numFmtId="0" fontId="16" fillId="0" borderId="18" xfId="0" applyFont="1" applyFill="1" applyBorder="1" applyAlignment="1" applyProtection="1">
      <alignment horizontal="center" vertical="center"/>
      <protection locked="0"/>
    </xf>
    <xf numFmtId="169" fontId="16" fillId="0" borderId="18" xfId="0" applyNumberFormat="1" applyFont="1" applyFill="1" applyBorder="1" applyAlignment="1" applyProtection="1">
      <alignment horizontal="center" vertical="center"/>
      <protection locked="0"/>
    </xf>
    <xf numFmtId="1" fontId="16" fillId="7" borderId="18" xfId="0" applyNumberFormat="1" applyFont="1" applyFill="1" applyBorder="1" applyAlignment="1" applyProtection="1">
      <alignment horizontal="center" vertical="center"/>
    </xf>
    <xf numFmtId="0" fontId="16" fillId="7" borderId="18" xfId="0" applyFont="1" applyFill="1" applyBorder="1" applyAlignment="1" applyProtection="1">
      <alignment horizontal="center" vertical="center" wrapText="1"/>
    </xf>
    <xf numFmtId="0" fontId="16" fillId="8" borderId="18" xfId="0" applyFont="1" applyFill="1" applyBorder="1" applyAlignment="1" applyProtection="1">
      <alignment horizontal="center" vertical="center" wrapText="1"/>
    </xf>
    <xf numFmtId="9" fontId="16" fillId="7" borderId="18" xfId="1" applyFont="1" applyFill="1" applyBorder="1" applyAlignment="1" applyProtection="1">
      <alignment horizontal="center" vertical="center" wrapText="1"/>
    </xf>
    <xf numFmtId="1" fontId="16" fillId="7" borderId="18" xfId="0" applyNumberFormat="1"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6" fillId="0" borderId="18" xfId="0" applyFont="1" applyBorder="1" applyAlignment="1" applyProtection="1">
      <alignment horizontal="center" vertical="center"/>
    </xf>
    <xf numFmtId="0" fontId="16" fillId="0" borderId="42" xfId="0" applyFont="1" applyBorder="1" applyAlignment="1" applyProtection="1">
      <alignment horizontal="center" vertical="center"/>
    </xf>
    <xf numFmtId="0" fontId="21" fillId="2" borderId="6" xfId="0" applyFont="1" applyFill="1" applyBorder="1" applyAlignment="1" applyProtection="1">
      <alignment horizontal="centerContinuous" vertical="center" wrapText="1"/>
    </xf>
    <xf numFmtId="0" fontId="16" fillId="0" borderId="0" xfId="0" applyFont="1" applyAlignment="1" applyProtection="1">
      <alignment horizontal="centerContinuous"/>
    </xf>
    <xf numFmtId="0" fontId="21" fillId="2" borderId="0" xfId="0" applyFont="1" applyFill="1" applyBorder="1" applyAlignment="1" applyProtection="1">
      <alignment horizontal="centerContinuous" vertical="center" wrapText="1"/>
    </xf>
    <xf numFmtId="0" fontId="21" fillId="2" borderId="24" xfId="0" applyFont="1" applyFill="1" applyBorder="1" applyAlignment="1" applyProtection="1">
      <alignment horizontal="centerContinuous" vertical="center" wrapText="1"/>
    </xf>
    <xf numFmtId="0" fontId="16" fillId="0" borderId="30" xfId="0" applyNumberFormat="1" applyFont="1" applyFill="1" applyBorder="1" applyAlignment="1" applyProtection="1">
      <alignment horizontal="centerContinuous" vertical="center" wrapText="1"/>
      <protection locked="0"/>
    </xf>
    <xf numFmtId="9" fontId="16" fillId="0" borderId="22" xfId="0" applyNumberFormat="1" applyFont="1" applyFill="1" applyBorder="1" applyAlignment="1" applyProtection="1">
      <alignment horizontal="centerContinuous" vertical="center"/>
    </xf>
    <xf numFmtId="9" fontId="16" fillId="0" borderId="23" xfId="0" applyNumberFormat="1" applyFont="1" applyFill="1" applyBorder="1" applyAlignment="1" applyProtection="1">
      <alignment horizontal="centerContinuous" vertical="center"/>
    </xf>
    <xf numFmtId="9" fontId="16" fillId="0" borderId="49" xfId="0" applyNumberFormat="1" applyFont="1" applyFill="1" applyBorder="1" applyAlignment="1" applyProtection="1">
      <alignment horizontal="centerContinuous" vertical="center"/>
    </xf>
    <xf numFmtId="0" fontId="16" fillId="0" borderId="0" xfId="0" applyFont="1" applyBorder="1" applyAlignment="1" applyProtection="1">
      <alignment horizontal="centerContinuous" vertical="center"/>
    </xf>
    <xf numFmtId="0" fontId="16" fillId="0" borderId="0" xfId="0" applyFont="1" applyAlignment="1" applyProtection="1">
      <alignment horizontal="centerContinuous" vertical="center"/>
    </xf>
    <xf numFmtId="0" fontId="16" fillId="10" borderId="14" xfId="0" applyFont="1" applyFill="1" applyBorder="1" applyAlignment="1">
      <alignment horizontal="center" vertical="center" wrapText="1"/>
    </xf>
    <xf numFmtId="0" fontId="16" fillId="10" borderId="46" xfId="0" applyFont="1" applyFill="1" applyBorder="1" applyAlignment="1">
      <alignment horizontal="center" vertical="center"/>
    </xf>
    <xf numFmtId="0" fontId="16" fillId="10" borderId="46" xfId="0" applyFont="1" applyFill="1" applyBorder="1" applyAlignment="1">
      <alignment horizontal="justify" vertical="center" wrapText="1"/>
    </xf>
    <xf numFmtId="0" fontId="16" fillId="2" borderId="46" xfId="0" applyFont="1" applyFill="1" applyBorder="1" applyAlignment="1" applyProtection="1">
      <alignment horizontal="justify" vertical="center" wrapText="1"/>
      <protection locked="0"/>
    </xf>
    <xf numFmtId="0" fontId="16" fillId="2" borderId="46" xfId="0" applyFont="1" applyFill="1" applyBorder="1" applyAlignment="1" applyProtection="1">
      <alignment vertical="center" wrapText="1"/>
    </xf>
    <xf numFmtId="0" fontId="16" fillId="2" borderId="46" xfId="0" applyFont="1" applyFill="1" applyBorder="1" applyAlignment="1" applyProtection="1">
      <alignment horizontal="center" vertical="center" wrapText="1"/>
    </xf>
    <xf numFmtId="15" fontId="16" fillId="2" borderId="46" xfId="0" applyNumberFormat="1" applyFont="1" applyFill="1" applyBorder="1" applyAlignment="1" applyProtection="1">
      <alignment horizontal="center" vertical="center" wrapText="1"/>
      <protection locked="0"/>
    </xf>
    <xf numFmtId="1" fontId="16" fillId="5" borderId="46" xfId="0" applyNumberFormat="1" applyFont="1" applyFill="1" applyBorder="1" applyAlignment="1" applyProtection="1">
      <alignment horizontal="center" vertical="center"/>
    </xf>
    <xf numFmtId="0" fontId="16" fillId="7" borderId="46" xfId="0" applyFont="1" applyFill="1" applyBorder="1" applyAlignment="1" applyProtection="1">
      <alignment horizontal="center" vertical="center" wrapText="1"/>
    </xf>
    <xf numFmtId="0" fontId="16" fillId="8" borderId="46" xfId="0" applyNumberFormat="1" applyFont="1" applyFill="1" applyBorder="1" applyAlignment="1" applyProtection="1">
      <alignment horizontal="center" vertical="center" wrapText="1"/>
      <protection locked="0"/>
    </xf>
    <xf numFmtId="9" fontId="16" fillId="7" borderId="46" xfId="0" applyNumberFormat="1" applyFont="1" applyFill="1" applyBorder="1" applyAlignment="1" applyProtection="1">
      <alignment horizontal="center" vertical="center"/>
    </xf>
    <xf numFmtId="1" fontId="16" fillId="7" borderId="46" xfId="0" applyNumberFormat="1" applyFont="1" applyFill="1" applyBorder="1" applyAlignment="1" applyProtection="1">
      <alignment horizontal="center" vertical="center"/>
    </xf>
    <xf numFmtId="9" fontId="16" fillId="0" borderId="46" xfId="0" applyNumberFormat="1" applyFont="1" applyFill="1" applyBorder="1" applyAlignment="1" applyProtection="1">
      <alignment horizontal="center" vertical="center"/>
    </xf>
    <xf numFmtId="9" fontId="16" fillId="8" borderId="46" xfId="0" applyNumberFormat="1" applyFont="1" applyFill="1" applyBorder="1" applyAlignment="1" applyProtection="1">
      <alignment horizontal="justify" vertical="center"/>
    </xf>
    <xf numFmtId="0" fontId="16" fillId="0" borderId="46" xfId="0" applyFont="1" applyBorder="1" applyAlignment="1" applyProtection="1">
      <alignment horizontal="center" vertical="center"/>
    </xf>
    <xf numFmtId="0" fontId="16" fillId="0" borderId="15" xfId="0" applyFont="1" applyBorder="1" applyAlignment="1" applyProtection="1">
      <alignment horizontal="center" vertical="center"/>
    </xf>
    <xf numFmtId="0" fontId="16" fillId="0" borderId="21" xfId="0" applyFont="1" applyBorder="1" applyAlignment="1" applyProtection="1">
      <alignment horizontal="center" vertical="center" wrapText="1"/>
    </xf>
    <xf numFmtId="0" fontId="16" fillId="0" borderId="50" xfId="0" applyFont="1" applyBorder="1" applyAlignment="1" applyProtection="1">
      <alignment horizontal="center" vertical="center"/>
    </xf>
    <xf numFmtId="0" fontId="16" fillId="18" borderId="0" xfId="0" applyFont="1" applyFill="1" applyProtection="1"/>
    <xf numFmtId="0" fontId="16" fillId="0" borderId="2" xfId="0" applyFont="1" applyBorder="1" applyAlignment="1" applyProtection="1">
      <alignment horizontal="centerContinuous"/>
    </xf>
    <xf numFmtId="0" fontId="21" fillId="2" borderId="3" xfId="0" applyFont="1" applyFill="1" applyBorder="1" applyAlignment="1" applyProtection="1">
      <alignment horizontal="centerContinuous" wrapText="1"/>
    </xf>
    <xf numFmtId="0" fontId="21" fillId="2" borderId="5" xfId="0" applyFont="1" applyFill="1" applyBorder="1" applyAlignment="1" applyProtection="1">
      <alignment horizontal="centerContinuous" wrapText="1"/>
    </xf>
    <xf numFmtId="0" fontId="16" fillId="0" borderId="0" xfId="0" applyFont="1" applyBorder="1" applyAlignment="1" applyProtection="1">
      <alignment horizontal="centerContinuous"/>
    </xf>
    <xf numFmtId="0" fontId="16" fillId="2" borderId="0" xfId="0" applyFont="1" applyFill="1" applyBorder="1" applyAlignment="1" applyProtection="1">
      <alignment horizontal="centerContinuous" vertical="center" wrapText="1"/>
    </xf>
    <xf numFmtId="0" fontId="16" fillId="0" borderId="0" xfId="0" applyFont="1" applyBorder="1" applyAlignment="1" applyProtection="1">
      <alignment horizontal="centerContinuous" vertical="center" wrapText="1"/>
    </xf>
    <xf numFmtId="0" fontId="16" fillId="2" borderId="5" xfId="0" applyFont="1" applyFill="1" applyBorder="1" applyAlignment="1" applyProtection="1">
      <alignment horizontal="centerContinuous" vertical="center" wrapText="1"/>
    </xf>
    <xf numFmtId="166" fontId="33" fillId="0" borderId="0" xfId="0" applyNumberFormat="1" applyFont="1" applyBorder="1" applyAlignment="1" applyProtection="1">
      <alignment horizontal="centerContinuous" vertical="center" wrapText="1"/>
    </xf>
    <xf numFmtId="0" fontId="16" fillId="2" borderId="6" xfId="0" applyFont="1" applyFill="1" applyBorder="1" applyAlignment="1" applyProtection="1">
      <alignment horizontal="centerContinuous" vertical="center" wrapText="1"/>
    </xf>
    <xf numFmtId="0" fontId="16" fillId="0" borderId="6" xfId="0" applyFont="1" applyBorder="1" applyAlignment="1" applyProtection="1">
      <alignment horizontal="centerContinuous" vertical="center" wrapText="1"/>
    </xf>
    <xf numFmtId="0" fontId="16" fillId="0" borderId="6" xfId="0" applyFont="1" applyFill="1" applyBorder="1" applyAlignment="1" applyProtection="1">
      <alignment horizontal="centerContinuous" vertical="center" wrapText="1"/>
    </xf>
    <xf numFmtId="0" fontId="7" fillId="8" borderId="56" xfId="0" applyFont="1" applyFill="1" applyBorder="1" applyAlignment="1" applyProtection="1">
      <alignment horizontal="center"/>
    </xf>
    <xf numFmtId="167" fontId="9" fillId="8" borderId="56" xfId="0" applyNumberFormat="1" applyFont="1" applyFill="1" applyBorder="1" applyAlignment="1" applyProtection="1">
      <alignment horizontal="center"/>
    </xf>
    <xf numFmtId="9" fontId="3" fillId="0" borderId="49" xfId="0" applyNumberFormat="1" applyFont="1" applyFill="1" applyBorder="1" applyAlignment="1" applyProtection="1">
      <alignment horizontal="centerContinuous" vertical="center"/>
    </xf>
    <xf numFmtId="0" fontId="16" fillId="8" borderId="26" xfId="0" applyFont="1" applyFill="1" applyBorder="1" applyAlignment="1" applyProtection="1">
      <alignment horizontal="justify" vertical="center" wrapText="1"/>
    </xf>
    <xf numFmtId="0" fontId="16" fillId="8" borderId="32" xfId="0" applyFont="1" applyFill="1" applyBorder="1" applyAlignment="1" applyProtection="1">
      <alignment horizontal="justify" vertical="center" wrapText="1"/>
    </xf>
    <xf numFmtId="0" fontId="16" fillId="8" borderId="30" xfId="0" applyFont="1" applyFill="1" applyBorder="1" applyAlignment="1" applyProtection="1">
      <alignment horizontal="justify" vertical="center" wrapText="1"/>
    </xf>
    <xf numFmtId="0" fontId="16" fillId="15" borderId="30" xfId="0" applyFont="1" applyFill="1" applyBorder="1" applyAlignment="1">
      <alignment horizontal="centerContinuous" vertical="center" wrapText="1"/>
    </xf>
    <xf numFmtId="0" fontId="2" fillId="2" borderId="7" xfId="0" applyFont="1" applyFill="1" applyBorder="1" applyAlignment="1" applyProtection="1">
      <alignment horizontal="centerContinuous" vertical="center" wrapText="1"/>
    </xf>
    <xf numFmtId="0" fontId="3" fillId="0" borderId="23" xfId="0" applyFont="1" applyBorder="1" applyAlignment="1" applyProtection="1">
      <alignment horizontal="centerContinuous"/>
    </xf>
    <xf numFmtId="0" fontId="3" fillId="0" borderId="46" xfId="0" applyNumberFormat="1" applyFont="1" applyFill="1" applyBorder="1" applyAlignment="1" applyProtection="1">
      <alignment horizontal="centerContinuous" vertical="center" wrapText="1"/>
      <protection locked="0"/>
    </xf>
    <xf numFmtId="0" fontId="3" fillId="0" borderId="23" xfId="0" applyFont="1" applyBorder="1" applyAlignment="1" applyProtection="1">
      <alignment horizontal="centerContinuous" vertical="center"/>
    </xf>
    <xf numFmtId="0" fontId="3" fillId="0" borderId="23" xfId="0" applyFont="1" applyFill="1" applyBorder="1" applyAlignment="1" applyProtection="1">
      <alignment horizontal="centerContinuous"/>
    </xf>
    <xf numFmtId="0" fontId="3" fillId="0" borderId="8" xfId="0" applyFont="1" applyBorder="1" applyAlignment="1" applyProtection="1">
      <alignment horizontal="centerContinuous"/>
    </xf>
    <xf numFmtId="0" fontId="19" fillId="15" borderId="14" xfId="0" applyFont="1" applyFill="1" applyBorder="1" applyAlignment="1">
      <alignment horizontal="centerContinuous" vertical="center" wrapText="1"/>
    </xf>
    <xf numFmtId="0" fontId="19" fillId="15" borderId="46" xfId="0" applyFont="1" applyFill="1" applyBorder="1" applyAlignment="1">
      <alignment horizontal="centerContinuous" vertical="center" wrapText="1"/>
    </xf>
    <xf numFmtId="0" fontId="19" fillId="15" borderId="46" xfId="0" applyFont="1" applyFill="1" applyBorder="1" applyAlignment="1" applyProtection="1">
      <alignment horizontal="centerContinuous" vertical="center" wrapText="1"/>
      <protection locked="0"/>
    </xf>
    <xf numFmtId="169" fontId="19" fillId="15" borderId="46" xfId="0" applyNumberFormat="1" applyFont="1" applyFill="1" applyBorder="1" applyAlignment="1" applyProtection="1">
      <alignment horizontal="centerContinuous" vertical="center" wrapText="1"/>
      <protection locked="0"/>
    </xf>
    <xf numFmtId="1" fontId="19" fillId="15" borderId="46" xfId="0" applyNumberFormat="1" applyFont="1" applyFill="1" applyBorder="1" applyAlignment="1" applyProtection="1">
      <alignment horizontal="centerContinuous" vertical="center" wrapText="1"/>
    </xf>
    <xf numFmtId="0" fontId="19" fillId="15" borderId="46" xfId="0" applyFont="1" applyFill="1" applyBorder="1" applyAlignment="1" applyProtection="1">
      <alignment horizontal="centerContinuous" vertical="center" wrapText="1"/>
    </xf>
    <xf numFmtId="9" fontId="19" fillId="15" borderId="46" xfId="1" applyFont="1" applyFill="1" applyBorder="1" applyAlignment="1" applyProtection="1">
      <alignment horizontal="centerContinuous" vertical="center" wrapText="1"/>
    </xf>
    <xf numFmtId="0" fontId="19" fillId="15" borderId="15" xfId="0" applyFont="1" applyFill="1" applyBorder="1" applyAlignment="1" applyProtection="1">
      <alignment horizontal="centerContinuous" vertical="center" wrapText="1"/>
    </xf>
    <xf numFmtId="0" fontId="12" fillId="0" borderId="0" xfId="0" applyFont="1" applyAlignment="1" applyProtection="1">
      <alignment horizontal="centerContinuous"/>
    </xf>
    <xf numFmtId="0" fontId="19" fillId="3" borderId="0" xfId="0" applyFont="1" applyFill="1" applyBorder="1" applyAlignment="1" applyProtection="1">
      <alignment horizontal="centerContinuous" vertical="center" wrapText="1"/>
    </xf>
    <xf numFmtId="0" fontId="12" fillId="0" borderId="50" xfId="0" applyFont="1" applyBorder="1" applyAlignment="1" applyProtection="1">
      <alignment horizontal="centerContinuous" vertical="center"/>
    </xf>
    <xf numFmtId="0" fontId="12" fillId="0" borderId="0" xfId="0" applyFont="1" applyProtection="1"/>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10" borderId="11" xfId="0" applyFont="1" applyFill="1" applyBorder="1" applyAlignment="1">
      <alignment horizontal="justify" vertical="center" wrapText="1"/>
    </xf>
    <xf numFmtId="0" fontId="16" fillId="10" borderId="18" xfId="0" applyFont="1" applyFill="1" applyBorder="1" applyAlignment="1">
      <alignment horizontal="justify" vertical="center" wrapText="1"/>
    </xf>
    <xf numFmtId="0" fontId="16" fillId="0" borderId="21" xfId="0" applyFont="1" applyBorder="1" applyAlignment="1" applyProtection="1">
      <alignment horizontal="center" vertical="center"/>
    </xf>
    <xf numFmtId="0" fontId="16" fillId="4" borderId="10"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4" borderId="18" xfId="0" applyFont="1" applyFill="1" applyBorder="1" applyAlignment="1">
      <alignment horizontal="center" vertical="center" wrapText="1"/>
    </xf>
    <xf numFmtId="0" fontId="16" fillId="10" borderId="11" xfId="0" applyFont="1" applyFill="1" applyBorder="1" applyAlignment="1">
      <alignment horizontal="justify" vertical="center" wrapText="1"/>
    </xf>
    <xf numFmtId="0" fontId="16" fillId="10" borderId="18" xfId="0" applyFont="1" applyFill="1" applyBorder="1" applyAlignment="1">
      <alignment horizontal="justify" vertical="center" wrapText="1"/>
    </xf>
    <xf numFmtId="0" fontId="16" fillId="0" borderId="21" xfId="0" applyFont="1" applyBorder="1" applyAlignment="1" applyProtection="1">
      <alignment horizontal="center" vertical="center"/>
    </xf>
    <xf numFmtId="0" fontId="16" fillId="0" borderId="2" xfId="0" applyFont="1" applyBorder="1" applyProtection="1"/>
    <xf numFmtId="0" fontId="21" fillId="2" borderId="2" xfId="0" applyFont="1" applyFill="1" applyBorder="1" applyAlignment="1" applyProtection="1">
      <alignment wrapText="1"/>
    </xf>
    <xf numFmtId="0" fontId="21" fillId="2" borderId="3" xfId="0" applyFont="1" applyFill="1" applyBorder="1" applyAlignment="1" applyProtection="1">
      <alignment wrapText="1"/>
    </xf>
    <xf numFmtId="0" fontId="29" fillId="8" borderId="25" xfId="0" applyFont="1" applyFill="1" applyBorder="1" applyAlignment="1" applyProtection="1">
      <alignment horizontal="center"/>
    </xf>
    <xf numFmtId="0" fontId="16" fillId="33" borderId="56" xfId="0" applyFont="1" applyFill="1" applyBorder="1" applyAlignment="1" applyProtection="1">
      <alignment horizontal="justify" vertical="center" wrapText="1"/>
    </xf>
    <xf numFmtId="0" fontId="21" fillId="2" borderId="0" xfId="0" applyFont="1" applyFill="1" applyBorder="1" applyAlignment="1" applyProtection="1">
      <alignment wrapText="1"/>
    </xf>
    <xf numFmtId="0" fontId="21" fillId="2" borderId="5" xfId="0" applyFont="1" applyFill="1" applyBorder="1" applyAlignment="1" applyProtection="1">
      <alignment wrapText="1"/>
    </xf>
    <xf numFmtId="167" fontId="31" fillId="8" borderId="25" xfId="0" applyNumberFormat="1" applyFont="1" applyFill="1" applyBorder="1" applyAlignment="1" applyProtection="1">
      <alignment horizontal="center"/>
    </xf>
    <xf numFmtId="0" fontId="33" fillId="16" borderId="0" xfId="0" applyFont="1" applyFill="1" applyBorder="1" applyAlignment="1" applyProtection="1">
      <alignment horizontal="left"/>
    </xf>
    <xf numFmtId="0" fontId="33" fillId="0" borderId="0" xfId="0" applyFont="1" applyFill="1" applyBorder="1" applyAlignment="1" applyProtection="1">
      <alignment horizontal="left"/>
    </xf>
    <xf numFmtId="0" fontId="16" fillId="0" borderId="0" xfId="0" applyFont="1" applyBorder="1" applyAlignment="1" applyProtection="1">
      <alignment vertical="center" wrapText="1"/>
    </xf>
    <xf numFmtId="0" fontId="16" fillId="2" borderId="5" xfId="0" applyFont="1" applyFill="1" applyBorder="1" applyAlignment="1" applyProtection="1">
      <alignment horizontal="center" vertical="center" wrapText="1"/>
    </xf>
    <xf numFmtId="166" fontId="33" fillId="0" borderId="0" xfId="0" applyNumberFormat="1" applyFont="1" applyBorder="1" applyAlignment="1" applyProtection="1">
      <alignment horizontal="left" vertical="center" wrapText="1"/>
    </xf>
    <xf numFmtId="0" fontId="16" fillId="2" borderId="6" xfId="0" applyFont="1" applyFill="1" applyBorder="1" applyAlignment="1" applyProtection="1">
      <alignment horizontal="center" vertical="center" wrapText="1"/>
    </xf>
    <xf numFmtId="0" fontId="16" fillId="0" borderId="6" xfId="0" applyFont="1" applyBorder="1" applyAlignment="1" applyProtection="1">
      <alignment vertical="center" wrapText="1"/>
    </xf>
    <xf numFmtId="0" fontId="16" fillId="0" borderId="6" xfId="0" applyFont="1" applyFill="1" applyBorder="1" applyAlignment="1" applyProtection="1">
      <alignment horizontal="center" vertical="center" wrapText="1"/>
    </xf>
    <xf numFmtId="15" fontId="21" fillId="2" borderId="50" xfId="0" applyNumberFormat="1" applyFont="1" applyFill="1" applyBorder="1" applyAlignment="1" applyProtection="1">
      <alignment vertical="center" wrapText="1"/>
    </xf>
    <xf numFmtId="15" fontId="21" fillId="2" borderId="8" xfId="0" applyNumberFormat="1" applyFont="1" applyFill="1" applyBorder="1" applyAlignment="1" applyProtection="1">
      <alignment vertical="center" wrapText="1"/>
    </xf>
    <xf numFmtId="0" fontId="16" fillId="4" borderId="43" xfId="0" applyFont="1" applyFill="1" applyBorder="1" applyAlignment="1">
      <alignment horizontal="center" vertical="center" wrapText="1"/>
    </xf>
    <xf numFmtId="0" fontId="16" fillId="10" borderId="26" xfId="0" applyFont="1" applyFill="1" applyBorder="1" applyAlignment="1">
      <alignment horizontal="justify" vertical="center" wrapText="1"/>
    </xf>
    <xf numFmtId="0" fontId="36" fillId="0" borderId="19" xfId="4" applyFont="1" applyFill="1" applyBorder="1" applyAlignment="1" applyProtection="1">
      <alignment horizontal="justify" vertical="center" wrapText="1"/>
      <protection locked="0"/>
    </xf>
    <xf numFmtId="0" fontId="16" fillId="0" borderId="26" xfId="0" applyFont="1" applyBorder="1" applyAlignment="1">
      <alignment horizontal="justify" vertical="center" wrapText="1"/>
    </xf>
    <xf numFmtId="0" fontId="36" fillId="0" borderId="19" xfId="4" applyFont="1" applyFill="1" applyBorder="1" applyAlignment="1" applyProtection="1">
      <alignment horizontal="center" vertical="center" wrapText="1"/>
      <protection locked="0"/>
    </xf>
    <xf numFmtId="1" fontId="16" fillId="7" borderId="26" xfId="0" applyNumberFormat="1" applyFont="1" applyFill="1" applyBorder="1" applyAlignment="1" applyProtection="1">
      <alignment horizontal="center" vertical="center"/>
    </xf>
    <xf numFmtId="0" fontId="16" fillId="7" borderId="26" xfId="0" applyFont="1" applyFill="1" applyBorder="1" applyAlignment="1" applyProtection="1">
      <alignment horizontal="center" vertical="center" wrapText="1"/>
    </xf>
    <xf numFmtId="0" fontId="16" fillId="8" borderId="26" xfId="0" applyFont="1" applyFill="1" applyBorder="1" applyAlignment="1" applyProtection="1">
      <alignment horizontal="center" vertical="center" wrapText="1"/>
    </xf>
    <xf numFmtId="9" fontId="16" fillId="7" borderId="26" xfId="1" applyFont="1" applyFill="1" applyBorder="1" applyAlignment="1" applyProtection="1">
      <alignment horizontal="center" vertical="center" wrapText="1"/>
    </xf>
    <xf numFmtId="1" fontId="16" fillId="7" borderId="26" xfId="0" applyNumberFormat="1"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6" xfId="0" applyFont="1" applyBorder="1" applyAlignment="1" applyProtection="1">
      <alignment horizontal="center" vertical="center"/>
    </xf>
    <xf numFmtId="0" fontId="16" fillId="0" borderId="27" xfId="0" applyFont="1" applyBorder="1" applyAlignment="1" applyProtection="1">
      <alignment horizontal="center" vertical="center"/>
    </xf>
    <xf numFmtId="0" fontId="16" fillId="39" borderId="0" xfId="0" applyFont="1" applyFill="1" applyProtection="1"/>
    <xf numFmtId="0" fontId="16" fillId="4" borderId="14" xfId="0" applyFont="1" applyFill="1" applyBorder="1" applyAlignment="1">
      <alignment horizontal="center" vertical="center" wrapText="1"/>
    </xf>
    <xf numFmtId="0" fontId="36" fillId="10" borderId="46" xfId="0" applyFont="1" applyFill="1" applyBorder="1" applyAlignment="1">
      <alignment horizontal="justify" vertical="center" wrapText="1"/>
    </xf>
    <xf numFmtId="0" fontId="36" fillId="0" borderId="46" xfId="4" applyFont="1" applyFill="1" applyBorder="1" applyAlignment="1" applyProtection="1">
      <alignment horizontal="justify" vertical="center" wrapText="1"/>
      <protection locked="0"/>
    </xf>
    <xf numFmtId="0" fontId="16" fillId="0" borderId="46" xfId="0" applyFont="1" applyBorder="1" applyAlignment="1">
      <alignment horizontal="justify" vertical="center" wrapText="1"/>
    </xf>
    <xf numFmtId="0" fontId="36" fillId="0" borderId="46" xfId="5" applyFont="1" applyFill="1" applyBorder="1" applyAlignment="1">
      <alignment horizontal="justify" vertical="center" wrapText="1"/>
    </xf>
    <xf numFmtId="0" fontId="36" fillId="0" borderId="46" xfId="4" applyFont="1" applyFill="1" applyBorder="1" applyAlignment="1" applyProtection="1">
      <alignment horizontal="center" vertical="center" wrapText="1"/>
      <protection locked="0"/>
    </xf>
    <xf numFmtId="0" fontId="16" fillId="8" borderId="46" xfId="0" applyFont="1" applyFill="1" applyBorder="1" applyAlignment="1" applyProtection="1">
      <alignment horizontal="center" vertical="center" wrapText="1"/>
    </xf>
    <xf numFmtId="9" fontId="16" fillId="7" borderId="46" xfId="1" applyFont="1" applyFill="1" applyBorder="1" applyAlignment="1" applyProtection="1">
      <alignment horizontal="center" vertical="center" wrapText="1"/>
    </xf>
    <xf numFmtId="1" fontId="16" fillId="7" borderId="46" xfId="0" applyNumberFormat="1" applyFont="1" applyFill="1" applyBorder="1" applyAlignment="1" applyProtection="1">
      <alignment horizontal="center" vertical="center" wrapText="1"/>
    </xf>
    <xf numFmtId="0" fontId="16" fillId="0" borderId="46" xfId="0" applyFont="1" applyFill="1" applyBorder="1" applyAlignment="1" applyProtection="1">
      <alignment horizontal="center" vertical="center" wrapText="1"/>
    </xf>
    <xf numFmtId="0" fontId="16" fillId="4" borderId="47" xfId="0" applyFont="1" applyFill="1" applyBorder="1" applyAlignment="1">
      <alignment horizontal="center" vertical="center" wrapText="1"/>
    </xf>
    <xf numFmtId="0" fontId="16" fillId="10" borderId="30" xfId="0" applyFont="1" applyFill="1" applyBorder="1" applyAlignment="1">
      <alignment horizontal="justify" vertical="center" wrapText="1"/>
    </xf>
    <xf numFmtId="0" fontId="36" fillId="0" borderId="30" xfId="4" applyFont="1" applyFill="1" applyBorder="1" applyAlignment="1" applyProtection="1">
      <alignment horizontal="justify" vertical="center" wrapText="1"/>
      <protection locked="0"/>
    </xf>
    <xf numFmtId="0" fontId="16" fillId="0" borderId="30" xfId="0" applyFont="1" applyBorder="1" applyAlignment="1">
      <alignment horizontal="justify" vertical="center" wrapText="1"/>
    </xf>
    <xf numFmtId="0" fontId="36" fillId="0" borderId="30" xfId="4" applyFont="1" applyFill="1" applyBorder="1" applyAlignment="1" applyProtection="1">
      <alignment horizontal="center" vertical="center" wrapText="1"/>
      <protection locked="0"/>
    </xf>
    <xf numFmtId="1" fontId="16" fillId="7" borderId="30" xfId="0" applyNumberFormat="1" applyFont="1" applyFill="1" applyBorder="1" applyAlignment="1" applyProtection="1">
      <alignment horizontal="center" vertical="center"/>
    </xf>
    <xf numFmtId="0" fontId="16" fillId="8" borderId="30" xfId="0" applyFont="1" applyFill="1" applyBorder="1" applyAlignment="1" applyProtection="1">
      <alignment horizontal="center" vertical="center" wrapText="1"/>
    </xf>
    <xf numFmtId="9" fontId="16" fillId="7" borderId="30" xfId="1" applyFont="1" applyFill="1" applyBorder="1" applyAlignment="1" applyProtection="1">
      <alignment horizontal="center" vertical="center" wrapText="1"/>
    </xf>
    <xf numFmtId="1" fontId="16" fillId="7" borderId="30" xfId="0" applyNumberFormat="1"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30" xfId="0" applyFont="1" applyBorder="1" applyAlignment="1" applyProtection="1">
      <alignment horizontal="center" vertical="center"/>
    </xf>
    <xf numFmtId="0" fontId="16" fillId="0" borderId="63" xfId="0" applyFont="1" applyBorder="1" applyAlignment="1" applyProtection="1">
      <alignment horizontal="center" vertical="center"/>
    </xf>
    <xf numFmtId="0" fontId="16" fillId="7" borderId="30" xfId="0" applyFont="1" applyFill="1" applyBorder="1" applyAlignment="1" applyProtection="1">
      <alignment horizontal="center" vertical="center" wrapText="1"/>
    </xf>
    <xf numFmtId="0" fontId="36" fillId="0" borderId="11" xfId="4" applyFont="1" applyFill="1" applyBorder="1" applyAlignment="1" applyProtection="1">
      <alignment horizontal="justify" vertical="center" wrapText="1"/>
      <protection locked="0"/>
    </xf>
    <xf numFmtId="0" fontId="36" fillId="0" borderId="11" xfId="4" applyFont="1" applyFill="1" applyBorder="1" applyAlignment="1" applyProtection="1">
      <alignment horizontal="center" vertical="center" wrapText="1"/>
      <protection locked="0"/>
    </xf>
    <xf numFmtId="15" fontId="37" fillId="0" borderId="11" xfId="0" applyNumberFormat="1" applyFont="1" applyFill="1" applyBorder="1" applyAlignment="1">
      <alignment horizontal="center" vertical="center" wrapText="1"/>
    </xf>
    <xf numFmtId="0" fontId="36" fillId="0" borderId="56" xfId="4" applyFont="1" applyFill="1" applyBorder="1" applyAlignment="1" applyProtection="1">
      <alignment horizontal="justify" vertical="center" wrapText="1"/>
      <protection locked="0"/>
    </xf>
    <xf numFmtId="0" fontId="16" fillId="0" borderId="56" xfId="0" applyFont="1" applyBorder="1" applyAlignment="1">
      <alignment horizontal="justify" vertical="center" wrapText="1"/>
    </xf>
    <xf numFmtId="0" fontId="36" fillId="0" borderId="56" xfId="4" applyFont="1" applyFill="1" applyBorder="1" applyAlignment="1" applyProtection="1">
      <alignment horizontal="center" vertical="center" wrapText="1"/>
      <protection locked="0"/>
    </xf>
    <xf numFmtId="15" fontId="37" fillId="0" borderId="56" xfId="0" applyNumberFormat="1" applyFont="1" applyFill="1" applyBorder="1" applyAlignment="1">
      <alignment horizontal="center" vertical="center" wrapText="1"/>
    </xf>
    <xf numFmtId="1" fontId="16" fillId="7" borderId="56" xfId="0" applyNumberFormat="1" applyFont="1" applyFill="1" applyBorder="1" applyAlignment="1" applyProtection="1">
      <alignment horizontal="center" vertical="center"/>
    </xf>
    <xf numFmtId="0" fontId="16" fillId="7" borderId="56" xfId="0" applyFont="1" applyFill="1" applyBorder="1" applyAlignment="1" applyProtection="1">
      <alignment horizontal="center" vertical="center" wrapText="1"/>
    </xf>
    <xf numFmtId="0" fontId="16" fillId="8" borderId="56" xfId="0" applyFont="1" applyFill="1" applyBorder="1" applyAlignment="1" applyProtection="1">
      <alignment horizontal="center" vertical="center" wrapText="1"/>
    </xf>
    <xf numFmtId="9" fontId="16" fillId="7" borderId="56" xfId="1" applyFont="1" applyFill="1" applyBorder="1" applyAlignment="1" applyProtection="1">
      <alignment horizontal="center" vertical="center" wrapText="1"/>
    </xf>
    <xf numFmtId="1" fontId="16" fillId="7" borderId="56" xfId="0" applyNumberFormat="1" applyFont="1" applyFill="1" applyBorder="1" applyAlignment="1" applyProtection="1">
      <alignment horizontal="center" vertical="center" wrapText="1"/>
    </xf>
    <xf numFmtId="0" fontId="16" fillId="0" borderId="56" xfId="0" applyFont="1" applyFill="1" applyBorder="1" applyAlignment="1" applyProtection="1">
      <alignment horizontal="center" vertical="center" wrapText="1"/>
    </xf>
    <xf numFmtId="0" fontId="16" fillId="0" borderId="56" xfId="0" applyFont="1" applyBorder="1" applyAlignment="1" applyProtection="1">
      <alignment horizontal="center" vertical="center"/>
    </xf>
    <xf numFmtId="0" fontId="16" fillId="0" borderId="29" xfId="0" applyFont="1" applyBorder="1" applyAlignment="1" applyProtection="1">
      <alignment horizontal="center" vertical="center"/>
    </xf>
    <xf numFmtId="0" fontId="36" fillId="0" borderId="18" xfId="4" applyFont="1" applyFill="1" applyBorder="1" applyAlignment="1" applyProtection="1">
      <alignment horizontal="justify" vertical="center" wrapText="1"/>
      <protection locked="0"/>
    </xf>
    <xf numFmtId="0" fontId="36" fillId="0" borderId="18" xfId="4" applyFont="1" applyFill="1" applyBorder="1" applyAlignment="1" applyProtection="1">
      <alignment horizontal="center" vertical="center" wrapText="1"/>
      <protection locked="0"/>
    </xf>
    <xf numFmtId="0" fontId="37" fillId="0" borderId="30" xfId="0" applyFont="1" applyBorder="1" applyAlignment="1">
      <alignment horizontal="justify" vertical="center" wrapText="1"/>
    </xf>
    <xf numFmtId="0" fontId="37" fillId="0" borderId="11" xfId="0" applyFont="1" applyBorder="1" applyAlignment="1">
      <alignment horizontal="center" vertical="center" wrapText="1"/>
    </xf>
    <xf numFmtId="0" fontId="36" fillId="2" borderId="56" xfId="4" applyFont="1" applyFill="1" applyBorder="1" applyAlignment="1" applyProtection="1">
      <alignment horizontal="justify" vertical="center" wrapText="1"/>
      <protection locked="0"/>
    </xf>
    <xf numFmtId="0" fontId="36" fillId="2" borderId="56" xfId="4" applyFont="1" applyFill="1" applyBorder="1" applyAlignment="1" applyProtection="1">
      <alignment horizontal="center" vertical="center" wrapText="1"/>
      <protection locked="0"/>
    </xf>
    <xf numFmtId="0" fontId="37" fillId="0" borderId="56" xfId="0" applyFont="1" applyBorder="1" applyAlignment="1">
      <alignment horizontal="justify" vertical="center" wrapText="1"/>
    </xf>
    <xf numFmtId="0" fontId="37" fillId="0" borderId="18" xfId="0" applyFont="1" applyBorder="1" applyAlignment="1">
      <alignment horizontal="justify" vertical="center" wrapText="1"/>
    </xf>
    <xf numFmtId="0" fontId="36" fillId="0" borderId="30" xfId="0" applyFont="1" applyFill="1" applyBorder="1" applyAlignment="1">
      <alignment horizontal="justify" vertical="center" wrapText="1"/>
    </xf>
    <xf numFmtId="0" fontId="36" fillId="0" borderId="30" xfId="0" applyFont="1" applyFill="1" applyBorder="1" applyAlignment="1">
      <alignment horizontal="center" vertical="center" wrapText="1"/>
    </xf>
    <xf numFmtId="0" fontId="36" fillId="0" borderId="11" xfId="0" applyFont="1" applyFill="1" applyBorder="1" applyAlignment="1">
      <alignment horizontal="justify" vertical="center" wrapText="1"/>
    </xf>
    <xf numFmtId="0" fontId="36" fillId="0" borderId="11" xfId="0" applyFont="1" applyFill="1" applyBorder="1" applyAlignment="1">
      <alignment horizontal="center" vertical="center" wrapText="1"/>
    </xf>
    <xf numFmtId="0" fontId="36" fillId="0" borderId="56" xfId="0" applyFont="1" applyFill="1" applyBorder="1" applyAlignment="1">
      <alignment horizontal="justify" vertical="center" wrapText="1"/>
    </xf>
    <xf numFmtId="0" fontId="36" fillId="0" borderId="56" xfId="0" applyFont="1" applyFill="1" applyBorder="1" applyAlignment="1">
      <alignment horizontal="center" vertical="center" wrapText="1"/>
    </xf>
    <xf numFmtId="0" fontId="36" fillId="0" borderId="19" xfId="0" applyFont="1" applyFill="1" applyBorder="1" applyAlignment="1">
      <alignment horizontal="justify" vertical="center" wrapText="1"/>
    </xf>
    <xf numFmtId="0" fontId="16" fillId="0" borderId="19" xfId="0" applyFont="1" applyBorder="1" applyAlignment="1">
      <alignment horizontal="justify" vertical="center" wrapText="1"/>
    </xf>
    <xf numFmtId="1" fontId="16" fillId="7" borderId="19" xfId="0" applyNumberFormat="1" applyFont="1" applyFill="1" applyBorder="1" applyAlignment="1" applyProtection="1">
      <alignment horizontal="center" vertical="center"/>
    </xf>
    <xf numFmtId="0" fontId="16" fillId="7" borderId="19" xfId="0" applyFont="1" applyFill="1" applyBorder="1" applyAlignment="1" applyProtection="1">
      <alignment horizontal="center" vertical="center" wrapText="1"/>
    </xf>
    <xf numFmtId="0" fontId="16" fillId="8" borderId="19" xfId="0" applyFont="1" applyFill="1" applyBorder="1" applyAlignment="1" applyProtection="1">
      <alignment horizontal="center" vertical="center" wrapText="1"/>
    </xf>
    <xf numFmtId="9" fontId="16" fillId="7" borderId="19" xfId="1" applyFont="1" applyFill="1" applyBorder="1" applyAlignment="1" applyProtection="1">
      <alignment horizontal="center" vertical="center" wrapText="1"/>
    </xf>
    <xf numFmtId="1" fontId="16" fillId="7" borderId="19" xfId="0" applyNumberFormat="1"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9" xfId="0" applyFont="1" applyBorder="1" applyAlignment="1" applyProtection="1">
      <alignment horizontal="center" vertical="center"/>
    </xf>
    <xf numFmtId="0" fontId="16" fillId="0" borderId="60" xfId="0" applyFont="1" applyBorder="1" applyAlignment="1" applyProtection="1">
      <alignment horizontal="center" vertical="center"/>
    </xf>
    <xf numFmtId="0" fontId="36" fillId="0" borderId="18" xfId="0" applyFont="1" applyFill="1" applyBorder="1" applyAlignment="1">
      <alignment horizontal="justify" vertical="center" wrapText="1"/>
    </xf>
    <xf numFmtId="0" fontId="37" fillId="0" borderId="30" xfId="0" applyFont="1" applyFill="1" applyBorder="1" applyAlignment="1">
      <alignment horizontal="center" vertical="center" wrapText="1"/>
    </xf>
    <xf numFmtId="0" fontId="37" fillId="0" borderId="46" xfId="0" applyFont="1" applyFill="1" applyBorder="1" applyAlignment="1">
      <alignment horizontal="center" vertical="center" wrapText="1"/>
    </xf>
    <xf numFmtId="0" fontId="16" fillId="0" borderId="32" xfId="0" applyFont="1" applyBorder="1" applyAlignment="1">
      <alignment horizontal="justify" vertical="center" wrapText="1"/>
    </xf>
    <xf numFmtId="0" fontId="16" fillId="8" borderId="32" xfId="0" applyFont="1" applyFill="1" applyBorder="1" applyAlignment="1" applyProtection="1">
      <alignment horizontal="center" vertical="center" wrapText="1"/>
    </xf>
    <xf numFmtId="1" fontId="16" fillId="7" borderId="32" xfId="0" applyNumberFormat="1"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2" xfId="0" applyFont="1" applyBorder="1" applyAlignment="1" applyProtection="1">
      <alignment horizontal="center" vertical="center"/>
    </xf>
    <xf numFmtId="0" fontId="16" fillId="0" borderId="45" xfId="0" applyFont="1" applyBorder="1" applyAlignment="1" applyProtection="1">
      <alignment horizontal="center" vertical="center"/>
    </xf>
    <xf numFmtId="0" fontId="36" fillId="15" borderId="56" xfId="4" applyFont="1" applyFill="1" applyBorder="1" applyAlignment="1" applyProtection="1">
      <alignment horizontal="justify" vertical="center" wrapText="1"/>
      <protection locked="0"/>
    </xf>
    <xf numFmtId="0" fontId="37" fillId="0" borderId="56" xfId="0" applyFont="1" applyFill="1" applyBorder="1" applyAlignment="1">
      <alignment horizontal="center" vertical="center" wrapText="1"/>
    </xf>
    <xf numFmtId="0" fontId="37" fillId="0" borderId="19" xfId="0" applyFont="1" applyFill="1" applyBorder="1" applyAlignment="1">
      <alignment horizontal="justify" vertical="center" wrapText="1"/>
    </xf>
    <xf numFmtId="0" fontId="37" fillId="0" borderId="19" xfId="0" applyFont="1" applyBorder="1" applyAlignment="1">
      <alignment horizontal="justify" vertical="center" wrapText="1"/>
    </xf>
    <xf numFmtId="0" fontId="37" fillId="0" borderId="18" xfId="0" applyFont="1" applyFill="1" applyBorder="1" applyAlignment="1">
      <alignment horizontal="justify" vertical="center" wrapText="1"/>
    </xf>
    <xf numFmtId="15" fontId="37" fillId="0" borderId="18" xfId="0" applyNumberFormat="1" applyFont="1" applyBorder="1" applyAlignment="1">
      <alignment horizontal="center" vertical="center" wrapText="1"/>
    </xf>
    <xf numFmtId="0" fontId="37" fillId="0" borderId="30" xfId="0" applyFont="1" applyFill="1" applyBorder="1" applyAlignment="1">
      <alignment horizontal="justify" vertical="center" wrapText="1"/>
    </xf>
    <xf numFmtId="0" fontId="36" fillId="0" borderId="26" xfId="4" applyFont="1" applyFill="1" applyBorder="1" applyAlignment="1" applyProtection="1">
      <alignment horizontal="justify" vertical="center" wrapText="1"/>
      <protection locked="0"/>
    </xf>
    <xf numFmtId="0" fontId="36" fillId="0" borderId="26" xfId="4" applyFont="1" applyFill="1" applyBorder="1" applyAlignment="1" applyProtection="1">
      <alignment horizontal="center" vertical="center" wrapText="1"/>
      <protection locked="0"/>
    </xf>
    <xf numFmtId="168" fontId="36" fillId="0" borderId="26" xfId="4" applyNumberFormat="1" applyFont="1" applyFill="1" applyBorder="1" applyAlignment="1" applyProtection="1">
      <alignment horizontal="center" vertical="center" wrapText="1"/>
      <protection locked="0"/>
    </xf>
    <xf numFmtId="0" fontId="36" fillId="0" borderId="11" xfId="5" applyFont="1" applyFill="1" applyBorder="1" applyAlignment="1">
      <alignment horizontal="justify" vertical="center" wrapText="1"/>
    </xf>
    <xf numFmtId="168" fontId="36" fillId="0" borderId="11" xfId="4" applyNumberFormat="1" applyFont="1" applyFill="1" applyBorder="1" applyAlignment="1" applyProtection="1">
      <alignment horizontal="center" vertical="center" wrapText="1"/>
      <protection locked="0"/>
    </xf>
    <xf numFmtId="0" fontId="36" fillId="0" borderId="19" xfId="5" applyFont="1" applyFill="1" applyBorder="1" applyAlignment="1">
      <alignment horizontal="justify" vertical="center" wrapText="1"/>
    </xf>
    <xf numFmtId="9" fontId="36" fillId="0" borderId="19" xfId="4" applyNumberFormat="1" applyFont="1" applyFill="1" applyBorder="1" applyAlignment="1" applyProtection="1">
      <alignment horizontal="center" vertical="center" wrapText="1"/>
      <protection locked="0"/>
    </xf>
    <xf numFmtId="168" fontId="36" fillId="0" borderId="19" xfId="4" applyNumberFormat="1" applyFont="1" applyFill="1" applyBorder="1" applyAlignment="1" applyProtection="1">
      <alignment horizontal="center" vertical="center" wrapText="1"/>
      <protection locked="0"/>
    </xf>
    <xf numFmtId="0" fontId="36" fillId="0" borderId="56" xfId="5" applyFont="1" applyFill="1" applyBorder="1" applyAlignment="1">
      <alignment horizontal="justify" vertical="center" wrapText="1"/>
    </xf>
    <xf numFmtId="168" fontId="36" fillId="0" borderId="56" xfId="4" applyNumberFormat="1" applyFont="1" applyFill="1" applyBorder="1" applyAlignment="1" applyProtection="1">
      <alignment horizontal="center" vertical="center" wrapText="1"/>
      <protection locked="0"/>
    </xf>
    <xf numFmtId="9" fontId="36" fillId="0" borderId="56" xfId="4" applyNumberFormat="1" applyFont="1" applyFill="1" applyBorder="1" applyAlignment="1" applyProtection="1">
      <alignment horizontal="center" vertical="center" wrapText="1"/>
      <protection locked="0"/>
    </xf>
    <xf numFmtId="168" fontId="36" fillId="0" borderId="18" xfId="4" applyNumberFormat="1" applyFont="1" applyFill="1" applyBorder="1" applyAlignment="1" applyProtection="1">
      <alignment horizontal="center" vertical="center" wrapText="1"/>
      <protection locked="0"/>
    </xf>
    <xf numFmtId="0" fontId="36" fillId="0" borderId="30" xfId="5" applyFont="1" applyFill="1" applyBorder="1" applyAlignment="1">
      <alignment horizontal="justify" vertical="center" wrapText="1"/>
    </xf>
    <xf numFmtId="168" fontId="36" fillId="0" borderId="30" xfId="4" applyNumberFormat="1" applyFont="1" applyFill="1" applyBorder="1" applyAlignment="1" applyProtection="1">
      <alignment horizontal="center" vertical="center" wrapText="1"/>
      <protection locked="0"/>
    </xf>
    <xf numFmtId="168" fontId="36" fillId="0" borderId="46" xfId="4" applyNumberFormat="1" applyFont="1" applyFill="1" applyBorder="1" applyAlignment="1" applyProtection="1">
      <alignment horizontal="center" vertical="center" wrapText="1"/>
      <protection locked="0"/>
    </xf>
    <xf numFmtId="0" fontId="37" fillId="0" borderId="46" xfId="0" applyFont="1" applyFill="1" applyBorder="1" applyAlignment="1">
      <alignment horizontal="justify" vertical="center" wrapText="1"/>
    </xf>
    <xf numFmtId="0" fontId="16" fillId="0" borderId="0" xfId="0" applyFont="1" applyFill="1" applyProtection="1"/>
    <xf numFmtId="0" fontId="21" fillId="0" borderId="0" xfId="0" applyFont="1" applyFill="1" applyBorder="1" applyAlignment="1" applyProtection="1">
      <alignment horizontal="center" vertical="center" wrapText="1"/>
    </xf>
    <xf numFmtId="0" fontId="16" fillId="10" borderId="11" xfId="0" applyFont="1" applyFill="1" applyBorder="1" applyAlignment="1">
      <alignment horizontal="center" vertical="center" wrapText="1"/>
    </xf>
    <xf numFmtId="0" fontId="37" fillId="8" borderId="56" xfId="0" applyFont="1" applyFill="1" applyBorder="1" applyAlignment="1" applyProtection="1">
      <alignment vertical="center" wrapText="1"/>
      <protection locked="0"/>
    </xf>
    <xf numFmtId="0" fontId="16" fillId="10" borderId="11" xfId="0" applyFont="1" applyFill="1" applyBorder="1" applyAlignment="1">
      <alignment vertical="center" wrapText="1"/>
    </xf>
    <xf numFmtId="0" fontId="16" fillId="0" borderId="28" xfId="0" applyFont="1" applyBorder="1" applyAlignment="1">
      <alignment horizontal="justify" vertical="center" wrapText="1"/>
    </xf>
    <xf numFmtId="1" fontId="16" fillId="7" borderId="28" xfId="0" applyNumberFormat="1" applyFont="1" applyFill="1" applyBorder="1" applyAlignment="1" applyProtection="1">
      <alignment horizontal="center" vertical="center"/>
    </xf>
    <xf numFmtId="0" fontId="16" fillId="7" borderId="28" xfId="0" applyFont="1" applyFill="1" applyBorder="1" applyAlignment="1" applyProtection="1">
      <alignment horizontal="center" vertical="center" wrapText="1"/>
    </xf>
    <xf numFmtId="0" fontId="16" fillId="8" borderId="28" xfId="0" applyFont="1" applyFill="1" applyBorder="1" applyAlignment="1" applyProtection="1">
      <alignment horizontal="center" vertical="center" wrapText="1"/>
    </xf>
    <xf numFmtId="9" fontId="16" fillId="7" borderId="28" xfId="1" applyFont="1" applyFill="1" applyBorder="1" applyAlignment="1" applyProtection="1">
      <alignment horizontal="center" vertical="center" wrapText="1"/>
    </xf>
    <xf numFmtId="1" fontId="16" fillId="7" borderId="28" xfId="0" applyNumberFormat="1" applyFont="1" applyFill="1" applyBorder="1" applyAlignment="1" applyProtection="1">
      <alignment horizontal="center" vertical="center" wrapText="1"/>
    </xf>
    <xf numFmtId="0" fontId="16" fillId="0" borderId="28" xfId="0" applyFont="1" applyFill="1" applyBorder="1" applyAlignment="1" applyProtection="1">
      <alignment horizontal="center" vertical="center" wrapText="1"/>
    </xf>
    <xf numFmtId="0" fontId="16" fillId="8" borderId="28" xfId="0" applyFont="1" applyFill="1" applyBorder="1" applyAlignment="1" applyProtection="1">
      <alignment horizontal="justify" vertical="center" wrapText="1"/>
    </xf>
    <xf numFmtId="0" fontId="16" fillId="0" borderId="28" xfId="0" applyFont="1" applyBorder="1" applyAlignment="1" applyProtection="1">
      <alignment horizontal="center" vertical="center"/>
    </xf>
    <xf numFmtId="0" fontId="16" fillId="0" borderId="51" xfId="0" applyFont="1" applyBorder="1" applyAlignment="1" applyProtection="1">
      <alignment horizontal="center" vertical="center"/>
    </xf>
    <xf numFmtId="0" fontId="16" fillId="2" borderId="18" xfId="2" applyFont="1" applyFill="1" applyBorder="1" applyAlignment="1" applyProtection="1">
      <alignment vertical="center" wrapText="1"/>
      <protection locked="0"/>
    </xf>
    <xf numFmtId="0" fontId="16" fillId="2" borderId="11" xfId="2" applyFont="1" applyFill="1" applyBorder="1" applyAlignment="1" applyProtection="1">
      <alignment horizontal="justify" vertical="center" wrapText="1"/>
      <protection locked="0"/>
    </xf>
    <xf numFmtId="0" fontId="16" fillId="0" borderId="56" xfId="2" applyFont="1" applyFill="1" applyBorder="1" applyAlignment="1" applyProtection="1">
      <alignment vertical="center" wrapText="1"/>
      <protection locked="0"/>
    </xf>
    <xf numFmtId="0" fontId="16" fillId="2" borderId="56" xfId="2" applyFont="1" applyFill="1" applyBorder="1" applyAlignment="1" applyProtection="1">
      <alignment vertical="center" wrapText="1"/>
      <protection locked="0"/>
    </xf>
    <xf numFmtId="0" fontId="16" fillId="2" borderId="56" xfId="2" applyFont="1" applyFill="1" applyBorder="1" applyAlignment="1" applyProtection="1">
      <alignment vertical="center"/>
      <protection locked="0"/>
    </xf>
    <xf numFmtId="9" fontId="16" fillId="2" borderId="56" xfId="2" applyNumberFormat="1" applyFont="1" applyFill="1" applyBorder="1" applyAlignment="1" applyProtection="1">
      <alignment horizontal="center" vertical="center"/>
      <protection locked="0"/>
    </xf>
    <xf numFmtId="169" fontId="16" fillId="2" borderId="56" xfId="2" applyNumberFormat="1" applyFont="1" applyFill="1" applyBorder="1" applyAlignment="1" applyProtection="1">
      <alignment horizontal="center" vertical="center"/>
      <protection locked="0"/>
    </xf>
    <xf numFmtId="0" fontId="16" fillId="2" borderId="18" xfId="2" applyNumberFormat="1" applyFont="1" applyFill="1" applyBorder="1" applyAlignment="1" applyProtection="1">
      <alignment horizontal="justify" vertical="center" wrapText="1"/>
      <protection locked="0"/>
    </xf>
    <xf numFmtId="0" fontId="16" fillId="2" borderId="18" xfId="2" applyFont="1" applyFill="1" applyBorder="1" applyAlignment="1" applyProtection="1">
      <alignment horizontal="justify" vertical="center" wrapText="1"/>
      <protection locked="0"/>
    </xf>
    <xf numFmtId="0" fontId="16" fillId="2" borderId="11" xfId="2" applyNumberFormat="1" applyFont="1" applyFill="1" applyBorder="1" applyAlignment="1" applyProtection="1">
      <alignment horizontal="justify" vertical="center" wrapText="1"/>
      <protection locked="0"/>
    </xf>
    <xf numFmtId="0" fontId="16" fillId="2" borderId="56" xfId="2" applyNumberFormat="1" applyFont="1" applyFill="1" applyBorder="1" applyAlignment="1" applyProtection="1">
      <alignment horizontal="justify" vertical="center" wrapText="1"/>
      <protection locked="0"/>
    </xf>
    <xf numFmtId="0" fontId="16" fillId="2" borderId="56" xfId="2" applyFont="1" applyFill="1" applyBorder="1" applyAlignment="1" applyProtection="1">
      <alignment horizontal="justify" vertical="center" wrapText="1"/>
      <protection locked="0"/>
    </xf>
    <xf numFmtId="0" fontId="16" fillId="2" borderId="56" xfId="0" applyFont="1" applyFill="1" applyBorder="1" applyAlignment="1" applyProtection="1">
      <alignment horizontal="center" vertical="center"/>
      <protection locked="0"/>
    </xf>
    <xf numFmtId="169" fontId="16" fillId="2" borderId="56" xfId="0" applyNumberFormat="1" applyFont="1" applyFill="1" applyBorder="1" applyAlignment="1" applyProtection="1">
      <alignment horizontal="center" vertical="center"/>
      <protection locked="0"/>
    </xf>
    <xf numFmtId="0" fontId="16" fillId="10" borderId="46" xfId="0" applyFont="1" applyFill="1" applyBorder="1" applyAlignment="1" applyProtection="1">
      <alignment horizontal="justify" vertical="center" wrapText="1"/>
      <protection locked="0"/>
    </xf>
    <xf numFmtId="0" fontId="16" fillId="2" borderId="46" xfId="2" applyFont="1" applyFill="1" applyBorder="1" applyAlignment="1" applyProtection="1">
      <alignment horizontal="justify" vertical="center" wrapText="1"/>
      <protection locked="0"/>
    </xf>
    <xf numFmtId="0" fontId="16" fillId="2" borderId="46" xfId="0" applyFont="1" applyFill="1" applyBorder="1" applyAlignment="1" applyProtection="1">
      <alignment horizontal="center" vertical="center"/>
      <protection locked="0"/>
    </xf>
    <xf numFmtId="0" fontId="44" fillId="0" borderId="46" xfId="0" applyFont="1" applyBorder="1" applyAlignment="1">
      <alignment horizontal="justify" vertical="center" wrapText="1"/>
    </xf>
    <xf numFmtId="0" fontId="16" fillId="2" borderId="46" xfId="0" applyFont="1" applyFill="1" applyBorder="1" applyAlignment="1" applyProtection="1">
      <alignment horizontal="center" vertical="center" wrapText="1"/>
      <protection locked="0"/>
    </xf>
    <xf numFmtId="169" fontId="16" fillId="2" borderId="46" xfId="0" applyNumberFormat="1" applyFont="1" applyFill="1" applyBorder="1" applyAlignment="1" applyProtection="1">
      <alignment horizontal="center" vertical="center" wrapText="1"/>
      <protection locked="0"/>
    </xf>
    <xf numFmtId="0" fontId="44" fillId="0" borderId="11" xfId="0" applyFont="1" applyBorder="1" applyAlignment="1">
      <alignment horizontal="justify" vertical="center" wrapText="1"/>
    </xf>
    <xf numFmtId="0" fontId="16" fillId="2" borderId="11" xfId="0" applyFont="1" applyFill="1" applyBorder="1" applyAlignment="1" applyProtection="1">
      <alignment horizontal="center" vertical="center" wrapText="1"/>
      <protection locked="0"/>
    </xf>
    <xf numFmtId="169" fontId="16" fillId="2" borderId="11" xfId="0" applyNumberFormat="1" applyFont="1" applyFill="1" applyBorder="1" applyAlignment="1" applyProtection="1">
      <alignment horizontal="center" vertical="center" wrapText="1"/>
      <protection locked="0"/>
    </xf>
    <xf numFmtId="0" fontId="44" fillId="0" borderId="56" xfId="0" applyFont="1" applyBorder="1" applyAlignment="1">
      <alignment horizontal="justify" vertical="center" wrapText="1"/>
    </xf>
    <xf numFmtId="0" fontId="16" fillId="2" borderId="56" xfId="0" applyFont="1" applyFill="1" applyBorder="1" applyAlignment="1" applyProtection="1">
      <alignment horizontal="center" vertical="center" wrapText="1"/>
      <protection locked="0"/>
    </xf>
    <xf numFmtId="169" fontId="16" fillId="2" borderId="56" xfId="0" applyNumberFormat="1" applyFont="1" applyFill="1" applyBorder="1" applyAlignment="1" applyProtection="1">
      <alignment horizontal="center" vertical="center" wrapText="1"/>
      <protection locked="0"/>
    </xf>
    <xf numFmtId="0" fontId="44" fillId="0" borderId="18" xfId="0" applyFont="1" applyBorder="1" applyAlignment="1">
      <alignment horizontal="justify" vertical="center" wrapText="1"/>
    </xf>
    <xf numFmtId="0" fontId="16" fillId="2" borderId="18" xfId="0" applyFont="1" applyFill="1" applyBorder="1" applyAlignment="1" applyProtection="1">
      <alignment horizontal="center" vertical="center" wrapText="1"/>
      <protection locked="0"/>
    </xf>
    <xf numFmtId="169" fontId="16" fillId="2" borderId="18" xfId="0" applyNumberFormat="1" applyFont="1" applyFill="1" applyBorder="1" applyAlignment="1" applyProtection="1">
      <alignment horizontal="center" vertical="center" wrapText="1"/>
      <protection locked="0"/>
    </xf>
    <xf numFmtId="0" fontId="16" fillId="2" borderId="18" xfId="0" applyFont="1" applyFill="1" applyBorder="1" applyAlignment="1" applyProtection="1">
      <alignment horizontal="justify" vertical="center" wrapText="1"/>
      <protection locked="0"/>
    </xf>
    <xf numFmtId="1" fontId="16" fillId="2" borderId="18" xfId="0" applyNumberFormat="1" applyFont="1" applyFill="1" applyBorder="1" applyAlignment="1" applyProtection="1">
      <alignment horizontal="center" vertical="center" wrapText="1"/>
      <protection locked="0"/>
    </xf>
    <xf numFmtId="0" fontId="16" fillId="2" borderId="56" xfId="0" applyFont="1" applyFill="1" applyBorder="1" applyAlignment="1" applyProtection="1">
      <alignment horizontal="justify" vertical="center" wrapText="1"/>
      <protection locked="0"/>
    </xf>
    <xf numFmtId="9" fontId="16" fillId="2" borderId="56" xfId="1" applyFont="1" applyFill="1" applyBorder="1" applyAlignment="1" applyProtection="1">
      <alignment horizontal="center" vertical="center" wrapText="1"/>
      <protection locked="0"/>
    </xf>
    <xf numFmtId="0" fontId="21" fillId="0" borderId="4" xfId="0" applyFont="1" applyFill="1" applyBorder="1" applyAlignment="1" applyProtection="1">
      <alignment horizontal="centerContinuous" vertical="center" wrapText="1"/>
    </xf>
    <xf numFmtId="0" fontId="16" fillId="17" borderId="0" xfId="0" applyFont="1" applyFill="1" applyProtection="1"/>
    <xf numFmtId="167" fontId="16" fillId="2" borderId="11" xfId="0" applyNumberFormat="1" applyFont="1" applyFill="1" applyBorder="1" applyAlignment="1" applyProtection="1">
      <alignment horizontal="center" vertical="center" wrapText="1"/>
    </xf>
    <xf numFmtId="0" fontId="16" fillId="7" borderId="11" xfId="0" applyFont="1" applyFill="1" applyBorder="1" applyAlignment="1" applyProtection="1">
      <alignment horizontal="left" vertical="center" wrapText="1"/>
    </xf>
    <xf numFmtId="0" fontId="16" fillId="0" borderId="2" xfId="0" applyFont="1" applyBorder="1" applyAlignment="1" applyProtection="1">
      <alignment horizontal="center" vertical="center"/>
    </xf>
    <xf numFmtId="0" fontId="16" fillId="0" borderId="0" xfId="0" applyFont="1" applyBorder="1" applyAlignment="1" applyProtection="1">
      <alignment horizontal="center" vertical="center"/>
    </xf>
    <xf numFmtId="0" fontId="16" fillId="2" borderId="11" xfId="0" applyFont="1" applyFill="1" applyBorder="1" applyAlignment="1" applyProtection="1">
      <alignment horizontal="justify" vertical="center" wrapText="1"/>
    </xf>
    <xf numFmtId="0" fontId="16" fillId="2" borderId="26" xfId="0" applyFont="1" applyFill="1" applyBorder="1" applyAlignment="1" applyProtection="1">
      <alignment vertical="center" wrapText="1"/>
    </xf>
    <xf numFmtId="0" fontId="16" fillId="2" borderId="11" xfId="0" applyFont="1" applyFill="1" applyBorder="1" applyAlignment="1" applyProtection="1">
      <alignment horizontal="center" vertical="center" wrapText="1"/>
    </xf>
    <xf numFmtId="0" fontId="16" fillId="2" borderId="18" xfId="0" applyFont="1" applyFill="1" applyBorder="1" applyAlignment="1" applyProtection="1">
      <alignment horizontal="justify" vertical="center" wrapText="1"/>
    </xf>
    <xf numFmtId="0" fontId="16" fillId="2" borderId="18" xfId="0" applyFont="1" applyFill="1" applyBorder="1" applyAlignment="1" applyProtection="1">
      <alignment vertical="center" wrapText="1"/>
    </xf>
    <xf numFmtId="0" fontId="16" fillId="2" borderId="18" xfId="0" applyFont="1" applyFill="1" applyBorder="1" applyAlignment="1" applyProtection="1">
      <alignment horizontal="center" vertical="center" wrapText="1"/>
    </xf>
    <xf numFmtId="167" fontId="16" fillId="2" borderId="18" xfId="0" applyNumberFormat="1" applyFont="1" applyFill="1" applyBorder="1" applyAlignment="1" applyProtection="1">
      <alignment horizontal="center" vertical="center" wrapText="1"/>
    </xf>
    <xf numFmtId="0" fontId="16" fillId="7" borderId="18" xfId="0" applyFont="1" applyFill="1" applyBorder="1" applyAlignment="1" applyProtection="1">
      <alignment horizontal="left" vertical="center" wrapText="1"/>
    </xf>
    <xf numFmtId="0" fontId="16" fillId="0" borderId="6" xfId="0" applyFont="1" applyBorder="1" applyAlignment="1" applyProtection="1">
      <alignment horizontal="center" vertical="center"/>
    </xf>
    <xf numFmtId="9" fontId="16" fillId="0" borderId="65" xfId="0" applyNumberFormat="1" applyFont="1" applyFill="1" applyBorder="1" applyAlignment="1" applyProtection="1">
      <alignment horizontal="centerContinuous" vertical="center"/>
    </xf>
    <xf numFmtId="9" fontId="16" fillId="0" borderId="2" xfId="0" applyNumberFormat="1" applyFont="1" applyFill="1" applyBorder="1" applyAlignment="1" applyProtection="1">
      <alignment horizontal="centerContinuous" vertical="center"/>
    </xf>
    <xf numFmtId="9" fontId="16" fillId="0" borderId="62" xfId="0" applyNumberFormat="1" applyFont="1" applyFill="1" applyBorder="1" applyAlignment="1" applyProtection="1">
      <alignment horizontal="centerContinuous" vertical="center"/>
    </xf>
    <xf numFmtId="0" fontId="16" fillId="0" borderId="0" xfId="0" applyFont="1" applyAlignment="1" applyProtection="1">
      <alignment horizontal="center" vertical="center"/>
    </xf>
    <xf numFmtId="0" fontId="16" fillId="0" borderId="18" xfId="0" applyFont="1" applyBorder="1" applyAlignment="1">
      <alignment horizontal="center" vertical="center" wrapText="1"/>
    </xf>
    <xf numFmtId="168" fontId="16" fillId="0" borderId="18" xfId="0" applyNumberFormat="1" applyFont="1" applyBorder="1" applyAlignment="1">
      <alignment horizontal="center" vertical="center"/>
    </xf>
    <xf numFmtId="0" fontId="16" fillId="7" borderId="18" xfId="0" applyFont="1" applyFill="1" applyBorder="1" applyAlignment="1" applyProtection="1">
      <alignment horizontal="center" vertical="center" wrapText="1"/>
    </xf>
    <xf numFmtId="0" fontId="16" fillId="8" borderId="18" xfId="0" applyNumberFormat="1" applyFont="1" applyFill="1" applyBorder="1" applyAlignment="1" applyProtection="1">
      <alignment horizontal="center" vertical="center" wrapText="1"/>
      <protection locked="0"/>
    </xf>
    <xf numFmtId="9" fontId="16" fillId="7" borderId="18" xfId="0" applyNumberFormat="1" applyFont="1" applyFill="1" applyBorder="1" applyAlignment="1" applyProtection="1">
      <alignment horizontal="center" vertical="center"/>
    </xf>
    <xf numFmtId="9" fontId="16" fillId="0" borderId="18" xfId="0" applyNumberFormat="1" applyFont="1" applyFill="1" applyBorder="1" applyAlignment="1" applyProtection="1">
      <alignment horizontal="center" vertical="center"/>
    </xf>
    <xf numFmtId="9" fontId="16" fillId="8" borderId="18" xfId="0" applyNumberFormat="1" applyFont="1" applyFill="1" applyBorder="1" applyAlignment="1" applyProtection="1">
      <alignment horizontal="justify" vertical="center" wrapText="1"/>
    </xf>
    <xf numFmtId="0" fontId="16" fillId="2" borderId="11" xfId="0" applyFont="1" applyFill="1" applyBorder="1" applyAlignment="1" applyProtection="1">
      <alignment horizontal="justify" vertical="center" wrapText="1"/>
      <protection locked="0"/>
    </xf>
    <xf numFmtId="15" fontId="16" fillId="2" borderId="11" xfId="0" applyNumberFormat="1" applyFont="1" applyFill="1" applyBorder="1" applyAlignment="1" applyProtection="1">
      <alignment horizontal="center" vertical="center" wrapText="1"/>
      <protection locked="0"/>
    </xf>
    <xf numFmtId="1" fontId="16" fillId="5" borderId="11" xfId="0" applyNumberFormat="1" applyFont="1" applyFill="1" applyBorder="1" applyAlignment="1" applyProtection="1">
      <alignment horizontal="center" vertical="center"/>
    </xf>
    <xf numFmtId="0" fontId="16" fillId="8" borderId="11" xfId="0" applyNumberFormat="1" applyFont="1" applyFill="1" applyBorder="1" applyAlignment="1" applyProtection="1">
      <alignment horizontal="center" vertical="center" wrapText="1"/>
      <protection locked="0"/>
    </xf>
    <xf numFmtId="9" fontId="16" fillId="7" borderId="11" xfId="0" applyNumberFormat="1" applyFont="1" applyFill="1" applyBorder="1" applyAlignment="1" applyProtection="1">
      <alignment horizontal="center" vertical="center"/>
    </xf>
    <xf numFmtId="9" fontId="16" fillId="0" borderId="11" xfId="0" applyNumberFormat="1" applyFont="1" applyFill="1" applyBorder="1" applyAlignment="1" applyProtection="1">
      <alignment horizontal="center" vertical="center"/>
    </xf>
    <xf numFmtId="0" fontId="39" fillId="8" borderId="11" xfId="0" applyFont="1" applyFill="1" applyBorder="1" applyAlignment="1">
      <alignment horizontal="justify" vertical="center" wrapText="1"/>
    </xf>
    <xf numFmtId="1" fontId="16" fillId="5" borderId="18" xfId="0" applyNumberFormat="1" applyFont="1" applyFill="1" applyBorder="1" applyAlignment="1" applyProtection="1">
      <alignment horizontal="center" vertical="center"/>
    </xf>
    <xf numFmtId="0" fontId="37" fillId="8" borderId="18" xfId="0" applyFont="1" applyFill="1" applyBorder="1" applyAlignment="1">
      <alignment horizontal="justify" vertical="center" wrapText="1"/>
    </xf>
    <xf numFmtId="0" fontId="16" fillId="0" borderId="0" xfId="0" applyFont="1" applyAlignment="1" applyProtection="1">
      <alignment vertical="center"/>
    </xf>
    <xf numFmtId="0" fontId="16" fillId="19" borderId="0" xfId="0" applyFont="1" applyFill="1" applyAlignment="1" applyProtection="1">
      <alignment vertical="center"/>
    </xf>
    <xf numFmtId="0" fontId="16" fillId="2" borderId="0" xfId="0" applyFont="1" applyFill="1" applyBorder="1" applyProtection="1"/>
    <xf numFmtId="0" fontId="16" fillId="21" borderId="0" xfId="0" applyFont="1" applyFill="1" applyProtection="1"/>
    <xf numFmtId="0" fontId="16" fillId="22" borderId="0" xfId="0" applyFont="1" applyFill="1" applyProtection="1"/>
    <xf numFmtId="0" fontId="16" fillId="0" borderId="11" xfId="0" applyFont="1" applyBorder="1" applyAlignment="1">
      <alignment horizontal="justify" vertical="center" wrapText="1"/>
    </xf>
    <xf numFmtId="0" fontId="16" fillId="0" borderId="18" xfId="0" applyFont="1" applyBorder="1" applyAlignment="1">
      <alignment horizontal="justify" vertical="center" wrapText="1"/>
    </xf>
    <xf numFmtId="0" fontId="16" fillId="15" borderId="11" xfId="0" applyFont="1" applyFill="1" applyBorder="1" applyAlignment="1" applyProtection="1">
      <alignment horizontal="justify" vertical="center" wrapText="1"/>
    </xf>
    <xf numFmtId="0" fontId="16" fillId="15" borderId="18" xfId="0" applyFont="1" applyFill="1" applyBorder="1" applyAlignment="1" applyProtection="1">
      <alignment horizontal="justify" vertical="center" wrapText="1"/>
    </xf>
    <xf numFmtId="0" fontId="36" fillId="0" borderId="46" xfId="0" applyFont="1" applyFill="1" applyBorder="1" applyAlignment="1">
      <alignment horizontal="justify" vertical="center" wrapText="1"/>
    </xf>
    <xf numFmtId="0" fontId="37" fillId="8" borderId="46" xfId="0" applyFont="1" applyFill="1" applyBorder="1" applyAlignment="1">
      <alignment horizontal="justify" vertical="center" wrapText="1"/>
    </xf>
    <xf numFmtId="0" fontId="37" fillId="0" borderId="0" xfId="0" applyFont="1" applyFill="1"/>
    <xf numFmtId="9" fontId="16" fillId="0" borderId="19" xfId="0" applyNumberFormat="1" applyFont="1" applyFill="1" applyBorder="1" applyAlignment="1" applyProtection="1">
      <alignment horizontal="center" vertical="center"/>
    </xf>
    <xf numFmtId="0" fontId="37" fillId="8" borderId="19" xfId="0" applyFont="1" applyFill="1" applyBorder="1" applyAlignment="1">
      <alignment horizontal="justify" vertical="center" wrapText="1"/>
    </xf>
    <xf numFmtId="0" fontId="37" fillId="8" borderId="0" xfId="0" applyFont="1" applyFill="1"/>
    <xf numFmtId="0" fontId="16" fillId="7" borderId="46" xfId="0" applyFont="1" applyFill="1" applyBorder="1" applyAlignment="1" applyProtection="1">
      <alignment horizontal="centerContinuous" vertical="center"/>
    </xf>
    <xf numFmtId="0" fontId="16" fillId="8" borderId="11" xfId="0" applyFont="1" applyFill="1" applyBorder="1" applyAlignment="1" applyProtection="1">
      <alignment horizontal="centerContinuous" vertical="center"/>
    </xf>
    <xf numFmtId="0" fontId="16" fillId="7" borderId="11" xfId="0" applyFont="1" applyFill="1" applyBorder="1" applyAlignment="1" applyProtection="1">
      <alignment horizontal="centerContinuous" vertical="center"/>
    </xf>
    <xf numFmtId="0" fontId="21" fillId="0" borderId="11" xfId="0" applyFont="1" applyFill="1" applyBorder="1" applyAlignment="1" applyProtection="1">
      <alignment horizontal="centerContinuous" vertical="center"/>
    </xf>
    <xf numFmtId="0" fontId="20" fillId="15" borderId="56" xfId="0" applyFont="1" applyFill="1" applyBorder="1" applyAlignment="1" applyProtection="1">
      <alignment horizontal="justify" vertical="center" wrapText="1"/>
      <protection locked="0"/>
    </xf>
    <xf numFmtId="0" fontId="20" fillId="15" borderId="56" xfId="0" applyFont="1" applyFill="1" applyBorder="1" applyAlignment="1" applyProtection="1">
      <alignment horizontal="center" vertical="center" wrapText="1"/>
      <protection locked="0"/>
    </xf>
    <xf numFmtId="1" fontId="20" fillId="15" borderId="56" xfId="0" applyNumberFormat="1" applyFont="1" applyFill="1" applyBorder="1" applyAlignment="1" applyProtection="1">
      <alignment horizontal="center" vertical="center" wrapText="1"/>
      <protection locked="0"/>
    </xf>
    <xf numFmtId="169" fontId="20" fillId="15" borderId="56" xfId="0" applyNumberFormat="1" applyFont="1" applyFill="1" applyBorder="1" applyAlignment="1" applyProtection="1">
      <alignment horizontal="center" vertical="center" wrapText="1"/>
      <protection locked="0"/>
    </xf>
    <xf numFmtId="169" fontId="16" fillId="2" borderId="56" xfId="0" applyNumberFormat="1" applyFont="1" applyFill="1" applyBorder="1" applyAlignment="1" applyProtection="1">
      <alignment horizontal="center" vertical="center" wrapText="1"/>
    </xf>
    <xf numFmtId="0" fontId="16" fillId="8" borderId="56" xfId="0" applyFont="1" applyFill="1" applyBorder="1" applyAlignment="1" applyProtection="1">
      <alignment horizontal="centerContinuous" vertical="center"/>
    </xf>
    <xf numFmtId="0" fontId="16" fillId="7" borderId="56" xfId="0" applyFont="1" applyFill="1" applyBorder="1" applyAlignment="1" applyProtection="1">
      <alignment horizontal="centerContinuous" vertical="center"/>
    </xf>
    <xf numFmtId="0" fontId="21" fillId="0" borderId="56" xfId="0" applyFont="1" applyFill="1" applyBorder="1" applyAlignment="1" applyProtection="1">
      <alignment horizontal="centerContinuous" vertical="center"/>
    </xf>
    <xf numFmtId="0" fontId="16" fillId="8" borderId="18" xfId="0" applyFont="1" applyFill="1" applyBorder="1" applyAlignment="1" applyProtection="1">
      <alignment horizontal="centerContinuous" vertical="center"/>
    </xf>
    <xf numFmtId="0" fontId="16" fillId="7" borderId="18" xfId="0" applyFont="1" applyFill="1" applyBorder="1" applyAlignment="1" applyProtection="1">
      <alignment horizontal="centerContinuous" vertical="center"/>
    </xf>
    <xf numFmtId="0" fontId="21" fillId="0" borderId="18" xfId="0" applyFont="1" applyFill="1" applyBorder="1" applyAlignment="1" applyProtection="1">
      <alignment horizontal="centerContinuous" vertical="center"/>
    </xf>
    <xf numFmtId="0" fontId="16" fillId="2" borderId="56" xfId="0" applyFont="1" applyFill="1" applyBorder="1" applyAlignment="1" applyProtection="1">
      <alignment horizontal="justify" vertical="center" wrapText="1"/>
    </xf>
    <xf numFmtId="0" fontId="16" fillId="2" borderId="56" xfId="0" applyFont="1" applyFill="1" applyBorder="1" applyAlignment="1" applyProtection="1">
      <alignment horizontal="center" vertical="center" wrapText="1"/>
    </xf>
    <xf numFmtId="9" fontId="16" fillId="2" borderId="56" xfId="1" applyFont="1" applyFill="1" applyBorder="1" applyAlignment="1" applyProtection="1">
      <alignment horizontal="center" vertical="center" wrapText="1"/>
    </xf>
    <xf numFmtId="9" fontId="16" fillId="8" borderId="56" xfId="0" applyNumberFormat="1" applyFont="1" applyFill="1" applyBorder="1" applyAlignment="1" applyProtection="1">
      <alignment horizontal="centerContinuous" vertical="center"/>
    </xf>
    <xf numFmtId="0" fontId="16" fillId="0" borderId="56" xfId="0" applyFont="1" applyFill="1" applyBorder="1" applyAlignment="1" applyProtection="1">
      <alignment horizontal="justify" vertical="center" wrapText="1"/>
    </xf>
    <xf numFmtId="169" fontId="16" fillId="0" borderId="56" xfId="0" applyNumberFormat="1" applyFont="1" applyFill="1" applyBorder="1" applyAlignment="1" applyProtection="1">
      <alignment horizontal="center" vertical="center" wrapText="1"/>
    </xf>
    <xf numFmtId="9" fontId="16" fillId="2" borderId="56" xfId="0" applyNumberFormat="1" applyFont="1" applyFill="1" applyBorder="1" applyAlignment="1" applyProtection="1">
      <alignment horizontal="center" vertical="center" wrapText="1"/>
    </xf>
    <xf numFmtId="9" fontId="16" fillId="8" borderId="56" xfId="1" applyFont="1" applyFill="1" applyBorder="1" applyAlignment="1" applyProtection="1">
      <alignment horizontal="centerContinuous" vertical="center"/>
    </xf>
    <xf numFmtId="0" fontId="16" fillId="15" borderId="56" xfId="0" applyFont="1" applyFill="1" applyBorder="1" applyAlignment="1" applyProtection="1">
      <alignment horizontal="justify" vertical="center" wrapText="1"/>
    </xf>
    <xf numFmtId="9" fontId="16" fillId="2" borderId="18" xfId="0" applyNumberFormat="1" applyFont="1" applyFill="1" applyBorder="1" applyAlignment="1" applyProtection="1">
      <alignment horizontal="center" vertical="center" wrapText="1"/>
    </xf>
    <xf numFmtId="1" fontId="16" fillId="2" borderId="56" xfId="0" applyNumberFormat="1" applyFont="1" applyFill="1" applyBorder="1" applyAlignment="1" applyProtection="1">
      <alignment horizontal="center" vertical="center" wrapText="1"/>
    </xf>
    <xf numFmtId="2" fontId="16" fillId="7" borderId="56" xfId="0" applyNumberFormat="1" applyFont="1" applyFill="1" applyBorder="1" applyAlignment="1" applyProtection="1">
      <alignment horizontal="center" vertical="center" wrapText="1"/>
    </xf>
    <xf numFmtId="0" fontId="50" fillId="10" borderId="56" xfId="0" applyFont="1" applyFill="1" applyBorder="1" applyAlignment="1">
      <alignment horizontal="justify" vertical="center" wrapText="1"/>
    </xf>
    <xf numFmtId="0" fontId="16" fillId="10" borderId="56" xfId="0" applyFont="1" applyFill="1" applyBorder="1" applyAlignment="1" applyProtection="1">
      <alignment horizontal="justify" vertical="center" wrapText="1"/>
    </xf>
    <xf numFmtId="0" fontId="44" fillId="0" borderId="56" xfId="0" applyNumberFormat="1" applyFont="1" applyFill="1" applyBorder="1" applyAlignment="1">
      <alignment horizontal="justify" vertical="center" wrapText="1"/>
    </xf>
    <xf numFmtId="0" fontId="44" fillId="0" borderId="56" xfId="0" applyNumberFormat="1" applyFont="1" applyBorder="1" applyAlignment="1">
      <alignment horizontal="justify" vertical="center" wrapText="1"/>
    </xf>
    <xf numFmtId="0" fontId="16" fillId="0" borderId="56" xfId="0" applyFont="1" applyBorder="1" applyAlignment="1" applyProtection="1">
      <alignment horizontal="center" vertical="center" wrapText="1"/>
    </xf>
    <xf numFmtId="0" fontId="44" fillId="15" borderId="56" xfId="0" applyNumberFormat="1" applyFont="1" applyFill="1" applyBorder="1" applyAlignment="1">
      <alignment horizontal="center" vertical="center" wrapText="1"/>
    </xf>
    <xf numFmtId="169" fontId="44" fillId="15" borderId="56" xfId="0" applyNumberFormat="1" applyFont="1" applyFill="1" applyBorder="1" applyAlignment="1">
      <alignment horizontal="center" vertical="center" wrapText="1"/>
    </xf>
    <xf numFmtId="0" fontId="37" fillId="2" borderId="56" xfId="0" applyFont="1" applyFill="1" applyBorder="1" applyAlignment="1" applyProtection="1">
      <alignment horizontal="justify" vertical="center" wrapText="1"/>
      <protection locked="0"/>
    </xf>
    <xf numFmtId="0" fontId="37" fillId="2" borderId="56" xfId="0" applyFont="1" applyFill="1" applyBorder="1" applyAlignment="1" applyProtection="1">
      <alignment horizontal="center" vertical="center" wrapText="1"/>
      <protection locked="0"/>
    </xf>
    <xf numFmtId="0" fontId="37" fillId="35" borderId="56" xfId="0" applyFont="1" applyFill="1" applyBorder="1" applyAlignment="1" applyProtection="1">
      <alignment horizontal="center" vertical="center" wrapText="1"/>
      <protection locked="0"/>
    </xf>
    <xf numFmtId="169" fontId="37" fillId="2" borderId="56" xfId="0" applyNumberFormat="1" applyFont="1" applyFill="1" applyBorder="1" applyAlignment="1" applyProtection="1">
      <alignment horizontal="center" vertical="center" wrapText="1"/>
      <protection locked="0"/>
    </xf>
    <xf numFmtId="169" fontId="37" fillId="35" borderId="56" xfId="0" applyNumberFormat="1" applyFont="1" applyFill="1" applyBorder="1" applyAlignment="1" applyProtection="1">
      <alignment horizontal="center" vertical="center" wrapText="1"/>
      <protection locked="0"/>
    </xf>
    <xf numFmtId="1" fontId="37" fillId="7" borderId="56" xfId="0" applyNumberFormat="1" applyFont="1" applyFill="1" applyBorder="1" applyAlignment="1" applyProtection="1">
      <alignment horizontal="center" vertical="center" wrapText="1"/>
      <protection locked="0"/>
    </xf>
    <xf numFmtId="0" fontId="37" fillId="15" borderId="0" xfId="0" applyFont="1" applyFill="1"/>
    <xf numFmtId="0" fontId="16" fillId="10" borderId="14" xfId="0" applyFont="1" applyFill="1" applyBorder="1" applyAlignment="1" applyProtection="1">
      <alignment horizontal="center" vertical="center"/>
    </xf>
    <xf numFmtId="0" fontId="16" fillId="10" borderId="46" xfId="4" applyFont="1" applyFill="1" applyBorder="1" applyAlignment="1" applyProtection="1">
      <alignment horizontal="justify" vertical="center" wrapText="1"/>
      <protection locked="0"/>
    </xf>
    <xf numFmtId="0" fontId="16" fillId="10" borderId="46" xfId="0" applyFont="1" applyFill="1" applyBorder="1" applyAlignment="1">
      <alignment horizontal="center" vertical="center" wrapText="1"/>
    </xf>
    <xf numFmtId="0" fontId="16" fillId="0" borderId="46" xfId="4" applyFont="1" applyFill="1" applyBorder="1" applyAlignment="1" applyProtection="1">
      <alignment horizontal="justify" vertical="center" wrapText="1"/>
      <protection locked="0"/>
    </xf>
    <xf numFmtId="0" fontId="16" fillId="0" borderId="46" xfId="4" applyFont="1" applyFill="1" applyBorder="1" applyAlignment="1" applyProtection="1">
      <alignment horizontal="center" vertical="center" wrapText="1"/>
      <protection locked="0"/>
    </xf>
    <xf numFmtId="169" fontId="16" fillId="0" borderId="46" xfId="4" applyNumberFormat="1" applyFont="1" applyFill="1" applyBorder="1" applyAlignment="1" applyProtection="1">
      <alignment horizontal="center" vertical="center" wrapText="1"/>
      <protection locked="0"/>
    </xf>
    <xf numFmtId="1" fontId="16" fillId="7" borderId="22" xfId="0" applyNumberFormat="1" applyFont="1" applyFill="1" applyBorder="1" applyAlignment="1" applyProtection="1">
      <alignment horizontal="center" vertical="center" wrapText="1"/>
    </xf>
    <xf numFmtId="0" fontId="16" fillId="25" borderId="46" xfId="4" applyFont="1" applyFill="1" applyBorder="1" applyAlignment="1" applyProtection="1">
      <alignment horizontal="center" vertical="center" wrapText="1"/>
      <protection locked="0"/>
    </xf>
    <xf numFmtId="0" fontId="16" fillId="10" borderId="30" xfId="4" applyFont="1" applyFill="1" applyBorder="1" applyAlignment="1" applyProtection="1">
      <alignment horizontal="justify" vertical="center" wrapText="1"/>
      <protection locked="0"/>
    </xf>
    <xf numFmtId="0" fontId="16" fillId="10" borderId="30" xfId="0" applyFont="1" applyFill="1" applyBorder="1" applyAlignment="1">
      <alignment horizontal="center" vertical="center" wrapText="1"/>
    </xf>
    <xf numFmtId="0" fontId="16" fillId="2" borderId="30" xfId="4" applyFont="1" applyFill="1" applyBorder="1" applyAlignment="1" applyProtection="1">
      <alignment horizontal="justify" vertical="center" wrapText="1"/>
      <protection locked="0"/>
    </xf>
    <xf numFmtId="0" fontId="16" fillId="15" borderId="30" xfId="5" applyFont="1" applyFill="1" applyBorder="1" applyAlignment="1">
      <alignment horizontal="justify" vertical="center" wrapText="1"/>
    </xf>
    <xf numFmtId="0" fontId="16" fillId="2" borderId="30" xfId="4" applyFont="1" applyFill="1" applyBorder="1" applyAlignment="1" applyProtection="1">
      <alignment horizontal="center" vertical="center" wrapText="1"/>
      <protection locked="0"/>
    </xf>
    <xf numFmtId="169" fontId="16" fillId="2" borderId="30" xfId="4" applyNumberFormat="1" applyFont="1" applyFill="1" applyBorder="1" applyAlignment="1" applyProtection="1">
      <alignment horizontal="center" vertical="center" wrapText="1"/>
      <protection locked="0"/>
    </xf>
    <xf numFmtId="1" fontId="16" fillId="7" borderId="31" xfId="0" applyNumberFormat="1" applyFont="1" applyFill="1" applyBorder="1" applyAlignment="1" applyProtection="1">
      <alignment horizontal="center" vertical="center" wrapText="1"/>
    </xf>
    <xf numFmtId="0" fontId="16" fillId="25" borderId="30" xfId="4" applyFont="1" applyFill="1" applyBorder="1" applyAlignment="1" applyProtection="1">
      <alignment horizontal="center" vertical="center" wrapText="1"/>
      <protection locked="0"/>
    </xf>
    <xf numFmtId="0" fontId="16" fillId="7" borderId="30" xfId="0" applyFont="1" applyFill="1" applyBorder="1" applyAlignment="1" applyProtection="1">
      <alignment horizontal="centerContinuous" vertical="center"/>
    </xf>
    <xf numFmtId="0" fontId="16" fillId="0" borderId="54" xfId="0" applyFont="1" applyBorder="1" applyAlignment="1" applyProtection="1">
      <alignment horizontal="center" vertical="center"/>
    </xf>
    <xf numFmtId="0" fontId="16" fillId="2" borderId="46" xfId="4" applyFont="1" applyFill="1" applyBorder="1" applyAlignment="1" applyProtection="1">
      <alignment horizontal="justify" vertical="center" wrapText="1"/>
      <protection locked="0"/>
    </xf>
    <xf numFmtId="0" fontId="16" fillId="15" borderId="46" xfId="5" applyFont="1" applyFill="1" applyBorder="1" applyAlignment="1">
      <alignment horizontal="justify" vertical="center" wrapText="1"/>
    </xf>
    <xf numFmtId="0" fontId="16" fillId="2" borderId="46" xfId="4" applyFont="1" applyFill="1" applyBorder="1" applyAlignment="1" applyProtection="1">
      <alignment horizontal="center" vertical="center" wrapText="1"/>
      <protection locked="0"/>
    </xf>
    <xf numFmtId="169" fontId="16" fillId="2" borderId="46" xfId="4" applyNumberFormat="1" applyFont="1" applyFill="1" applyBorder="1" applyAlignment="1" applyProtection="1">
      <alignment horizontal="center" vertical="center" wrapText="1"/>
      <protection locked="0"/>
    </xf>
    <xf numFmtId="0" fontId="16" fillId="10" borderId="30" xfId="4" applyFont="1" applyFill="1" applyBorder="1" applyAlignment="1" applyProtection="1">
      <alignment horizontal="justify" vertical="center" wrapText="1"/>
      <protection locked="0"/>
    </xf>
    <xf numFmtId="0" fontId="16" fillId="25" borderId="28" xfId="4" applyFont="1" applyFill="1" applyBorder="1" applyAlignment="1" applyProtection="1">
      <alignment horizontal="center" vertical="center" wrapText="1"/>
      <protection locked="0"/>
    </xf>
    <xf numFmtId="0" fontId="16" fillId="7" borderId="28" xfId="0" applyFont="1" applyFill="1" applyBorder="1" applyAlignment="1" applyProtection="1">
      <alignment horizontal="centerContinuous" vertical="center"/>
    </xf>
    <xf numFmtId="0" fontId="16" fillId="10" borderId="56" xfId="4" applyFont="1" applyFill="1" applyBorder="1" applyAlignment="1" applyProtection="1">
      <alignment horizontal="justify" vertical="center" wrapText="1"/>
      <protection locked="0"/>
    </xf>
    <xf numFmtId="0" fontId="16" fillId="10" borderId="56" xfId="0" applyFont="1" applyFill="1" applyBorder="1" applyAlignment="1">
      <alignment horizontal="center" vertical="center" wrapText="1"/>
    </xf>
    <xf numFmtId="0" fontId="16" fillId="0" borderId="56" xfId="4" applyFont="1" applyFill="1" applyBorder="1" applyAlignment="1" applyProtection="1">
      <alignment horizontal="justify" vertical="center" wrapText="1"/>
      <protection locked="0"/>
    </xf>
    <xf numFmtId="0" fontId="16" fillId="0" borderId="56" xfId="4" applyFont="1" applyFill="1" applyBorder="1" applyAlignment="1" applyProtection="1">
      <alignment horizontal="center" vertical="center" wrapText="1"/>
      <protection locked="0"/>
    </xf>
    <xf numFmtId="169" fontId="16" fillId="15" borderId="56" xfId="4" applyNumberFormat="1" applyFont="1" applyFill="1" applyBorder="1" applyAlignment="1" applyProtection="1">
      <alignment horizontal="center" vertical="center" wrapText="1"/>
      <protection locked="0"/>
    </xf>
    <xf numFmtId="0" fontId="16" fillId="2" borderId="28" xfId="4" applyFont="1" applyFill="1" applyBorder="1" applyAlignment="1" applyProtection="1">
      <alignment horizontal="justify" vertical="center" wrapText="1"/>
      <protection locked="0"/>
    </xf>
    <xf numFmtId="0" fontId="16" fillId="2" borderId="28" xfId="4" applyFont="1" applyFill="1" applyBorder="1" applyAlignment="1" applyProtection="1">
      <alignment horizontal="center" vertical="center" wrapText="1"/>
      <protection locked="0"/>
    </xf>
    <xf numFmtId="169" fontId="16" fillId="2" borderId="28" xfId="4" applyNumberFormat="1" applyFont="1" applyFill="1" applyBorder="1" applyAlignment="1" applyProtection="1">
      <alignment horizontal="center" vertical="center" wrapText="1"/>
      <protection locked="0"/>
    </xf>
    <xf numFmtId="0" fontId="21" fillId="15" borderId="1" xfId="0" applyFont="1" applyFill="1" applyBorder="1" applyAlignment="1" applyProtection="1">
      <alignment horizontal="centerContinuous" vertical="center" wrapText="1"/>
    </xf>
    <xf numFmtId="0" fontId="16" fillId="10" borderId="11" xfId="4" applyFont="1" applyFill="1" applyBorder="1" applyAlignment="1" applyProtection="1">
      <alignment horizontal="justify" vertical="center" wrapText="1"/>
      <protection locked="0"/>
    </xf>
    <xf numFmtId="0" fontId="16" fillId="25" borderId="11" xfId="4" applyFont="1" applyFill="1" applyBorder="1" applyAlignment="1" applyProtection="1">
      <alignment horizontal="center" vertical="center" wrapText="1"/>
      <protection locked="0"/>
    </xf>
    <xf numFmtId="0" fontId="16" fillId="0" borderId="3" xfId="0" applyFont="1" applyBorder="1" applyAlignment="1" applyProtection="1">
      <alignment horizontal="center" vertical="center"/>
    </xf>
    <xf numFmtId="0" fontId="37" fillId="37" borderId="0" xfId="0" applyFont="1" applyFill="1"/>
    <xf numFmtId="0" fontId="16" fillId="10" borderId="56" xfId="4" applyFont="1" applyFill="1" applyBorder="1" applyAlignment="1" applyProtection="1">
      <alignment horizontal="justify" vertical="center" wrapText="1"/>
      <protection locked="0"/>
    </xf>
    <xf numFmtId="14" fontId="36" fillId="0" borderId="56" xfId="4" applyNumberFormat="1" applyFont="1" applyFill="1" applyBorder="1" applyAlignment="1" applyProtection="1">
      <alignment horizontal="center" vertical="center" wrapText="1"/>
      <protection locked="0"/>
    </xf>
    <xf numFmtId="0" fontId="16" fillId="25" borderId="56" xfId="4" applyFont="1" applyFill="1" applyBorder="1" applyAlignment="1" applyProtection="1">
      <alignment horizontal="center" vertical="center" wrapText="1"/>
      <protection locked="0"/>
    </xf>
    <xf numFmtId="0" fontId="37" fillId="0" borderId="19" xfId="0" applyFont="1" applyBorder="1" applyAlignment="1">
      <alignment horizontal="center" vertical="center" wrapText="1"/>
    </xf>
    <xf numFmtId="16" fontId="36" fillId="0" borderId="56" xfId="4" applyNumberFormat="1" applyFont="1" applyFill="1" applyBorder="1" applyAlignment="1" applyProtection="1">
      <alignment horizontal="justify" vertical="center" wrapText="1"/>
      <protection locked="0"/>
    </xf>
    <xf numFmtId="0" fontId="16" fillId="0" borderId="12" xfId="0" applyFont="1" applyBorder="1" applyAlignment="1" applyProtection="1">
      <alignment horizontal="center" vertical="center"/>
    </xf>
    <xf numFmtId="0" fontId="37" fillId="0" borderId="18" xfId="0" applyFont="1" applyBorder="1" applyAlignment="1">
      <alignment horizontal="center" vertical="center" wrapText="1"/>
    </xf>
    <xf numFmtId="0" fontId="16" fillId="25" borderId="18" xfId="4" applyFont="1" applyFill="1" applyBorder="1" applyAlignment="1" applyProtection="1">
      <alignment horizontal="center" vertical="center" wrapText="1"/>
      <protection locked="0"/>
    </xf>
    <xf numFmtId="0" fontId="16" fillId="10" borderId="28" xfId="0" applyFont="1" applyFill="1" applyBorder="1" applyAlignment="1">
      <alignment horizontal="center" vertical="center" wrapText="1"/>
    </xf>
    <xf numFmtId="0" fontId="16" fillId="0" borderId="5" xfId="0" applyFont="1" applyBorder="1" applyAlignment="1" applyProtection="1">
      <alignment horizontal="center" vertical="center"/>
    </xf>
    <xf numFmtId="0" fontId="36" fillId="0" borderId="11" xfId="0" applyFont="1" applyFill="1" applyBorder="1" applyAlignment="1">
      <alignment horizontal="justify" vertical="center" wrapText="1"/>
    </xf>
    <xf numFmtId="0" fontId="36" fillId="0" borderId="56" xfId="0" applyFont="1" applyFill="1" applyBorder="1" applyAlignment="1">
      <alignment horizontal="left" vertical="center" wrapText="1"/>
    </xf>
    <xf numFmtId="169" fontId="36" fillId="0" borderId="56" xfId="4" applyNumberFormat="1" applyFont="1" applyFill="1" applyBorder="1" applyAlignment="1" applyProtection="1">
      <alignment horizontal="center" vertical="center" wrapText="1"/>
      <protection locked="0"/>
    </xf>
    <xf numFmtId="0" fontId="16" fillId="10" borderId="47" xfId="0" applyFont="1" applyFill="1" applyBorder="1" applyAlignment="1" applyProtection="1">
      <alignment horizontal="center" vertical="center"/>
    </xf>
    <xf numFmtId="169" fontId="36" fillId="0" borderId="30" xfId="4" applyNumberFormat="1" applyFont="1" applyFill="1" applyBorder="1" applyAlignment="1" applyProtection="1">
      <alignment horizontal="center" vertical="center" wrapText="1"/>
      <protection locked="0"/>
    </xf>
    <xf numFmtId="0" fontId="36" fillId="0" borderId="46" xfId="0" applyFont="1" applyFill="1" applyBorder="1" applyAlignment="1">
      <alignment horizontal="center" vertical="center" wrapText="1"/>
    </xf>
    <xf numFmtId="169" fontId="36" fillId="0" borderId="46" xfId="4" applyNumberFormat="1" applyFont="1" applyFill="1" applyBorder="1" applyAlignment="1" applyProtection="1">
      <alignment horizontal="center" vertical="center" wrapText="1"/>
      <protection locked="0"/>
    </xf>
    <xf numFmtId="14" fontId="36" fillId="0" borderId="56" xfId="0" applyNumberFormat="1" applyFont="1" applyFill="1" applyBorder="1" applyAlignment="1">
      <alignment horizontal="center" vertical="center" wrapText="1"/>
    </xf>
    <xf numFmtId="0" fontId="21" fillId="0" borderId="30" xfId="0" applyFont="1" applyFill="1" applyBorder="1" applyAlignment="1" applyProtection="1">
      <alignment horizontal="centerContinuous" vertical="center"/>
    </xf>
    <xf numFmtId="0" fontId="16" fillId="15" borderId="11" xfId="0" applyFont="1" applyFill="1" applyBorder="1" applyAlignment="1">
      <alignment horizontal="center" vertical="center" wrapText="1"/>
    </xf>
    <xf numFmtId="0" fontId="51" fillId="0" borderId="11" xfId="0" applyFont="1" applyBorder="1" applyAlignment="1">
      <alignment horizontal="center" vertical="center" wrapText="1"/>
    </xf>
    <xf numFmtId="0" fontId="37" fillId="0" borderId="11" xfId="0" applyFont="1" applyBorder="1" applyAlignment="1">
      <alignment horizontal="center" vertical="center"/>
    </xf>
    <xf numFmtId="14" fontId="37" fillId="0" borderId="11" xfId="0" applyNumberFormat="1" applyFont="1" applyBorder="1" applyAlignment="1">
      <alignment horizontal="center" vertical="center"/>
    </xf>
    <xf numFmtId="0" fontId="37" fillId="24" borderId="0" xfId="0" applyFont="1" applyFill="1"/>
    <xf numFmtId="0" fontId="16" fillId="15" borderId="18" xfId="0" applyFont="1" applyFill="1" applyBorder="1" applyAlignment="1">
      <alignment horizontal="center" vertical="center" wrapText="1"/>
    </xf>
    <xf numFmtId="0" fontId="51" fillId="0" borderId="18" xfId="0" applyFont="1" applyBorder="1" applyAlignment="1">
      <alignment horizontal="center" vertical="center" wrapText="1"/>
    </xf>
    <xf numFmtId="0" fontId="37" fillId="0" borderId="18" xfId="0" applyFont="1" applyBorder="1" applyAlignment="1">
      <alignment horizontal="center" vertical="center"/>
    </xf>
    <xf numFmtId="14" fontId="37" fillId="0" borderId="18" xfId="0" applyNumberFormat="1" applyFont="1" applyBorder="1" applyAlignment="1">
      <alignment horizontal="center" vertical="center"/>
    </xf>
    <xf numFmtId="0" fontId="37" fillId="0" borderId="56" xfId="0" applyFont="1" applyBorder="1" applyAlignment="1">
      <alignment horizontal="center" vertical="center"/>
    </xf>
    <xf numFmtId="14" fontId="37" fillId="0" borderId="56" xfId="0" applyNumberFormat="1" applyFont="1" applyBorder="1" applyAlignment="1">
      <alignment horizontal="center" vertical="center"/>
    </xf>
    <xf numFmtId="0" fontId="16" fillId="10" borderId="44" xfId="0" applyFont="1" applyFill="1" applyBorder="1" applyAlignment="1" applyProtection="1">
      <alignment horizontal="center" vertical="center"/>
    </xf>
    <xf numFmtId="0" fontId="16" fillId="10" borderId="32" xfId="4" applyFont="1" applyFill="1" applyBorder="1" applyAlignment="1" applyProtection="1">
      <alignment horizontal="justify" vertical="center" wrapText="1"/>
      <protection locked="0"/>
    </xf>
    <xf numFmtId="0" fontId="16" fillId="7" borderId="32" xfId="0" applyFont="1" applyFill="1" applyBorder="1" applyAlignment="1" applyProtection="1">
      <alignment horizontal="centerContinuous" vertical="center"/>
    </xf>
    <xf numFmtId="0" fontId="37" fillId="0" borderId="11" xfId="0" applyFont="1" applyBorder="1" applyAlignment="1">
      <alignment horizontal="justify" vertical="center" wrapText="1"/>
    </xf>
    <xf numFmtId="0" fontId="16" fillId="0" borderId="51" xfId="0" applyFont="1" applyBorder="1" applyAlignment="1" applyProtection="1">
      <alignment horizontal="center" vertical="center"/>
    </xf>
    <xf numFmtId="0" fontId="16" fillId="15" borderId="26" xfId="4" applyFont="1" applyFill="1" applyBorder="1" applyAlignment="1" applyProtection="1">
      <alignment horizontal="centerContinuous" vertical="center" wrapText="1"/>
      <protection locked="0"/>
    </xf>
    <xf numFmtId="0" fontId="36" fillId="15" borderId="26" xfId="0" applyFont="1" applyFill="1" applyBorder="1" applyAlignment="1">
      <alignment horizontal="centerContinuous" vertical="center" wrapText="1"/>
    </xf>
    <xf numFmtId="14" fontId="36" fillId="15" borderId="26" xfId="0" applyNumberFormat="1" applyFont="1" applyFill="1" applyBorder="1" applyAlignment="1">
      <alignment horizontal="centerContinuous" vertical="center" wrapText="1"/>
    </xf>
    <xf numFmtId="1" fontId="16" fillId="15" borderId="30" xfId="0" applyNumberFormat="1" applyFont="1" applyFill="1" applyBorder="1" applyAlignment="1" applyProtection="1">
      <alignment horizontal="centerContinuous" vertical="center" wrapText="1"/>
    </xf>
    <xf numFmtId="0" fontId="16" fillId="8" borderId="30" xfId="0" applyFont="1" applyFill="1" applyBorder="1" applyAlignment="1" applyProtection="1">
      <alignment horizontal="centerContinuous" vertical="center" wrapText="1"/>
    </xf>
    <xf numFmtId="1" fontId="16" fillId="7" borderId="30" xfId="0" applyNumberFormat="1" applyFont="1" applyFill="1" applyBorder="1" applyAlignment="1" applyProtection="1">
      <alignment horizontal="centerContinuous" vertical="center" wrapText="1"/>
    </xf>
    <xf numFmtId="0" fontId="16" fillId="15" borderId="26" xfId="0" applyFont="1" applyFill="1" applyBorder="1" applyAlignment="1" applyProtection="1">
      <alignment horizontal="centerContinuous" vertical="center" wrapText="1"/>
    </xf>
    <xf numFmtId="0" fontId="16" fillId="0" borderId="30" xfId="0" applyFont="1" applyBorder="1" applyAlignment="1" applyProtection="1">
      <alignment horizontal="centerContinuous" vertical="center"/>
    </xf>
    <xf numFmtId="0" fontId="16" fillId="15" borderId="27" xfId="0" applyFont="1" applyFill="1" applyBorder="1" applyAlignment="1" applyProtection="1">
      <alignment horizontal="centerContinuous" vertical="center" wrapText="1"/>
    </xf>
    <xf numFmtId="0" fontId="20" fillId="0" borderId="11" xfId="0" applyFont="1" applyBorder="1" applyAlignment="1">
      <alignment horizontal="justify" vertical="center" wrapText="1"/>
    </xf>
    <xf numFmtId="0" fontId="16" fillId="0" borderId="11" xfId="4" applyFont="1" applyFill="1" applyBorder="1" applyAlignment="1" applyProtection="1">
      <alignment horizontal="center" vertical="center" wrapText="1"/>
      <protection locked="0"/>
    </xf>
    <xf numFmtId="169" fontId="16" fillId="0" borderId="11" xfId="4" applyNumberFormat="1" applyFont="1" applyFill="1" applyBorder="1" applyAlignment="1" applyProtection="1">
      <alignment horizontal="center" vertical="center" wrapText="1"/>
      <protection locked="0"/>
    </xf>
    <xf numFmtId="0" fontId="20" fillId="0" borderId="56" xfId="0" applyFont="1" applyBorder="1" applyAlignment="1">
      <alignment horizontal="justify" vertical="center" wrapText="1"/>
    </xf>
    <xf numFmtId="169" fontId="16" fillId="0" borderId="56" xfId="4" applyNumberFormat="1" applyFont="1" applyFill="1" applyBorder="1" applyAlignment="1" applyProtection="1">
      <alignment horizontal="center" vertical="center" wrapText="1"/>
      <protection locked="0"/>
    </xf>
    <xf numFmtId="0" fontId="20" fillId="0" borderId="19" xfId="0" applyFont="1" applyBorder="1" applyAlignment="1">
      <alignment horizontal="justify" vertical="center" wrapText="1"/>
    </xf>
    <xf numFmtId="0" fontId="16" fillId="15" borderId="11" xfId="4" applyFont="1" applyFill="1" applyBorder="1" applyAlignment="1" applyProtection="1">
      <alignment horizontal="center" vertical="center" wrapText="1"/>
      <protection locked="0"/>
    </xf>
    <xf numFmtId="169" fontId="16" fillId="0" borderId="18" xfId="4"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xf>
    <xf numFmtId="0" fontId="21" fillId="9" borderId="7" xfId="0" applyFont="1" applyFill="1" applyBorder="1" applyAlignment="1" applyProtection="1">
      <alignment horizontal="left" vertical="center" wrapText="1"/>
    </xf>
    <xf numFmtId="0" fontId="21" fillId="3" borderId="46"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2" fontId="16" fillId="9" borderId="46" xfId="0" applyNumberFormat="1" applyFont="1" applyFill="1" applyBorder="1" applyAlignment="1" applyProtection="1">
      <alignment horizontal="center" vertical="center" wrapText="1"/>
    </xf>
    <xf numFmtId="0" fontId="16" fillId="0" borderId="22" xfId="0" applyFont="1" applyFill="1" applyBorder="1" applyAlignment="1" applyProtection="1">
      <alignment horizontal="center" vertical="center" wrapText="1"/>
    </xf>
    <xf numFmtId="0" fontId="16" fillId="0" borderId="49" xfId="0" applyFont="1" applyFill="1" applyBorder="1" applyAlignment="1" applyProtection="1">
      <alignment horizontal="center" vertical="center" wrapText="1"/>
    </xf>
    <xf numFmtId="0" fontId="16" fillId="0" borderId="8" xfId="0" applyFont="1" applyBorder="1" applyProtection="1"/>
    <xf numFmtId="0" fontId="16" fillId="0" borderId="0" xfId="0" applyFont="1" applyBorder="1" applyAlignment="1" applyProtection="1">
      <alignment horizontal="center" vertical="center" wrapText="1"/>
    </xf>
    <xf numFmtId="0" fontId="16" fillId="2" borderId="0" xfId="0" applyFont="1" applyFill="1" applyProtection="1"/>
    <xf numFmtId="0" fontId="16" fillId="2" borderId="0" xfId="0" applyFont="1" applyFill="1" applyAlignment="1" applyProtection="1">
      <alignment horizontal="center"/>
    </xf>
    <xf numFmtId="0" fontId="16" fillId="0" borderId="3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6" xfId="0" applyFont="1" applyBorder="1" applyProtection="1"/>
    <xf numFmtId="0" fontId="21" fillId="0" borderId="7" xfId="0" applyFont="1" applyBorder="1" applyAlignment="1" applyProtection="1">
      <alignment horizontal="centerContinuous" vertical="center"/>
    </xf>
    <xf numFmtId="0" fontId="21" fillId="0" borderId="23" xfId="0" applyFont="1" applyBorder="1" applyAlignment="1" applyProtection="1">
      <alignment horizontal="centerContinuous" vertical="center"/>
    </xf>
    <xf numFmtId="0" fontId="21" fillId="0" borderId="8" xfId="0" applyFont="1" applyBorder="1" applyAlignment="1" applyProtection="1">
      <alignment horizontal="centerContinuous" vertical="center"/>
    </xf>
    <xf numFmtId="0" fontId="21" fillId="0" borderId="0" xfId="0" applyFont="1" applyBorder="1" applyAlignment="1" applyProtection="1"/>
    <xf numFmtId="0" fontId="16" fillId="0" borderId="56" xfId="0" applyFont="1" applyBorder="1" applyProtection="1"/>
    <xf numFmtId="0" fontId="16" fillId="0" borderId="7" xfId="0" applyFont="1" applyBorder="1" applyAlignment="1" applyProtection="1">
      <alignment horizontal="left"/>
    </xf>
    <xf numFmtId="0" fontId="16" fillId="0" borderId="23" xfId="0" applyFont="1" applyBorder="1" applyAlignment="1" applyProtection="1">
      <alignment horizontal="left"/>
    </xf>
    <xf numFmtId="0" fontId="16" fillId="0" borderId="8" xfId="0" applyFont="1" applyBorder="1" applyAlignment="1" applyProtection="1">
      <alignment horizontal="left"/>
    </xf>
    <xf numFmtId="0" fontId="16" fillId="0" borderId="36" xfId="0" applyFont="1" applyBorder="1" applyAlignment="1" applyProtection="1">
      <alignment vertical="center"/>
    </xf>
    <xf numFmtId="0" fontId="16" fillId="0" borderId="37" xfId="0" applyFont="1" applyBorder="1" applyAlignment="1">
      <alignment vertical="center"/>
    </xf>
    <xf numFmtId="0" fontId="21" fillId="0" borderId="36" xfId="0" applyFont="1" applyBorder="1" applyAlignment="1" applyProtection="1">
      <alignment vertical="center"/>
    </xf>
    <xf numFmtId="0" fontId="21" fillId="0" borderId="38" xfId="0" applyFont="1" applyBorder="1" applyAlignment="1" applyProtection="1">
      <alignment vertical="center"/>
    </xf>
    <xf numFmtId="170" fontId="16" fillId="0" borderId="38" xfId="0" applyNumberFormat="1" applyFont="1" applyBorder="1" applyAlignment="1" applyProtection="1">
      <alignment vertical="center"/>
    </xf>
    <xf numFmtId="0" fontId="16" fillId="0" borderId="33" xfId="0" applyFont="1" applyBorder="1" applyAlignment="1" applyProtection="1">
      <alignment vertical="center"/>
    </xf>
    <xf numFmtId="0" fontId="16" fillId="0" borderId="39" xfId="0" applyFont="1" applyBorder="1" applyAlignment="1">
      <alignment vertical="center"/>
    </xf>
    <xf numFmtId="0" fontId="21" fillId="0" borderId="33" xfId="0" applyFont="1" applyBorder="1" applyAlignment="1" applyProtection="1">
      <alignment vertical="center"/>
    </xf>
    <xf numFmtId="0" fontId="21" fillId="0" borderId="40" xfId="0" applyFont="1" applyBorder="1" applyAlignment="1" applyProtection="1">
      <alignment vertical="center"/>
    </xf>
    <xf numFmtId="165" fontId="16" fillId="0" borderId="41" xfId="0" applyNumberFormat="1" applyFont="1" applyBorder="1" applyAlignment="1" applyProtection="1">
      <alignment vertical="center"/>
    </xf>
    <xf numFmtId="0" fontId="16" fillId="5" borderId="7" xfId="0" applyFont="1" applyFill="1" applyBorder="1" applyAlignment="1" applyProtection="1">
      <alignment horizontal="center"/>
    </xf>
    <xf numFmtId="0" fontId="21" fillId="0" borderId="36" xfId="0" applyFont="1" applyBorder="1" applyAlignment="1" applyProtection="1">
      <alignment vertical="center" wrapText="1"/>
    </xf>
    <xf numFmtId="0" fontId="21" fillId="0" borderId="38" xfId="0" applyFont="1" applyBorder="1" applyAlignment="1" applyProtection="1">
      <alignment vertical="center" wrapText="1"/>
    </xf>
    <xf numFmtId="10" fontId="16" fillId="0" borderId="9" xfId="0" applyNumberFormat="1" applyFont="1" applyBorder="1" applyAlignment="1" applyProtection="1">
      <alignment vertical="center"/>
    </xf>
    <xf numFmtId="0" fontId="16" fillId="4" borderId="7" xfId="0" applyFont="1" applyFill="1" applyBorder="1" applyAlignment="1" applyProtection="1">
      <alignment horizontal="center"/>
    </xf>
    <xf numFmtId="10" fontId="16" fillId="0" borderId="16" xfId="0" applyNumberFormat="1" applyFont="1" applyBorder="1" applyAlignment="1" applyProtection="1">
      <alignment vertical="center"/>
    </xf>
    <xf numFmtId="0" fontId="16" fillId="6" borderId="7" xfId="0" applyFont="1" applyFill="1" applyBorder="1" applyAlignment="1" applyProtection="1">
      <alignment horizontal="center"/>
    </xf>
    <xf numFmtId="0" fontId="16" fillId="3" borderId="7" xfId="0" applyFont="1" applyFill="1" applyBorder="1" applyAlignment="1" applyProtection="1">
      <alignment horizontal="center"/>
    </xf>
    <xf numFmtId="0" fontId="16" fillId="0" borderId="0" xfId="0" applyFont="1" applyAlignment="1" applyProtection="1"/>
    <xf numFmtId="0" fontId="33" fillId="16" borderId="56" xfId="0" applyFont="1" applyFill="1" applyBorder="1" applyAlignment="1" applyProtection="1">
      <alignment horizontal="center"/>
    </xf>
    <xf numFmtId="0" fontId="52" fillId="27" borderId="56" xfId="0" applyFont="1" applyFill="1" applyBorder="1" applyAlignment="1" applyProtection="1">
      <alignment horizontal="center"/>
    </xf>
    <xf numFmtId="0" fontId="21" fillId="30" borderId="56" xfId="0" applyFont="1" applyFill="1" applyBorder="1" applyAlignment="1" applyProtection="1">
      <alignment horizontal="center"/>
    </xf>
    <xf numFmtId="0" fontId="21" fillId="29" borderId="56" xfId="0" applyFont="1" applyFill="1" applyBorder="1" applyAlignment="1" applyProtection="1">
      <alignment horizontal="center"/>
    </xf>
    <xf numFmtId="0" fontId="21" fillId="7" borderId="56" xfId="0" applyFont="1" applyFill="1" applyBorder="1" applyAlignment="1" applyProtection="1">
      <alignment horizontal="center"/>
    </xf>
    <xf numFmtId="0" fontId="16" fillId="39" borderId="56" xfId="0" applyFont="1" applyFill="1" applyBorder="1" applyProtection="1"/>
    <xf numFmtId="0" fontId="16" fillId="28" borderId="56" xfId="0" applyFont="1" applyFill="1" applyBorder="1" applyAlignment="1" applyProtection="1">
      <alignment horizontal="center"/>
    </xf>
    <xf numFmtId="0" fontId="16" fillId="31" borderId="56" xfId="0" applyFont="1" applyFill="1" applyBorder="1" applyAlignment="1" applyProtection="1">
      <alignment horizontal="center"/>
    </xf>
    <xf numFmtId="0" fontId="16" fillId="8" borderId="56" xfId="0" applyFont="1" applyFill="1" applyBorder="1" applyAlignment="1" applyProtection="1">
      <alignment horizontal="center"/>
    </xf>
    <xf numFmtId="0" fontId="16" fillId="26" borderId="56" xfId="0" applyFont="1" applyFill="1" applyBorder="1" applyAlignment="1" applyProtection="1">
      <alignment horizontal="center"/>
    </xf>
    <xf numFmtId="0" fontId="16" fillId="32" borderId="56" xfId="0" applyFont="1" applyFill="1" applyBorder="1" applyProtection="1"/>
    <xf numFmtId="0" fontId="21" fillId="0" borderId="0" xfId="0" applyFont="1" applyBorder="1" applyAlignment="1" applyProtection="1">
      <alignment horizontal="center"/>
    </xf>
    <xf numFmtId="0" fontId="16" fillId="0" borderId="0" xfId="0" applyFont="1" applyBorder="1" applyAlignment="1" applyProtection="1">
      <alignment horizontal="left"/>
    </xf>
    <xf numFmtId="0" fontId="16" fillId="0" borderId="56" xfId="0" applyFont="1" applyBorder="1" applyAlignment="1" applyProtection="1">
      <alignment horizontal="center"/>
    </xf>
    <xf numFmtId="0" fontId="16" fillId="22" borderId="56" xfId="0" applyFont="1" applyFill="1" applyBorder="1" applyAlignment="1" applyProtection="1">
      <alignment horizontal="left"/>
    </xf>
    <xf numFmtId="0" fontId="16" fillId="36" borderId="56" xfId="0" applyFont="1" applyFill="1" applyBorder="1" applyProtection="1"/>
    <xf numFmtId="0" fontId="16" fillId="33" borderId="56" xfId="0" applyFont="1" applyFill="1" applyBorder="1" applyProtection="1"/>
    <xf numFmtId="0" fontId="16" fillId="37" borderId="56" xfId="0" applyFont="1" applyFill="1" applyBorder="1" applyProtection="1"/>
    <xf numFmtId="0" fontId="16" fillId="24" borderId="56" xfId="0" applyFont="1" applyFill="1" applyBorder="1" applyProtection="1"/>
    <xf numFmtId="0" fontId="16" fillId="38" borderId="56" xfId="0" applyFont="1" applyFill="1" applyBorder="1" applyProtection="1"/>
    <xf numFmtId="0" fontId="16" fillId="40" borderId="56" xfId="0" applyFont="1" applyFill="1" applyBorder="1" applyProtection="1"/>
    <xf numFmtId="0" fontId="16" fillId="41" borderId="56" xfId="0" applyFont="1" applyFill="1" applyBorder="1" applyProtection="1"/>
    <xf numFmtId="0" fontId="16" fillId="42" borderId="56" xfId="0" applyFont="1" applyFill="1" applyBorder="1" applyProtection="1"/>
    <xf numFmtId="0" fontId="52" fillId="27" borderId="28" xfId="0" applyFont="1" applyFill="1" applyBorder="1" applyAlignment="1" applyProtection="1">
      <alignment horizontal="center"/>
    </xf>
    <xf numFmtId="0" fontId="21" fillId="2" borderId="4" xfId="0" applyFont="1" applyFill="1" applyBorder="1" applyAlignment="1" applyProtection="1">
      <alignment horizontal="center" wrapText="1"/>
    </xf>
    <xf numFmtId="0" fontId="21" fillId="2" borderId="0" xfId="0" applyFont="1" applyFill="1" applyBorder="1" applyAlignment="1" applyProtection="1">
      <alignment horizontal="center" wrapText="1"/>
    </xf>
    <xf numFmtId="166" fontId="33" fillId="0" borderId="0" xfId="0" applyNumberFormat="1" applyFont="1" applyBorder="1" applyAlignment="1" applyProtection="1">
      <alignment vertical="center" wrapText="1"/>
    </xf>
    <xf numFmtId="0" fontId="21" fillId="3" borderId="21" xfId="0" applyFont="1" applyFill="1" applyBorder="1" applyAlignment="1" applyProtection="1">
      <alignment horizontal="center" vertical="center" wrapText="1"/>
    </xf>
    <xf numFmtId="0" fontId="21" fillId="15" borderId="43" xfId="0" applyFont="1" applyFill="1" applyBorder="1" applyAlignment="1">
      <alignment horizontal="centerContinuous" vertical="center" wrapText="1"/>
    </xf>
    <xf numFmtId="0" fontId="21" fillId="15" borderId="26" xfId="0" applyFont="1" applyFill="1" applyBorder="1" applyAlignment="1">
      <alignment horizontal="centerContinuous" vertical="center" wrapText="1"/>
    </xf>
    <xf numFmtId="0" fontId="21" fillId="15" borderId="26" xfId="0" applyFont="1" applyFill="1" applyBorder="1" applyAlignment="1" applyProtection="1">
      <alignment horizontal="centerContinuous" vertical="center" wrapText="1"/>
      <protection locked="0"/>
    </xf>
    <xf numFmtId="169" fontId="21" fillId="15" borderId="26" xfId="0" applyNumberFormat="1" applyFont="1" applyFill="1" applyBorder="1" applyAlignment="1" applyProtection="1">
      <alignment horizontal="centerContinuous" vertical="center" wrapText="1"/>
      <protection locked="0"/>
    </xf>
    <xf numFmtId="1" fontId="21" fillId="15" borderId="26" xfId="0" applyNumberFormat="1" applyFont="1" applyFill="1" applyBorder="1" applyAlignment="1" applyProtection="1">
      <alignment horizontal="centerContinuous" vertical="center" wrapText="1"/>
    </xf>
    <xf numFmtId="0" fontId="21" fillId="15" borderId="26" xfId="0" applyFont="1" applyFill="1" applyBorder="1" applyAlignment="1" applyProtection="1">
      <alignment horizontal="centerContinuous" vertical="center" wrapText="1"/>
    </xf>
    <xf numFmtId="9" fontId="21" fillId="15" borderId="26" xfId="1" applyFont="1" applyFill="1" applyBorder="1" applyAlignment="1" applyProtection="1">
      <alignment horizontal="centerContinuous" vertical="center" wrapText="1"/>
    </xf>
    <xf numFmtId="0" fontId="21" fillId="15" borderId="27" xfId="0" applyFont="1" applyFill="1" applyBorder="1" applyAlignment="1" applyProtection="1">
      <alignment horizontal="centerContinuous" vertical="center" wrapText="1"/>
    </xf>
    <xf numFmtId="0" fontId="16" fillId="4" borderId="26" xfId="0" applyFont="1" applyFill="1" applyBorder="1" applyAlignment="1">
      <alignment horizontal="center" vertical="center" wrapText="1"/>
    </xf>
    <xf numFmtId="0" fontId="36" fillId="0" borderId="18" xfId="5" applyFont="1" applyFill="1" applyBorder="1" applyAlignment="1">
      <alignment horizontal="justify" vertical="center" wrapText="1"/>
    </xf>
    <xf numFmtId="9" fontId="36" fillId="0" borderId="18" xfId="4" applyNumberFormat="1" applyFont="1" applyFill="1" applyBorder="1" applyAlignment="1" applyProtection="1">
      <alignment horizontal="center" vertical="center" wrapText="1"/>
      <protection locked="0"/>
    </xf>
    <xf numFmtId="0" fontId="36" fillId="0" borderId="28" xfId="4" applyFont="1" applyFill="1" applyBorder="1" applyAlignment="1" applyProtection="1">
      <alignment horizontal="justify" vertical="center" wrapText="1"/>
      <protection locked="0"/>
    </xf>
    <xf numFmtId="0" fontId="36" fillId="0" borderId="28" xfId="5" applyFont="1" applyFill="1" applyBorder="1" applyAlignment="1">
      <alignment horizontal="justify" vertical="center" wrapText="1"/>
    </xf>
    <xf numFmtId="0" fontId="36" fillId="0" borderId="28" xfId="4" applyFont="1" applyFill="1" applyBorder="1" applyAlignment="1" applyProtection="1">
      <alignment horizontal="center" vertical="center" wrapText="1"/>
      <protection locked="0"/>
    </xf>
    <xf numFmtId="168" fontId="36" fillId="0" borderId="28" xfId="4" applyNumberFormat="1" applyFont="1" applyFill="1" applyBorder="1" applyAlignment="1" applyProtection="1">
      <alignment horizontal="center" vertical="center" wrapText="1"/>
      <protection locked="0"/>
    </xf>
    <xf numFmtId="0" fontId="16" fillId="4" borderId="30" xfId="0" applyFont="1" applyFill="1" applyBorder="1" applyAlignment="1">
      <alignment horizontal="center" vertical="center" wrapText="1"/>
    </xf>
    <xf numFmtId="0" fontId="16" fillId="4" borderId="46" xfId="0" applyFont="1" applyFill="1" applyBorder="1" applyAlignment="1">
      <alignment horizontal="center" vertical="center" wrapText="1"/>
    </xf>
    <xf numFmtId="9" fontId="16" fillId="0" borderId="31" xfId="0" applyNumberFormat="1" applyFont="1" applyFill="1" applyBorder="1" applyAlignment="1" applyProtection="1">
      <alignment horizontal="centerContinuous" vertical="center"/>
    </xf>
    <xf numFmtId="9" fontId="16" fillId="0" borderId="0" xfId="0" applyNumberFormat="1" applyFont="1" applyFill="1" applyBorder="1" applyAlignment="1" applyProtection="1">
      <alignment horizontal="centerContinuous" vertical="center"/>
    </xf>
    <xf numFmtId="9" fontId="16" fillId="0" borderId="24" xfId="0" applyNumberFormat="1" applyFont="1" applyFill="1" applyBorder="1" applyAlignment="1" applyProtection="1">
      <alignment horizontal="centerContinuous" vertical="center"/>
    </xf>
    <xf numFmtId="0" fontId="16" fillId="10" borderId="17"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5" borderId="18" xfId="0" applyFont="1" applyFill="1" applyBorder="1" applyAlignment="1" applyProtection="1">
      <alignment vertical="center" wrapText="1"/>
    </xf>
    <xf numFmtId="168" fontId="16" fillId="2" borderId="18" xfId="0" applyNumberFormat="1" applyFont="1" applyFill="1" applyBorder="1" applyAlignment="1" applyProtection="1">
      <alignment horizontal="center" vertical="center" wrapText="1"/>
    </xf>
    <xf numFmtId="0" fontId="16" fillId="7" borderId="18" xfId="0" applyFont="1" applyFill="1" applyBorder="1" applyAlignment="1" applyProtection="1">
      <alignment horizontal="justify" vertical="center" wrapText="1"/>
    </xf>
    <xf numFmtId="9" fontId="16" fillId="8" borderId="18" xfId="1" applyFont="1" applyFill="1" applyBorder="1" applyAlignment="1" applyProtection="1">
      <alignment horizontal="center" vertical="center" wrapText="1"/>
      <protection locked="0"/>
    </xf>
    <xf numFmtId="9" fontId="16" fillId="8" borderId="18" xfId="0" applyNumberFormat="1" applyFont="1" applyFill="1" applyBorder="1" applyAlignment="1" applyProtection="1">
      <alignment horizontal="left" vertical="center" wrapText="1"/>
    </xf>
    <xf numFmtId="0" fontId="16" fillId="0" borderId="21" xfId="0" applyFont="1" applyFill="1" applyBorder="1" applyAlignment="1" applyProtection="1">
      <alignment vertical="center" wrapText="1"/>
    </xf>
    <xf numFmtId="0" fontId="16" fillId="0" borderId="56" xfId="0" applyFont="1" applyBorder="1" applyAlignment="1">
      <alignment horizontal="center" vertical="center" wrapText="1"/>
    </xf>
    <xf numFmtId="168" fontId="16" fillId="0" borderId="56" xfId="0" applyNumberFormat="1" applyFont="1" applyBorder="1" applyAlignment="1">
      <alignment horizontal="center" vertical="center"/>
    </xf>
    <xf numFmtId="0" fontId="16" fillId="7" borderId="56" xfId="0" applyFont="1" applyFill="1" applyBorder="1" applyAlignment="1" applyProtection="1">
      <alignment horizontal="center" vertical="center" wrapText="1"/>
    </xf>
    <xf numFmtId="0" fontId="16" fillId="8" borderId="56" xfId="0" applyNumberFormat="1" applyFont="1" applyFill="1" applyBorder="1" applyAlignment="1" applyProtection="1">
      <alignment horizontal="center" vertical="center" wrapText="1"/>
      <protection locked="0"/>
    </xf>
    <xf numFmtId="9" fontId="16" fillId="7" borderId="56" xfId="0" applyNumberFormat="1" applyFont="1" applyFill="1" applyBorder="1" applyAlignment="1" applyProtection="1">
      <alignment horizontal="center" vertical="center"/>
    </xf>
    <xf numFmtId="9" fontId="16" fillId="0" borderId="56" xfId="0" applyNumberFormat="1" applyFont="1" applyFill="1" applyBorder="1" applyAlignment="1" applyProtection="1">
      <alignment horizontal="center" vertical="center"/>
    </xf>
    <xf numFmtId="9" fontId="16" fillId="8" borderId="56" xfId="0" applyNumberFormat="1" applyFont="1" applyFill="1" applyBorder="1" applyAlignment="1" applyProtection="1">
      <alignment horizontal="justify" vertical="center" wrapText="1"/>
    </xf>
    <xf numFmtId="0" fontId="16" fillId="0" borderId="21" xfId="0" applyFont="1" applyBorder="1" applyAlignment="1" applyProtection="1">
      <alignment vertical="center" wrapText="1"/>
    </xf>
    <xf numFmtId="0" fontId="16" fillId="0" borderId="11" xfId="0" applyFont="1" applyBorder="1" applyProtection="1"/>
    <xf numFmtId="0" fontId="16" fillId="0" borderId="11" xfId="0" applyFont="1" applyBorder="1" applyAlignment="1" applyProtection="1">
      <alignment horizontal="center" vertical="center" wrapText="1"/>
    </xf>
    <xf numFmtId="0" fontId="16" fillId="2" borderId="19" xfId="0" applyFont="1" applyFill="1" applyBorder="1" applyAlignment="1" applyProtection="1">
      <alignment horizontal="justify" vertical="center" wrapText="1"/>
      <protection locked="0"/>
    </xf>
    <xf numFmtId="1" fontId="16" fillId="5" borderId="19" xfId="0" applyNumberFormat="1" applyFont="1" applyFill="1" applyBorder="1" applyAlignment="1" applyProtection="1">
      <alignment horizontal="center" vertical="center"/>
    </xf>
    <xf numFmtId="0" fontId="16" fillId="8" borderId="19" xfId="0" applyNumberFormat="1" applyFont="1" applyFill="1" applyBorder="1" applyAlignment="1" applyProtection="1">
      <alignment horizontal="center" vertical="center" wrapText="1"/>
      <protection locked="0"/>
    </xf>
    <xf numFmtId="9" fontId="16" fillId="7" borderId="19" xfId="0" applyNumberFormat="1" applyFont="1" applyFill="1" applyBorder="1" applyAlignment="1" applyProtection="1">
      <alignment horizontal="center" vertical="center"/>
    </xf>
    <xf numFmtId="0" fontId="16" fillId="0" borderId="19" xfId="0" applyFont="1" applyBorder="1" applyProtection="1"/>
    <xf numFmtId="0" fontId="16" fillId="0" borderId="19" xfId="0" applyFont="1" applyBorder="1" applyAlignment="1" applyProtection="1">
      <alignment vertical="center" wrapText="1"/>
    </xf>
    <xf numFmtId="0" fontId="16" fillId="17" borderId="57" xfId="0" applyFont="1" applyFill="1" applyBorder="1" applyAlignment="1" applyProtection="1">
      <alignment horizontal="left"/>
    </xf>
    <xf numFmtId="0" fontId="16" fillId="8" borderId="57" xfId="0" applyFont="1" applyFill="1" applyBorder="1" applyAlignment="1" applyProtection="1">
      <alignment horizontal="center"/>
    </xf>
    <xf numFmtId="0" fontId="16" fillId="10" borderId="46" xfId="0" applyFont="1" applyFill="1" applyBorder="1" applyAlignment="1">
      <alignment vertical="center"/>
    </xf>
    <xf numFmtId="0" fontId="36" fillId="10" borderId="46" xfId="0" applyFont="1" applyFill="1" applyBorder="1" applyAlignment="1">
      <alignment vertical="center" wrapText="1"/>
    </xf>
    <xf numFmtId="0" fontId="16" fillId="0" borderId="46" xfId="0" applyFont="1" applyBorder="1" applyProtection="1"/>
    <xf numFmtId="0" fontId="16" fillId="0" borderId="46" xfId="0" applyFont="1" applyBorder="1" applyAlignment="1" applyProtection="1">
      <alignment vertical="center" wrapText="1"/>
    </xf>
    <xf numFmtId="0" fontId="16" fillId="22" borderId="57" xfId="0" applyFont="1" applyFill="1" applyBorder="1" applyAlignment="1" applyProtection="1">
      <alignment horizontal="left"/>
    </xf>
    <xf numFmtId="0" fontId="21" fillId="25" borderId="56" xfId="0" applyFont="1" applyFill="1" applyBorder="1" applyAlignment="1" applyProtection="1">
      <alignment horizontal="center"/>
    </xf>
    <xf numFmtId="0" fontId="16" fillId="21" borderId="57" xfId="0" applyFont="1" applyFill="1" applyBorder="1" applyAlignment="1" applyProtection="1">
      <alignment horizontal="left"/>
    </xf>
    <xf numFmtId="0" fontId="16" fillId="0" borderId="0" xfId="0" applyFont="1" applyAlignment="1" applyProtection="1">
      <alignment horizontal="left"/>
    </xf>
    <xf numFmtId="0" fontId="16" fillId="0" borderId="0" xfId="0" applyFont="1" applyAlignment="1" applyProtection="1">
      <alignment horizontal="centerContinuous" wrapText="1"/>
    </xf>
    <xf numFmtId="9" fontId="16" fillId="0" borderId="22" xfId="0" applyNumberFormat="1" applyFont="1" applyFill="1" applyBorder="1" applyAlignment="1" applyProtection="1">
      <alignment horizontal="centerContinuous" vertical="center" wrapText="1"/>
    </xf>
    <xf numFmtId="9" fontId="16" fillId="0" borderId="23" xfId="0" applyNumberFormat="1" applyFont="1" applyFill="1" applyBorder="1" applyAlignment="1" applyProtection="1">
      <alignment horizontal="centerContinuous" vertical="center" wrapText="1"/>
    </xf>
    <xf numFmtId="9" fontId="16" fillId="0" borderId="49" xfId="0" applyNumberFormat="1" applyFont="1" applyFill="1" applyBorder="1" applyAlignment="1" applyProtection="1">
      <alignment horizontal="centerContinuous" vertical="center" wrapText="1"/>
    </xf>
    <xf numFmtId="0" fontId="39" fillId="8" borderId="46" xfId="0" applyFont="1" applyFill="1" applyBorder="1" applyAlignment="1">
      <alignment horizontal="justify" vertical="center" wrapText="1"/>
    </xf>
    <xf numFmtId="0" fontId="16" fillId="0" borderId="1" xfId="0" applyFont="1" applyBorder="1" applyAlignment="1" applyProtection="1">
      <alignment horizontal="center" vertical="center" wrapText="1"/>
    </xf>
    <xf numFmtId="0" fontId="16" fillId="4" borderId="48" xfId="0" applyFont="1" applyFill="1" applyBorder="1" applyAlignment="1">
      <alignment horizontal="center" vertical="center" wrapText="1"/>
    </xf>
    <xf numFmtId="0" fontId="16" fillId="4" borderId="56" xfId="0" applyFont="1" applyFill="1" applyBorder="1" applyAlignment="1">
      <alignment horizontal="center" vertical="center" wrapText="1"/>
    </xf>
    <xf numFmtId="0" fontId="16" fillId="10" borderId="56" xfId="0" applyFont="1" applyFill="1" applyBorder="1" applyAlignment="1">
      <alignment horizontal="justify" vertical="center" wrapText="1"/>
    </xf>
    <xf numFmtId="0" fontId="36" fillId="15" borderId="56" xfId="5" applyFont="1" applyFill="1" applyBorder="1" applyAlignment="1">
      <alignment horizontal="justify" vertical="center" wrapText="1"/>
    </xf>
    <xf numFmtId="0" fontId="37" fillId="0" borderId="56" xfId="0" applyFont="1" applyFill="1" applyBorder="1" applyAlignment="1">
      <alignment horizontal="justify" vertical="center" wrapText="1"/>
    </xf>
    <xf numFmtId="0" fontId="37" fillId="0" borderId="56" xfId="0" applyFont="1" applyBorder="1" applyAlignment="1">
      <alignment horizontal="center" vertical="center" wrapText="1"/>
    </xf>
    <xf numFmtId="15" fontId="37" fillId="0" borderId="56" xfId="0" applyNumberFormat="1" applyFont="1" applyBorder="1" applyAlignment="1">
      <alignment horizontal="center" vertical="center" wrapText="1"/>
    </xf>
    <xf numFmtId="0" fontId="21" fillId="8" borderId="11" xfId="0" applyFont="1" applyFill="1" applyBorder="1" applyAlignment="1" applyProtection="1">
      <alignment horizontal="center" vertical="center" wrapText="1"/>
    </xf>
    <xf numFmtId="0" fontId="21" fillId="8" borderId="18" xfId="0" applyFont="1" applyFill="1" applyBorder="1" applyAlignment="1" applyProtection="1">
      <alignment horizontal="center" vertical="center" wrapText="1"/>
    </xf>
    <xf numFmtId="0" fontId="21" fillId="0" borderId="4" xfId="0" applyFont="1" applyFill="1" applyBorder="1" applyAlignment="1" applyProtection="1">
      <alignment horizontal="centerContinuous" vertical="center"/>
    </xf>
    <xf numFmtId="0" fontId="21" fillId="0" borderId="0" xfId="0" applyFont="1" applyFill="1" applyBorder="1" applyAlignment="1" applyProtection="1">
      <alignment horizontal="centerContinuous" vertical="center"/>
    </xf>
    <xf numFmtId="0" fontId="21" fillId="0" borderId="5" xfId="0" applyFont="1" applyFill="1" applyBorder="1" applyAlignment="1" applyProtection="1">
      <alignment horizontal="centerContinuous" vertical="center"/>
    </xf>
    <xf numFmtId="0" fontId="21" fillId="7" borderId="11" xfId="0" applyFont="1" applyFill="1" applyBorder="1" applyAlignment="1" applyProtection="1">
      <alignment horizontal="centerContinuous" vertical="center"/>
    </xf>
    <xf numFmtId="1" fontId="16" fillId="8" borderId="46" xfId="0" applyNumberFormat="1" applyFont="1" applyFill="1" applyBorder="1" applyAlignment="1" applyProtection="1">
      <alignment horizontal="justify" vertical="center" wrapText="1"/>
    </xf>
    <xf numFmtId="0" fontId="21" fillId="7" borderId="56" xfId="0" applyFont="1" applyFill="1" applyBorder="1" applyAlignment="1" applyProtection="1">
      <alignment horizontal="centerContinuous" vertical="center"/>
    </xf>
    <xf numFmtId="0" fontId="21" fillId="7" borderId="18" xfId="0" applyFont="1" applyFill="1" applyBorder="1" applyAlignment="1" applyProtection="1">
      <alignment horizontal="centerContinuous" vertical="center"/>
    </xf>
    <xf numFmtId="0" fontId="16" fillId="10" borderId="56" xfId="0" applyFont="1" applyFill="1" applyBorder="1" applyAlignment="1">
      <alignment horizontal="center" vertical="center" wrapText="1"/>
    </xf>
    <xf numFmtId="0" fontId="21" fillId="0" borderId="56" xfId="0" applyFont="1" applyFill="1" applyBorder="1" applyAlignment="1" applyProtection="1">
      <alignment horizontal="center" vertical="center" wrapText="1"/>
    </xf>
    <xf numFmtId="0" fontId="16" fillId="0" borderId="56" xfId="0" applyFont="1" applyBorder="1" applyAlignment="1" applyProtection="1">
      <alignment horizontal="center" vertical="center"/>
    </xf>
    <xf numFmtId="1" fontId="16" fillId="10" borderId="30" xfId="0" applyNumberFormat="1" applyFont="1" applyFill="1" applyBorder="1" applyAlignment="1">
      <alignment horizontal="center" vertical="center" wrapText="1"/>
    </xf>
    <xf numFmtId="1" fontId="16" fillId="10" borderId="46" xfId="0" applyNumberFormat="1" applyFont="1" applyFill="1" applyBorder="1" applyAlignment="1">
      <alignment horizontal="center" vertical="center" wrapText="1"/>
    </xf>
    <xf numFmtId="1" fontId="16" fillId="10" borderId="32" xfId="0" applyNumberFormat="1" applyFont="1" applyFill="1" applyBorder="1" applyAlignment="1">
      <alignment horizontal="center" vertical="center" wrapText="1"/>
    </xf>
    <xf numFmtId="1" fontId="16" fillId="15" borderId="26" xfId="0" applyNumberFormat="1" applyFont="1" applyFill="1" applyBorder="1" applyAlignment="1">
      <alignment horizontal="centerContinuous" vertical="center" wrapText="1"/>
    </xf>
    <xf numFmtId="0" fontId="16" fillId="8" borderId="26" xfId="0" applyFont="1" applyFill="1" applyBorder="1" applyAlignment="1" applyProtection="1">
      <alignment horizontal="centerContinuous" vertical="center" wrapText="1"/>
    </xf>
    <xf numFmtId="0" fontId="16" fillId="42" borderId="0" xfId="0" applyFont="1" applyFill="1" applyProtection="1"/>
    <xf numFmtId="0" fontId="20" fillId="0" borderId="30" xfId="0" applyFont="1" applyFill="1" applyBorder="1" applyAlignment="1">
      <alignment horizontal="justify" vertical="center" wrapText="1"/>
    </xf>
    <xf numFmtId="0" fontId="20" fillId="0" borderId="30" xfId="0" applyFont="1" applyFill="1" applyBorder="1" applyAlignment="1">
      <alignment horizontal="center" vertical="center" wrapText="1"/>
    </xf>
    <xf numFmtId="169" fontId="16" fillId="0" borderId="30" xfId="4" applyNumberFormat="1" applyFont="1" applyFill="1" applyBorder="1" applyAlignment="1" applyProtection="1">
      <alignment horizontal="left" vertical="center" wrapText="1"/>
      <protection locked="0"/>
    </xf>
    <xf numFmtId="0" fontId="16" fillId="0" borderId="56" xfId="2" applyFont="1" applyFill="1" applyBorder="1" applyAlignment="1" applyProtection="1">
      <alignment horizontal="justify" vertical="center" wrapText="1"/>
      <protection locked="0"/>
    </xf>
    <xf numFmtId="9" fontId="16" fillId="8" borderId="56" xfId="0" applyNumberFormat="1" applyFont="1" applyFill="1" applyBorder="1" applyAlignment="1" applyProtection="1">
      <alignment horizontal="center" vertical="center" wrapText="1"/>
    </xf>
    <xf numFmtId="0" fontId="16" fillId="10" borderId="56" xfId="0" applyFont="1" applyFill="1" applyBorder="1" applyAlignment="1">
      <alignment vertical="center" wrapText="1"/>
    </xf>
    <xf numFmtId="0" fontId="16" fillId="0" borderId="56" xfId="0" applyFont="1" applyFill="1" applyBorder="1" applyAlignment="1" applyProtection="1">
      <alignment horizontal="center" vertical="center"/>
      <protection locked="0"/>
    </xf>
    <xf numFmtId="0" fontId="44" fillId="0" borderId="28" xfId="0" applyFont="1" applyBorder="1" applyAlignment="1">
      <alignment horizontal="justify" vertical="center" wrapText="1"/>
    </xf>
    <xf numFmtId="0" fontId="16" fillId="2" borderId="28" xfId="2" applyFont="1" applyFill="1" applyBorder="1" applyAlignment="1" applyProtection="1">
      <alignment horizontal="justify" vertical="center" wrapText="1"/>
      <protection locked="0"/>
    </xf>
    <xf numFmtId="0" fontId="16" fillId="2" borderId="28" xfId="0" applyFont="1" applyFill="1" applyBorder="1" applyAlignment="1" applyProtection="1">
      <alignment horizontal="center" vertical="center" wrapText="1"/>
      <protection locked="0"/>
    </xf>
    <xf numFmtId="169" fontId="16" fillId="2" borderId="28" xfId="0" applyNumberFormat="1" applyFont="1" applyFill="1" applyBorder="1" applyAlignment="1" applyProtection="1">
      <alignment horizontal="center" vertical="center" wrapText="1"/>
      <protection locked="0"/>
    </xf>
    <xf numFmtId="169" fontId="16" fillId="2" borderId="56" xfId="2" applyNumberFormat="1" applyFont="1" applyFill="1" applyBorder="1" applyAlignment="1" applyProtection="1">
      <alignment horizontal="center" vertical="center" wrapText="1"/>
    </xf>
    <xf numFmtId="169" fontId="16" fillId="0" borderId="56" xfId="2" applyNumberFormat="1" applyFont="1" applyFill="1" applyBorder="1" applyAlignment="1" applyProtection="1">
      <alignment horizontal="center" vertical="center" wrapText="1"/>
    </xf>
    <xf numFmtId="0" fontId="16" fillId="0" borderId="29" xfId="0" applyFont="1" applyBorder="1" applyAlignment="1" applyProtection="1">
      <alignment horizontal="center" vertical="center"/>
    </xf>
    <xf numFmtId="0" fontId="16" fillId="8" borderId="56" xfId="0" applyFont="1" applyFill="1" applyBorder="1" applyAlignment="1" applyProtection="1">
      <alignment horizontal="center" vertical="center" wrapText="1"/>
      <protection locked="0"/>
    </xf>
    <xf numFmtId="169" fontId="44" fillId="35" borderId="56" xfId="0" applyNumberFormat="1" applyFont="1" applyFill="1" applyBorder="1" applyAlignment="1">
      <alignment horizontal="center" vertical="center" wrapText="1"/>
    </xf>
    <xf numFmtId="0" fontId="16" fillId="0" borderId="56" xfId="0" applyFont="1" applyBorder="1" applyAlignment="1" applyProtection="1">
      <alignment horizontal="centerContinuous"/>
    </xf>
    <xf numFmtId="0" fontId="16" fillId="0" borderId="56" xfId="0" applyFont="1" applyBorder="1" applyAlignment="1" applyProtection="1">
      <alignment horizontal="centerContinuous" vertical="center" wrapText="1"/>
    </xf>
    <xf numFmtId="0" fontId="16" fillId="0" borderId="56" xfId="0" applyFont="1" applyFill="1" applyBorder="1" applyAlignment="1" applyProtection="1">
      <alignment horizontal="centerContinuous" vertical="center" wrapText="1"/>
    </xf>
    <xf numFmtId="0" fontId="16" fillId="3" borderId="56" xfId="0" applyFont="1" applyFill="1" applyBorder="1" applyAlignment="1" applyProtection="1">
      <alignment horizontal="center" vertical="center" wrapText="1"/>
    </xf>
    <xf numFmtId="0" fontId="21" fillId="15" borderId="56" xfId="0" applyFont="1" applyFill="1" applyBorder="1" applyAlignment="1">
      <alignment horizontal="centerContinuous" vertical="center" wrapText="1"/>
    </xf>
    <xf numFmtId="0" fontId="21" fillId="15" borderId="56" xfId="0" applyFont="1" applyFill="1" applyBorder="1" applyAlignment="1" applyProtection="1">
      <alignment horizontal="centerContinuous" vertical="center" wrapText="1"/>
      <protection locked="0"/>
    </xf>
    <xf numFmtId="169" fontId="21" fillId="15" borderId="56" xfId="0" applyNumberFormat="1" applyFont="1" applyFill="1" applyBorder="1" applyAlignment="1" applyProtection="1">
      <alignment horizontal="centerContinuous" vertical="center" wrapText="1"/>
      <protection locked="0"/>
    </xf>
    <xf numFmtId="1" fontId="21" fillId="15" borderId="56" xfId="0" applyNumberFormat="1" applyFont="1" applyFill="1" applyBorder="1" applyAlignment="1" applyProtection="1">
      <alignment horizontal="centerContinuous" vertical="center" wrapText="1"/>
    </xf>
    <xf numFmtId="0" fontId="21" fillId="15" borderId="56" xfId="0" applyFont="1" applyFill="1" applyBorder="1" applyAlignment="1" applyProtection="1">
      <alignment horizontal="centerContinuous" vertical="center" wrapText="1"/>
    </xf>
    <xf numFmtId="9" fontId="21" fillId="15" borderId="56" xfId="1" applyFont="1" applyFill="1" applyBorder="1" applyAlignment="1" applyProtection="1">
      <alignment horizontal="centerContinuous" vertical="center" wrapText="1"/>
    </xf>
    <xf numFmtId="0" fontId="21" fillId="0" borderId="56" xfId="0" applyFont="1" applyFill="1" applyBorder="1" applyAlignment="1" applyProtection="1">
      <alignment horizontal="centerContinuous" vertical="center" wrapText="1"/>
    </xf>
    <xf numFmtId="0" fontId="16" fillId="0" borderId="56" xfId="0" applyFont="1" applyFill="1" applyBorder="1" applyProtection="1"/>
    <xf numFmtId="0" fontId="16" fillId="0" borderId="56" xfId="0" applyFont="1" applyFill="1" applyBorder="1" applyAlignment="1" applyProtection="1">
      <alignment vertical="center" wrapText="1"/>
      <protection locked="0"/>
    </xf>
    <xf numFmtId="169" fontId="16" fillId="0" borderId="56" xfId="0" applyNumberFormat="1" applyFont="1" applyFill="1" applyBorder="1" applyAlignment="1" applyProtection="1">
      <alignment horizontal="center" vertical="center"/>
      <protection locked="0"/>
    </xf>
    <xf numFmtId="0" fontId="16" fillId="0" borderId="56" xfId="0" applyFont="1" applyFill="1" applyBorder="1" applyAlignment="1">
      <alignment horizontal="justify" vertical="center" wrapText="1"/>
    </xf>
    <xf numFmtId="0" fontId="21" fillId="10" borderId="56" xfId="2" applyFont="1" applyFill="1" applyBorder="1" applyAlignment="1" applyProtection="1">
      <alignment horizontal="left" vertical="center" wrapText="1"/>
      <protection locked="0"/>
    </xf>
    <xf numFmtId="9" fontId="16" fillId="0" borderId="56" xfId="1" applyFont="1" applyFill="1" applyBorder="1" applyAlignment="1" applyProtection="1">
      <alignment horizontal="center" vertical="center"/>
      <protection locked="0"/>
    </xf>
    <xf numFmtId="0" fontId="16" fillId="10" borderId="56" xfId="2" applyFont="1" applyFill="1" applyBorder="1" applyAlignment="1">
      <alignment horizontal="justify" vertical="top"/>
    </xf>
    <xf numFmtId="0" fontId="16" fillId="10" borderId="56" xfId="2" applyFont="1" applyFill="1" applyBorder="1" applyAlignment="1">
      <alignment horizontal="justify" vertical="top" wrapText="1"/>
    </xf>
    <xf numFmtId="9" fontId="16" fillId="2" borderId="56" xfId="1" applyFont="1" applyFill="1" applyBorder="1" applyAlignment="1" applyProtection="1">
      <alignment horizontal="center" vertical="center"/>
      <protection locked="0"/>
    </xf>
    <xf numFmtId="167" fontId="16" fillId="2" borderId="56" xfId="0" applyNumberFormat="1" applyFont="1" applyFill="1" applyBorder="1" applyAlignment="1" applyProtection="1">
      <alignment horizontal="center" vertical="center" wrapText="1"/>
    </xf>
    <xf numFmtId="9" fontId="20" fillId="7" borderId="56" xfId="0" applyNumberFormat="1" applyFont="1" applyFill="1" applyBorder="1" applyAlignment="1" applyProtection="1">
      <alignment horizontal="justify" vertical="center" wrapText="1"/>
    </xf>
    <xf numFmtId="0" fontId="16" fillId="10" borderId="56" xfId="0" applyFont="1" applyFill="1" applyBorder="1" applyAlignment="1">
      <alignment horizontal="justify" vertical="center"/>
    </xf>
    <xf numFmtId="0" fontId="16" fillId="2" borderId="56" xfId="0" applyFont="1" applyFill="1" applyBorder="1" applyAlignment="1" applyProtection="1">
      <alignment vertical="center" wrapText="1"/>
    </xf>
    <xf numFmtId="0" fontId="16" fillId="7" borderId="56" xfId="0" applyFont="1" applyFill="1" applyBorder="1" applyAlignment="1" applyProtection="1">
      <alignment horizontal="left" vertical="center" wrapText="1"/>
    </xf>
    <xf numFmtId="0" fontId="21" fillId="2" borderId="56" xfId="0" applyFont="1" applyFill="1" applyBorder="1" applyAlignment="1" applyProtection="1">
      <alignment horizontal="centerContinuous" vertical="center" wrapText="1"/>
    </xf>
    <xf numFmtId="0" fontId="16" fillId="0" borderId="56" xfId="0" applyNumberFormat="1" applyFont="1" applyFill="1" applyBorder="1" applyAlignment="1" applyProtection="1">
      <alignment horizontal="centerContinuous" vertical="center" wrapText="1"/>
      <protection locked="0"/>
    </xf>
    <xf numFmtId="9" fontId="16" fillId="0" borderId="56" xfId="0" applyNumberFormat="1" applyFont="1" applyFill="1" applyBorder="1" applyAlignment="1" applyProtection="1">
      <alignment horizontal="centerContinuous" vertical="center"/>
    </xf>
    <xf numFmtId="15" fontId="16" fillId="2" borderId="56" xfId="0" applyNumberFormat="1" applyFont="1" applyFill="1" applyBorder="1" applyAlignment="1" applyProtection="1">
      <alignment horizontal="center" vertical="center" wrapText="1"/>
    </xf>
    <xf numFmtId="1" fontId="16" fillId="5" borderId="56" xfId="0" applyNumberFormat="1" applyFont="1" applyFill="1" applyBorder="1" applyAlignment="1" applyProtection="1">
      <alignment horizontal="center" vertical="center"/>
    </xf>
    <xf numFmtId="0" fontId="16" fillId="7" borderId="56" xfId="0" applyFont="1" applyFill="1" applyBorder="1" applyAlignment="1" applyProtection="1">
      <alignment vertical="center" wrapText="1"/>
      <protection locked="0"/>
    </xf>
    <xf numFmtId="9" fontId="16" fillId="8" borderId="56" xfId="1" applyFont="1" applyFill="1" applyBorder="1" applyAlignment="1" applyProtection="1">
      <alignment horizontal="center" vertical="center" wrapText="1"/>
      <protection locked="0"/>
    </xf>
    <xf numFmtId="0" fontId="16" fillId="10" borderId="56" xfId="0" applyNumberFormat="1" applyFont="1" applyFill="1" applyBorder="1" applyAlignment="1">
      <alignment horizontal="justify" vertical="center" wrapText="1"/>
    </xf>
    <xf numFmtId="168" fontId="16" fillId="2" borderId="56" xfId="0" applyNumberFormat="1" applyFont="1" applyFill="1" applyBorder="1" applyAlignment="1" applyProtection="1">
      <alignment horizontal="center" vertical="center" wrapText="1"/>
    </xf>
    <xf numFmtId="0" fontId="16" fillId="4" borderId="56" xfId="0" applyFont="1" applyFill="1" applyBorder="1" applyAlignment="1" applyProtection="1">
      <alignment horizontal="center" vertical="center" wrapText="1"/>
    </xf>
    <xf numFmtId="0" fontId="16" fillId="4" borderId="56" xfId="0" applyFont="1" applyFill="1" applyBorder="1" applyAlignment="1" applyProtection="1">
      <alignment vertical="center" wrapText="1"/>
    </xf>
    <xf numFmtId="15" fontId="16" fillId="2" borderId="56" xfId="0" applyNumberFormat="1" applyFont="1" applyFill="1" applyBorder="1" applyAlignment="1" applyProtection="1">
      <alignment horizontal="center" vertical="center" wrapText="1"/>
      <protection locked="0"/>
    </xf>
    <xf numFmtId="0" fontId="16" fillId="7" borderId="56" xfId="0" applyFont="1" applyFill="1" applyBorder="1" applyAlignment="1" applyProtection="1">
      <alignment vertical="center" wrapText="1"/>
    </xf>
    <xf numFmtId="1" fontId="16" fillId="8" borderId="56" xfId="0" applyNumberFormat="1" applyFont="1" applyFill="1" applyBorder="1" applyAlignment="1" applyProtection="1">
      <alignment horizontal="center" vertical="center" wrapText="1"/>
    </xf>
    <xf numFmtId="9" fontId="16" fillId="5" borderId="56" xfId="0" applyNumberFormat="1" applyFont="1" applyFill="1" applyBorder="1" applyAlignment="1" applyProtection="1">
      <alignment horizontal="center" vertical="center"/>
    </xf>
    <xf numFmtId="0" fontId="16" fillId="0" borderId="56" xfId="0" applyFont="1" applyBorder="1" applyAlignment="1" applyProtection="1">
      <alignment vertical="center"/>
    </xf>
    <xf numFmtId="0" fontId="16" fillId="8" borderId="56" xfId="0" applyFont="1" applyFill="1" applyBorder="1" applyAlignment="1" applyProtection="1">
      <alignment vertical="center" wrapText="1"/>
    </xf>
    <xf numFmtId="1" fontId="16" fillId="2" borderId="56" xfId="0" applyNumberFormat="1" applyFont="1" applyFill="1" applyBorder="1" applyAlignment="1" applyProtection="1">
      <alignment horizontal="center" vertical="center" wrapText="1"/>
      <protection locked="0"/>
    </xf>
    <xf numFmtId="9" fontId="16" fillId="0" borderId="56" xfId="0" applyNumberFormat="1" applyFont="1" applyFill="1" applyBorder="1" applyAlignment="1" applyProtection="1">
      <alignment vertical="center"/>
    </xf>
    <xf numFmtId="0" fontId="16" fillId="4" borderId="56" xfId="0" applyFont="1" applyFill="1" applyBorder="1" applyAlignment="1" applyProtection="1">
      <alignment horizontal="center" vertical="center"/>
    </xf>
    <xf numFmtId="0" fontId="16" fillId="4" borderId="56" xfId="0" applyFont="1" applyFill="1" applyBorder="1" applyAlignment="1" applyProtection="1">
      <alignment horizontal="justify" vertical="center" wrapText="1"/>
    </xf>
    <xf numFmtId="0" fontId="16" fillId="8" borderId="56" xfId="0" applyFont="1" applyFill="1" applyBorder="1" applyAlignment="1" applyProtection="1">
      <alignment horizontal="justify" vertical="center"/>
      <protection locked="0"/>
    </xf>
    <xf numFmtId="0" fontId="16" fillId="0" borderId="56" xfId="0" applyFont="1" applyFill="1" applyBorder="1" applyAlignment="1" applyProtection="1">
      <alignment horizontal="centerContinuous" vertical="center"/>
      <protection locked="0"/>
    </xf>
    <xf numFmtId="0" fontId="16" fillId="12" borderId="56" xfId="0" applyFont="1" applyFill="1" applyBorder="1" applyAlignment="1">
      <alignment horizontal="center" vertical="center" wrapText="1"/>
    </xf>
    <xf numFmtId="0" fontId="16" fillId="12" borderId="56" xfId="0" applyFont="1" applyFill="1" applyBorder="1" applyAlignment="1">
      <alignment horizontal="justify" vertical="center" wrapText="1"/>
    </xf>
    <xf numFmtId="0" fontId="16" fillId="0" borderId="56" xfId="0" applyFont="1" applyFill="1" applyBorder="1" applyAlignment="1" applyProtection="1">
      <alignment horizontal="justify" vertical="center" wrapText="1"/>
      <protection locked="0"/>
    </xf>
    <xf numFmtId="9" fontId="16" fillId="0" borderId="56" xfId="1" applyFont="1" applyFill="1" applyBorder="1" applyAlignment="1" applyProtection="1">
      <alignment horizontal="center" vertical="center" wrapText="1"/>
      <protection locked="0"/>
    </xf>
    <xf numFmtId="15" fontId="16" fillId="0" borderId="56" xfId="0" applyNumberFormat="1" applyFont="1" applyFill="1" applyBorder="1" applyAlignment="1" applyProtection="1">
      <alignment horizontal="center" vertical="center" wrapText="1"/>
      <protection locked="0"/>
    </xf>
    <xf numFmtId="1" fontId="16" fillId="13" borderId="56" xfId="0" applyNumberFormat="1" applyFont="1" applyFill="1" applyBorder="1" applyAlignment="1">
      <alignment horizontal="center" vertical="center" wrapText="1"/>
    </xf>
    <xf numFmtId="0" fontId="16" fillId="13" borderId="56" xfId="0" applyFont="1" applyFill="1" applyBorder="1" applyAlignment="1" applyProtection="1">
      <alignment horizontal="justify" vertical="center" wrapText="1"/>
    </xf>
    <xf numFmtId="9" fontId="16" fillId="14" borderId="56" xfId="1" applyFont="1" applyFill="1" applyBorder="1" applyAlignment="1">
      <alignment horizontal="center" vertical="center" wrapText="1"/>
    </xf>
    <xf numFmtId="9" fontId="16" fillId="13" borderId="56" xfId="0" applyNumberFormat="1" applyFont="1" applyFill="1" applyBorder="1" applyAlignment="1" applyProtection="1">
      <alignment horizontal="center" vertical="center"/>
    </xf>
    <xf numFmtId="1" fontId="16" fillId="13" borderId="56" xfId="0" applyNumberFormat="1" applyFont="1" applyFill="1" applyBorder="1" applyAlignment="1" applyProtection="1">
      <alignment horizontal="center" vertical="center"/>
    </xf>
    <xf numFmtId="1" fontId="16" fillId="11" borderId="56" xfId="0" applyNumberFormat="1" applyFont="1" applyFill="1" applyBorder="1" applyAlignment="1">
      <alignment horizontal="center" vertical="center" wrapText="1"/>
    </xf>
    <xf numFmtId="0" fontId="21" fillId="12" borderId="56" xfId="0" applyFont="1" applyFill="1" applyBorder="1" applyAlignment="1" applyProtection="1">
      <alignment horizontal="center" vertical="center" wrapText="1"/>
    </xf>
    <xf numFmtId="0" fontId="28" fillId="12" borderId="56" xfId="0" applyFont="1" applyFill="1" applyBorder="1" applyAlignment="1" applyProtection="1">
      <alignment horizontal="justify" vertical="center" wrapText="1"/>
    </xf>
    <xf numFmtId="0" fontId="16" fillId="12" borderId="56" xfId="0" applyFont="1" applyFill="1" applyBorder="1" applyAlignment="1" applyProtection="1">
      <alignment horizontal="justify" vertical="center" wrapText="1"/>
    </xf>
    <xf numFmtId="0" fontId="16" fillId="0" borderId="56" xfId="0" applyFont="1" applyFill="1" applyBorder="1" applyAlignment="1">
      <alignment horizontal="center" vertical="center" wrapText="1"/>
    </xf>
    <xf numFmtId="15" fontId="16" fillId="0" borderId="56" xfId="0" applyNumberFormat="1" applyFont="1" applyFill="1" applyBorder="1" applyAlignment="1">
      <alignment horizontal="center" vertical="center" wrapText="1"/>
    </xf>
    <xf numFmtId="0" fontId="16" fillId="13" borderId="56" xfId="0" applyFont="1" applyFill="1" applyBorder="1" applyAlignment="1">
      <alignment horizontal="justify" vertical="center" wrapText="1"/>
    </xf>
    <xf numFmtId="0" fontId="20" fillId="7" borderId="56" xfId="0" applyFont="1" applyFill="1" applyBorder="1" applyAlignment="1">
      <alignment horizontal="center" vertical="center" wrapText="1"/>
    </xf>
    <xf numFmtId="1" fontId="16" fillId="8" borderId="56" xfId="0" applyNumberFormat="1" applyFont="1" applyFill="1" applyBorder="1" applyAlignment="1" applyProtection="1">
      <alignment horizontal="center" vertical="center" wrapText="1"/>
      <protection locked="0"/>
    </xf>
    <xf numFmtId="0" fontId="16" fillId="11" borderId="56" xfId="0" applyFont="1" applyFill="1" applyBorder="1" applyAlignment="1">
      <alignment horizontal="center" vertical="center" wrapText="1"/>
    </xf>
    <xf numFmtId="9" fontId="16" fillId="7" borderId="56" xfId="1" applyFont="1" applyFill="1" applyBorder="1" applyAlignment="1" applyProtection="1">
      <alignment horizontal="center" vertical="center"/>
    </xf>
    <xf numFmtId="0" fontId="16" fillId="4" borderId="56" xfId="0" applyFont="1" applyFill="1" applyBorder="1" applyAlignment="1">
      <alignment horizontal="center" vertical="center"/>
    </xf>
    <xf numFmtId="1" fontId="20" fillId="7" borderId="56" xfId="0" applyNumberFormat="1" applyFont="1" applyFill="1" applyBorder="1" applyAlignment="1" applyProtection="1">
      <alignment horizontal="center" vertical="center"/>
    </xf>
    <xf numFmtId="0" fontId="16" fillId="0" borderId="56" xfId="0" applyFont="1" applyBorder="1" applyAlignment="1">
      <alignment horizontal="justify" vertical="center" wrapText="1"/>
    </xf>
    <xf numFmtId="9" fontId="20" fillId="7" borderId="56" xfId="0" applyNumberFormat="1" applyFont="1" applyFill="1" applyBorder="1" applyAlignment="1" applyProtection="1">
      <alignment horizontal="center" vertical="center" wrapText="1"/>
    </xf>
    <xf numFmtId="0" fontId="16" fillId="15" borderId="56" xfId="0" applyFont="1" applyFill="1" applyBorder="1" applyAlignment="1" applyProtection="1">
      <alignment horizontal="justify" vertical="center" wrapText="1"/>
      <protection locked="0"/>
    </xf>
    <xf numFmtId="0" fontId="16" fillId="15" borderId="56" xfId="0" applyFont="1" applyFill="1" applyBorder="1" applyAlignment="1" applyProtection="1">
      <alignment horizontal="center" vertical="center" wrapText="1"/>
    </xf>
    <xf numFmtId="0" fontId="16" fillId="0" borderId="56" xfId="0" applyFont="1" applyBorder="1" applyAlignment="1" applyProtection="1">
      <alignment horizontal="centerContinuous" vertical="center"/>
    </xf>
    <xf numFmtId="0" fontId="21" fillId="10" borderId="56" xfId="0" applyFont="1" applyFill="1" applyBorder="1" applyAlignment="1">
      <alignment horizontal="justify" vertical="center" wrapText="1"/>
    </xf>
    <xf numFmtId="0" fontId="37" fillId="8" borderId="56" xfId="0" applyFont="1" applyFill="1" applyBorder="1" applyAlignment="1">
      <alignment horizontal="justify" vertical="center" wrapText="1"/>
    </xf>
    <xf numFmtId="0" fontId="36" fillId="15" borderId="56" xfId="0" applyFont="1" applyFill="1" applyBorder="1" applyAlignment="1">
      <alignment horizontal="justify" vertical="center" wrapText="1"/>
    </xf>
    <xf numFmtId="0" fontId="16" fillId="15" borderId="56" xfId="0" applyFont="1" applyFill="1" applyBorder="1" applyAlignment="1">
      <alignment horizontal="justify" vertical="center" wrapText="1"/>
    </xf>
    <xf numFmtId="0" fontId="36" fillId="10" borderId="56" xfId="0" applyFont="1" applyFill="1" applyBorder="1" applyAlignment="1">
      <alignment horizontal="justify" vertical="center" wrapText="1"/>
    </xf>
    <xf numFmtId="0" fontId="16" fillId="10" borderId="56" xfId="0" applyFont="1" applyFill="1" applyBorder="1" applyAlignment="1" applyProtection="1">
      <alignment horizontal="centerContinuous" vertical="center"/>
    </xf>
    <xf numFmtId="0" fontId="21" fillId="10" borderId="56" xfId="0" applyFont="1" applyFill="1" applyBorder="1" applyAlignment="1" applyProtection="1">
      <alignment horizontal="centerContinuous" vertical="center"/>
    </xf>
    <xf numFmtId="0" fontId="16" fillId="7" borderId="56" xfId="0" applyFont="1" applyFill="1" applyBorder="1" applyAlignment="1" applyProtection="1">
      <alignment horizontal="centerContinuous" vertical="center" wrapText="1"/>
    </xf>
    <xf numFmtId="169" fontId="16" fillId="15" borderId="56" xfId="0" applyNumberFormat="1" applyFont="1" applyFill="1" applyBorder="1" applyAlignment="1" applyProtection="1">
      <alignment horizontal="center" vertical="center" wrapText="1"/>
    </xf>
    <xf numFmtId="169" fontId="44" fillId="0" borderId="56" xfId="0" applyNumberFormat="1" applyFont="1" applyBorder="1" applyAlignment="1">
      <alignment horizontal="center" vertical="center" wrapText="1"/>
    </xf>
    <xf numFmtId="169" fontId="37" fillId="0" borderId="56" xfId="0" applyNumberFormat="1" applyFont="1" applyFill="1" applyBorder="1" applyAlignment="1">
      <alignment horizontal="center" vertical="center" wrapText="1"/>
    </xf>
    <xf numFmtId="0" fontId="16" fillId="7" borderId="56" xfId="0" applyFont="1" applyFill="1" applyBorder="1" applyAlignment="1" applyProtection="1">
      <alignment horizontal="center" vertical="center"/>
    </xf>
    <xf numFmtId="0" fontId="44" fillId="0" borderId="56" xfId="0" applyNumberFormat="1" applyFont="1" applyBorder="1" applyAlignment="1">
      <alignment horizontal="center" vertical="center" wrapText="1"/>
    </xf>
    <xf numFmtId="0" fontId="37" fillId="10" borderId="56" xfId="0" applyFont="1" applyFill="1" applyBorder="1" applyAlignment="1" applyProtection="1">
      <alignment horizontal="justify" vertical="center" wrapText="1"/>
      <protection locked="0"/>
    </xf>
    <xf numFmtId="0" fontId="37" fillId="0" borderId="56" xfId="0" applyFont="1" applyFill="1" applyBorder="1" applyAlignment="1" applyProtection="1">
      <alignment horizontal="justify" vertical="center" wrapText="1"/>
      <protection locked="0"/>
    </xf>
    <xf numFmtId="0" fontId="37" fillId="34" borderId="56" xfId="0" applyFont="1" applyFill="1" applyBorder="1" applyAlignment="1" applyProtection="1">
      <alignment horizontal="justify" vertical="center" wrapText="1"/>
      <protection locked="0"/>
    </xf>
    <xf numFmtId="0" fontId="16" fillId="10" borderId="56" xfId="0" applyFont="1" applyFill="1" applyBorder="1" applyAlignment="1" applyProtection="1">
      <alignment horizontal="center" vertical="center"/>
    </xf>
    <xf numFmtId="0" fontId="16" fillId="2" borderId="56" xfId="0" applyFont="1" applyFill="1" applyBorder="1" applyAlignment="1" applyProtection="1">
      <alignment vertical="center" wrapText="1"/>
      <protection locked="0"/>
    </xf>
    <xf numFmtId="0" fontId="21" fillId="15" borderId="56" xfId="0" applyFont="1" applyFill="1" applyBorder="1" applyAlignment="1" applyProtection="1">
      <alignment horizontal="centerContinuous" vertical="center"/>
    </xf>
    <xf numFmtId="0" fontId="36" fillId="0" borderId="56" xfId="0" applyFont="1" applyFill="1" applyBorder="1" applyAlignment="1">
      <alignment horizontal="justify" vertical="center" wrapText="1"/>
    </xf>
    <xf numFmtId="0" fontId="16" fillId="35" borderId="56" xfId="0" applyFont="1" applyFill="1" applyBorder="1" applyAlignment="1" applyProtection="1">
      <alignment horizontal="center" vertical="center" wrapText="1"/>
    </xf>
    <xf numFmtId="9" fontId="36" fillId="0" borderId="56" xfId="0" applyNumberFormat="1" applyFont="1" applyFill="1" applyBorder="1" applyAlignment="1">
      <alignment horizontal="center" vertical="center" wrapText="1"/>
    </xf>
    <xf numFmtId="0" fontId="36" fillId="0" borderId="56" xfId="0" applyNumberFormat="1" applyFont="1" applyFill="1" applyBorder="1" applyAlignment="1">
      <alignment horizontal="center" vertical="center" wrapText="1"/>
    </xf>
    <xf numFmtId="0" fontId="37" fillId="0" borderId="56" xfId="0" applyFont="1" applyBorder="1" applyAlignment="1">
      <alignment horizontal="centerContinuous" vertical="center"/>
    </xf>
    <xf numFmtId="0" fontId="16" fillId="10" borderId="56" xfId="5" applyFont="1" applyFill="1" applyBorder="1" applyAlignment="1">
      <alignment horizontal="justify" vertical="center" wrapText="1"/>
    </xf>
    <xf numFmtId="0" fontId="49" fillId="10" borderId="56" xfId="0" applyFont="1" applyFill="1" applyBorder="1" applyAlignment="1">
      <alignment horizontal="centerContinuous" vertical="center" wrapText="1"/>
    </xf>
    <xf numFmtId="0" fontId="49" fillId="0" borderId="56" xfId="0" applyFont="1" applyBorder="1" applyAlignment="1">
      <alignment horizontal="centerContinuous" vertical="center" wrapText="1"/>
    </xf>
    <xf numFmtId="0" fontId="27" fillId="15" borderId="56" xfId="0" applyFont="1" applyFill="1" applyBorder="1" applyAlignment="1">
      <alignment horizontal="centerContinuous" vertical="center" wrapText="1"/>
    </xf>
    <xf numFmtId="14" fontId="49" fillId="0" borderId="56" xfId="0" applyNumberFormat="1" applyFont="1" applyBorder="1" applyAlignment="1">
      <alignment horizontal="centerContinuous" vertical="center"/>
    </xf>
    <xf numFmtId="1" fontId="21" fillId="7" borderId="56" xfId="0" applyNumberFormat="1" applyFont="1" applyFill="1" applyBorder="1" applyAlignment="1" applyProtection="1">
      <alignment horizontal="centerContinuous" vertical="center" wrapText="1"/>
    </xf>
    <xf numFmtId="0" fontId="21" fillId="25" borderId="56" xfId="4" applyFont="1" applyFill="1" applyBorder="1" applyAlignment="1" applyProtection="1">
      <alignment horizontal="centerContinuous" vertical="center" wrapText="1"/>
      <protection locked="0"/>
    </xf>
    <xf numFmtId="0" fontId="21" fillId="8" borderId="56" xfId="0" applyFont="1" applyFill="1" applyBorder="1" applyAlignment="1" applyProtection="1">
      <alignment horizontal="centerContinuous" vertical="center" wrapText="1"/>
    </xf>
    <xf numFmtId="0" fontId="21" fillId="0" borderId="56" xfId="0" applyFont="1" applyBorder="1" applyAlignment="1" applyProtection="1">
      <alignment horizontal="centerContinuous" vertical="center"/>
    </xf>
    <xf numFmtId="0" fontId="16" fillId="15" borderId="56" xfId="4" applyFont="1" applyFill="1" applyBorder="1" applyAlignment="1" applyProtection="1">
      <alignment horizontal="centerContinuous" vertical="center" wrapText="1"/>
      <protection locked="0"/>
    </xf>
    <xf numFmtId="0" fontId="37" fillId="15" borderId="56" xfId="0" applyFont="1" applyFill="1" applyBorder="1" applyAlignment="1">
      <alignment horizontal="centerContinuous" vertical="center" wrapText="1"/>
    </xf>
    <xf numFmtId="0" fontId="20" fillId="15" borderId="56" xfId="0" applyFont="1" applyFill="1" applyBorder="1" applyAlignment="1">
      <alignment horizontal="centerContinuous" vertical="center" wrapText="1"/>
    </xf>
    <xf numFmtId="14" fontId="37" fillId="15" borderId="56" xfId="0" applyNumberFormat="1" applyFont="1" applyFill="1" applyBorder="1" applyAlignment="1">
      <alignment horizontal="centerContinuous" vertical="center" wrapText="1"/>
    </xf>
    <xf numFmtId="1" fontId="16" fillId="15" borderId="56" xfId="0" applyNumberFormat="1" applyFont="1" applyFill="1" applyBorder="1" applyAlignment="1" applyProtection="1">
      <alignment horizontal="centerContinuous" vertical="center" wrapText="1"/>
    </xf>
    <xf numFmtId="0" fontId="16" fillId="15" borderId="56" xfId="0" applyFont="1" applyFill="1" applyBorder="1" applyAlignment="1" applyProtection="1">
      <alignment horizontal="centerContinuous" vertical="center" wrapText="1"/>
    </xf>
    <xf numFmtId="0" fontId="36" fillId="15" borderId="56" xfId="0" applyFont="1" applyFill="1" applyBorder="1" applyAlignment="1">
      <alignment horizontal="centerContinuous" vertical="center" wrapText="1"/>
    </xf>
    <xf numFmtId="0" fontId="16" fillId="15" borderId="56" xfId="0" applyFont="1" applyFill="1" applyBorder="1" applyAlignment="1">
      <alignment horizontal="centerContinuous" vertical="center" wrapText="1"/>
    </xf>
    <xf numFmtId="14" fontId="36" fillId="15" borderId="56" xfId="0" applyNumberFormat="1" applyFont="1" applyFill="1" applyBorder="1" applyAlignment="1">
      <alignment horizontal="centerContinuous" vertical="center" wrapText="1"/>
    </xf>
    <xf numFmtId="0" fontId="16" fillId="8" borderId="56" xfId="0" applyFont="1" applyFill="1" applyBorder="1" applyAlignment="1" applyProtection="1">
      <alignment horizontal="centerContinuous" vertical="center" wrapText="1"/>
    </xf>
    <xf numFmtId="1" fontId="16" fillId="7" borderId="56" xfId="0" applyNumberFormat="1" applyFont="1" applyFill="1" applyBorder="1" applyAlignment="1" applyProtection="1">
      <alignment horizontal="centerContinuous" vertical="center" wrapText="1"/>
    </xf>
    <xf numFmtId="0" fontId="20" fillId="0" borderId="56" xfId="0" applyFont="1" applyBorder="1" applyAlignment="1">
      <alignment horizontal="justify" vertical="center" wrapText="1"/>
    </xf>
    <xf numFmtId="0" fontId="16" fillId="15" borderId="56" xfId="4" applyFont="1" applyFill="1" applyBorder="1" applyAlignment="1" applyProtection="1">
      <alignment horizontal="center" vertical="center" wrapText="1"/>
      <protection locked="0"/>
    </xf>
    <xf numFmtId="14" fontId="37" fillId="0" borderId="56" xfId="0" applyNumberFormat="1" applyFont="1" applyBorder="1" applyAlignment="1">
      <alignment horizontal="center" vertical="center" wrapText="1"/>
    </xf>
    <xf numFmtId="0" fontId="16" fillId="15" borderId="56" xfId="4" applyFont="1" applyFill="1" applyBorder="1" applyAlignment="1" applyProtection="1">
      <alignment horizontal="left" vertical="center" wrapText="1"/>
      <protection locked="0"/>
    </xf>
    <xf numFmtId="169" fontId="16" fillId="2" borderId="56" xfId="4" applyNumberFormat="1" applyFont="1" applyFill="1" applyBorder="1" applyAlignment="1" applyProtection="1">
      <alignment horizontal="left" vertical="center" wrapText="1"/>
      <protection locked="0"/>
    </xf>
    <xf numFmtId="0" fontId="20" fillId="0" borderId="56" xfId="0" applyFont="1" applyFill="1" applyBorder="1" applyAlignment="1">
      <alignment horizontal="justify" vertical="center" wrapText="1"/>
    </xf>
    <xf numFmtId="0" fontId="20" fillId="0" borderId="56" xfId="0" applyFont="1" applyFill="1" applyBorder="1" applyAlignment="1">
      <alignment horizontal="center" vertical="center" wrapText="1"/>
    </xf>
    <xf numFmtId="169" fontId="16" fillId="0" borderId="56" xfId="4" applyNumberFormat="1" applyFont="1" applyFill="1" applyBorder="1" applyAlignment="1" applyProtection="1">
      <alignment horizontal="left" vertical="center" wrapText="1"/>
      <protection locked="0"/>
    </xf>
    <xf numFmtId="0" fontId="20" fillId="15" borderId="56" xfId="0" applyFont="1" applyFill="1" applyBorder="1" applyAlignment="1">
      <alignment horizontal="justify" vertical="center" wrapText="1"/>
    </xf>
    <xf numFmtId="1" fontId="20" fillId="0" borderId="56" xfId="0" applyNumberFormat="1" applyFont="1" applyFill="1" applyBorder="1" applyAlignment="1">
      <alignment horizontal="center" vertical="center" wrapText="1"/>
    </xf>
    <xf numFmtId="0" fontId="16" fillId="32" borderId="0" xfId="0" applyFont="1" applyFill="1" applyBorder="1" applyAlignment="1" applyProtection="1">
      <alignment horizontal="left"/>
    </xf>
    <xf numFmtId="0" fontId="16" fillId="17" borderId="0" xfId="0" applyFont="1" applyFill="1" applyBorder="1" applyAlignment="1" applyProtection="1">
      <alignment horizontal="left"/>
    </xf>
    <xf numFmtId="0" fontId="16" fillId="19" borderId="0" xfId="0" applyFont="1" applyFill="1" applyBorder="1" applyAlignment="1" applyProtection="1">
      <alignment horizontal="left"/>
    </xf>
    <xf numFmtId="0" fontId="16" fillId="20" borderId="0" xfId="0" applyFont="1" applyFill="1" applyBorder="1" applyAlignment="1" applyProtection="1">
      <alignment horizontal="left"/>
    </xf>
    <xf numFmtId="0" fontId="16" fillId="21" borderId="0" xfId="0" applyFont="1" applyFill="1" applyBorder="1" applyAlignment="1" applyProtection="1">
      <alignment horizontal="left"/>
    </xf>
    <xf numFmtId="0" fontId="16" fillId="23" borderId="0" xfId="0" applyFont="1" applyFill="1" applyBorder="1" applyAlignment="1" applyProtection="1">
      <alignment horizontal="left"/>
    </xf>
    <xf numFmtId="0" fontId="29" fillId="8" borderId="0" xfId="0" applyFont="1" applyFill="1" applyBorder="1" applyAlignment="1" applyProtection="1">
      <alignment horizontal="center"/>
    </xf>
    <xf numFmtId="0" fontId="16" fillId="18" borderId="0" xfId="0" applyFont="1" applyFill="1" applyBorder="1" applyAlignment="1" applyProtection="1">
      <alignment horizontal="left"/>
    </xf>
    <xf numFmtId="0" fontId="16" fillId="22" borderId="0" xfId="0" applyFont="1" applyFill="1" applyBorder="1" applyAlignment="1" applyProtection="1">
      <alignment horizontal="left"/>
    </xf>
    <xf numFmtId="0" fontId="16" fillId="8" borderId="0" xfId="0" applyFont="1" applyFill="1" applyBorder="1" applyAlignment="1" applyProtection="1">
      <alignment horizontal="left"/>
    </xf>
    <xf numFmtId="167" fontId="31" fillId="8" borderId="0" xfId="0" applyNumberFormat="1" applyFont="1" applyFill="1" applyBorder="1" applyAlignment="1" applyProtection="1">
      <alignment horizontal="center"/>
    </xf>
    <xf numFmtId="0" fontId="16" fillId="39" borderId="0" xfId="0" applyFont="1" applyFill="1" applyBorder="1" applyProtection="1"/>
    <xf numFmtId="0" fontId="16" fillId="0" borderId="0" xfId="0" applyFont="1" applyFill="1" applyBorder="1" applyProtection="1"/>
    <xf numFmtId="0" fontId="16" fillId="32" borderId="0" xfId="0" applyFont="1" applyFill="1" applyBorder="1" applyProtection="1"/>
    <xf numFmtId="0" fontId="16" fillId="17" borderId="0" xfId="0" applyFont="1" applyFill="1" applyBorder="1" applyProtection="1"/>
    <xf numFmtId="0" fontId="16" fillId="0" borderId="0" xfId="0" applyFont="1" applyBorder="1" applyAlignment="1" applyProtection="1">
      <alignment vertical="center"/>
    </xf>
    <xf numFmtId="0" fontId="16" fillId="0" borderId="0" xfId="0" applyFont="1" applyBorder="1" applyAlignment="1" applyProtection="1">
      <alignment horizontal="center"/>
    </xf>
    <xf numFmtId="0" fontId="16" fillId="21" borderId="0" xfId="0" applyFont="1" applyFill="1" applyBorder="1" applyProtection="1"/>
    <xf numFmtId="0" fontId="16" fillId="22" borderId="0" xfId="0" applyFont="1" applyFill="1" applyBorder="1" applyProtection="1"/>
    <xf numFmtId="0" fontId="37" fillId="0" borderId="0" xfId="0" applyFont="1" applyFill="1" applyBorder="1"/>
    <xf numFmtId="0" fontId="37" fillId="23" borderId="0" xfId="0" applyFont="1" applyFill="1" applyBorder="1"/>
    <xf numFmtId="0" fontId="37" fillId="8" borderId="0" xfId="0" applyFont="1" applyFill="1" applyBorder="1"/>
    <xf numFmtId="0" fontId="33" fillId="16" borderId="0" xfId="0" applyFont="1" applyFill="1" applyBorder="1" applyAlignment="1" applyProtection="1">
      <alignment horizontal="center"/>
    </xf>
    <xf numFmtId="0" fontId="52" fillId="27" borderId="0" xfId="0" applyFont="1" applyFill="1" applyBorder="1" applyAlignment="1" applyProtection="1">
      <alignment horizontal="center"/>
    </xf>
    <xf numFmtId="0" fontId="21" fillId="30" borderId="0" xfId="0" applyFont="1" applyFill="1" applyBorder="1" applyAlignment="1" applyProtection="1">
      <alignment horizontal="center"/>
    </xf>
    <xf numFmtId="0" fontId="21" fillId="29" borderId="0" xfId="0" applyFont="1" applyFill="1" applyBorder="1" applyAlignment="1" applyProtection="1">
      <alignment horizontal="center"/>
    </xf>
    <xf numFmtId="0" fontId="21" fillId="7" borderId="0" xfId="0" applyFont="1" applyFill="1" applyBorder="1" applyAlignment="1" applyProtection="1">
      <alignment horizontal="center"/>
    </xf>
    <xf numFmtId="0" fontId="37" fillId="16" borderId="0" xfId="0" applyFont="1" applyFill="1" applyBorder="1"/>
    <xf numFmtId="0" fontId="16" fillId="28" borderId="0" xfId="0" applyFont="1" applyFill="1" applyBorder="1" applyAlignment="1" applyProtection="1">
      <alignment horizontal="center"/>
    </xf>
    <xf numFmtId="0" fontId="16" fillId="31" borderId="0" xfId="0" applyFont="1" applyFill="1" applyBorder="1" applyAlignment="1" applyProtection="1">
      <alignment horizontal="center"/>
    </xf>
    <xf numFmtId="0" fontId="16" fillId="8" borderId="0" xfId="0" applyFont="1" applyFill="1" applyBorder="1" applyAlignment="1" applyProtection="1">
      <alignment horizontal="center"/>
    </xf>
    <xf numFmtId="0" fontId="16" fillId="26" borderId="0" xfId="0" applyFont="1" applyFill="1" applyBorder="1" applyAlignment="1" applyProtection="1">
      <alignment horizontal="center"/>
    </xf>
    <xf numFmtId="0" fontId="37" fillId="15" borderId="0" xfId="0" applyFont="1" applyFill="1" applyBorder="1"/>
    <xf numFmtId="0" fontId="37" fillId="37" borderId="0" xfId="0" applyFont="1" applyFill="1" applyBorder="1"/>
    <xf numFmtId="0" fontId="16" fillId="38" borderId="0" xfId="0" applyFont="1" applyFill="1" applyBorder="1" applyProtection="1"/>
    <xf numFmtId="0" fontId="37" fillId="40" borderId="0" xfId="0" applyFont="1" applyFill="1" applyBorder="1"/>
    <xf numFmtId="0" fontId="37" fillId="41" borderId="0" xfId="0" applyFont="1" applyFill="1" applyBorder="1"/>
    <xf numFmtId="0" fontId="16" fillId="42" borderId="0" xfId="0" applyFont="1" applyFill="1" applyBorder="1" applyProtection="1"/>
    <xf numFmtId="0" fontId="16" fillId="2" borderId="11" xfId="2" applyFont="1" applyFill="1" applyBorder="1" applyAlignment="1" applyProtection="1">
      <alignment vertical="center" wrapText="1"/>
      <protection locked="0"/>
    </xf>
    <xf numFmtId="9" fontId="20" fillId="0" borderId="18" xfId="1" applyFont="1" applyBorder="1" applyAlignment="1">
      <alignment horizontal="center" vertical="center" wrapText="1"/>
    </xf>
    <xf numFmtId="0" fontId="16" fillId="0" borderId="58" xfId="0" applyFont="1" applyBorder="1" applyProtection="1"/>
    <xf numFmtId="0" fontId="16" fillId="33" borderId="0" xfId="0" applyFont="1" applyFill="1" applyProtection="1"/>
    <xf numFmtId="0" fontId="16" fillId="10" borderId="46" xfId="5" applyFont="1" applyFill="1" applyBorder="1" applyAlignment="1">
      <alignment horizontal="justify" vertical="center" wrapText="1"/>
    </xf>
    <xf numFmtId="0" fontId="16" fillId="19" borderId="57" xfId="0" applyFont="1" applyFill="1" applyBorder="1" applyAlignment="1" applyProtection="1">
      <alignment horizontal="left"/>
    </xf>
    <xf numFmtId="0" fontId="16" fillId="15" borderId="30" xfId="5" applyFont="1" applyFill="1" applyBorder="1" applyAlignment="1">
      <alignment horizontal="center" vertical="center" wrapText="1"/>
    </xf>
    <xf numFmtId="0" fontId="16" fillId="0" borderId="11" xfId="4" applyFont="1" applyFill="1" applyBorder="1" applyAlignment="1" applyProtection="1">
      <alignment horizontal="justify" vertical="center" wrapText="1"/>
      <protection locked="0"/>
    </xf>
    <xf numFmtId="0" fontId="16" fillId="15" borderId="11" xfId="5" applyFont="1" applyFill="1" applyBorder="1" applyAlignment="1">
      <alignment horizontal="justify" vertical="center" wrapText="1"/>
    </xf>
    <xf numFmtId="0" fontId="16" fillId="0" borderId="18" xfId="4" applyFont="1" applyFill="1" applyBorder="1" applyAlignment="1" applyProtection="1">
      <alignment horizontal="justify" vertical="center" wrapText="1"/>
      <protection locked="0"/>
    </xf>
    <xf numFmtId="0" fontId="16" fillId="15" borderId="18" xfId="5" applyFont="1" applyFill="1" applyBorder="1" applyAlignment="1">
      <alignment horizontal="justify" vertical="center" wrapText="1"/>
    </xf>
    <xf numFmtId="0" fontId="16" fillId="15" borderId="18" xfId="4" applyFont="1" applyFill="1" applyBorder="1" applyAlignment="1" applyProtection="1">
      <alignment horizontal="center" vertical="center" wrapText="1"/>
      <protection locked="0"/>
    </xf>
    <xf numFmtId="0" fontId="16" fillId="10" borderId="18" xfId="4" applyFont="1" applyFill="1" applyBorder="1" applyAlignment="1" applyProtection="1">
      <alignment horizontal="justify" vertical="center" wrapText="1"/>
      <protection locked="0"/>
    </xf>
    <xf numFmtId="0" fontId="16" fillId="0" borderId="18" xfId="4" applyFont="1" applyFill="1" applyBorder="1" applyAlignment="1" applyProtection="1">
      <alignment horizontal="center" vertical="center" wrapText="1"/>
      <protection locked="0"/>
    </xf>
    <xf numFmtId="0" fontId="16" fillId="10" borderId="32" xfId="0" applyFont="1" applyFill="1" applyBorder="1" applyAlignment="1">
      <alignment horizontal="center" vertical="center" wrapText="1"/>
    </xf>
    <xf numFmtId="0" fontId="16" fillId="0" borderId="32" xfId="4" applyFont="1" applyFill="1" applyBorder="1" applyAlignment="1" applyProtection="1">
      <alignment horizontal="justify" vertical="center" wrapText="1"/>
      <protection locked="0"/>
    </xf>
    <xf numFmtId="0" fontId="16" fillId="0" borderId="32" xfId="4" applyFont="1" applyFill="1" applyBorder="1" applyAlignment="1" applyProtection="1">
      <alignment horizontal="center" vertical="center" wrapText="1"/>
      <protection locked="0"/>
    </xf>
    <xf numFmtId="169" fontId="16" fillId="0" borderId="32" xfId="4" applyNumberFormat="1" applyFont="1" applyFill="1" applyBorder="1" applyAlignment="1" applyProtection="1">
      <alignment horizontal="center" vertical="center" wrapText="1"/>
      <protection locked="0"/>
    </xf>
    <xf numFmtId="0" fontId="16" fillId="25" borderId="32" xfId="4" applyFont="1" applyFill="1" applyBorder="1" applyAlignment="1" applyProtection="1">
      <alignment horizontal="center" vertical="distributed" wrapText="1"/>
      <protection locked="0"/>
    </xf>
    <xf numFmtId="0" fontId="16" fillId="2" borderId="18" xfId="4" applyFont="1" applyFill="1" applyBorder="1" applyAlignment="1" applyProtection="1">
      <alignment horizontal="justify" vertical="center" wrapText="1"/>
      <protection locked="0"/>
    </xf>
    <xf numFmtId="0" fontId="16" fillId="2" borderId="18" xfId="4" applyFont="1" applyFill="1" applyBorder="1" applyAlignment="1" applyProtection="1">
      <alignment horizontal="center" vertical="center" wrapText="1"/>
      <protection locked="0"/>
    </xf>
    <xf numFmtId="169" fontId="16" fillId="2" borderId="18" xfId="4" applyNumberFormat="1" applyFont="1" applyFill="1" applyBorder="1" applyAlignment="1" applyProtection="1">
      <alignment horizontal="center" vertical="center" wrapText="1"/>
      <protection locked="0"/>
    </xf>
    <xf numFmtId="0" fontId="16" fillId="2" borderId="32" xfId="4" applyFont="1" applyFill="1" applyBorder="1" applyAlignment="1" applyProtection="1">
      <alignment horizontal="justify" vertical="center" wrapText="1"/>
      <protection locked="0"/>
    </xf>
    <xf numFmtId="0" fontId="16" fillId="2" borderId="32" xfId="4" applyFont="1" applyFill="1" applyBorder="1" applyAlignment="1" applyProtection="1">
      <alignment horizontal="center" vertical="center" wrapText="1"/>
      <protection locked="0"/>
    </xf>
    <xf numFmtId="169" fontId="16" fillId="2" borderId="32" xfId="4" applyNumberFormat="1" applyFont="1" applyFill="1" applyBorder="1" applyAlignment="1" applyProtection="1">
      <alignment horizontal="center" vertical="center" wrapText="1"/>
      <protection locked="0"/>
    </xf>
    <xf numFmtId="0" fontId="16" fillId="0" borderId="62" xfId="0" applyFont="1" applyBorder="1" applyProtection="1"/>
    <xf numFmtId="0" fontId="21" fillId="0" borderId="27" xfId="0" applyFont="1" applyFill="1" applyBorder="1" applyAlignment="1" applyProtection="1">
      <alignment horizontal="center" vertical="center" wrapText="1"/>
    </xf>
    <xf numFmtId="0" fontId="16" fillId="0" borderId="13" xfId="0" applyFont="1" applyBorder="1" applyProtection="1"/>
    <xf numFmtId="0" fontId="21" fillId="0" borderId="11" xfId="0" applyFont="1" applyFill="1" applyBorder="1" applyAlignment="1" applyProtection="1">
      <alignment horizontal="center" vertical="center" wrapText="1"/>
    </xf>
    <xf numFmtId="0" fontId="16" fillId="0" borderId="34" xfId="0" applyFont="1" applyBorder="1" applyProtection="1"/>
    <xf numFmtId="0" fontId="21" fillId="0" borderId="18" xfId="0" applyFont="1" applyFill="1" applyBorder="1" applyAlignment="1" applyProtection="1">
      <alignment horizontal="center" vertical="center" wrapText="1"/>
    </xf>
    <xf numFmtId="0" fontId="21" fillId="15" borderId="4" xfId="0" applyFont="1" applyFill="1" applyBorder="1" applyAlignment="1" applyProtection="1">
      <alignment horizontal="centerContinuous" vertical="center" wrapText="1"/>
    </xf>
    <xf numFmtId="1" fontId="16" fillId="15" borderId="30" xfId="0" applyNumberFormat="1" applyFont="1" applyFill="1" applyBorder="1" applyAlignment="1">
      <alignment horizontal="centerContinuous" vertical="center" wrapText="1"/>
    </xf>
    <xf numFmtId="0" fontId="16" fillId="15" borderId="30" xfId="4" applyFont="1" applyFill="1" applyBorder="1" applyAlignment="1" applyProtection="1">
      <alignment horizontal="centerContinuous" vertical="center" wrapText="1"/>
      <protection locked="0"/>
    </xf>
    <xf numFmtId="0" fontId="36" fillId="15" borderId="30" xfId="0" applyFont="1" applyFill="1" applyBorder="1" applyAlignment="1">
      <alignment horizontal="centerContinuous" vertical="center" wrapText="1"/>
    </xf>
    <xf numFmtId="14" fontId="36" fillId="15" borderId="30" xfId="0" applyNumberFormat="1" applyFont="1" applyFill="1" applyBorder="1" applyAlignment="1">
      <alignment horizontal="centerContinuous" vertical="center" wrapText="1"/>
    </xf>
    <xf numFmtId="0" fontId="16" fillId="7" borderId="30" xfId="0" applyFont="1" applyFill="1" applyBorder="1" applyAlignment="1" applyProtection="1">
      <alignment horizontal="centerContinuous" vertical="center" wrapText="1"/>
    </xf>
    <xf numFmtId="0" fontId="16" fillId="15" borderId="30" xfId="0" applyFont="1" applyFill="1" applyBorder="1" applyAlignment="1" applyProtection="1">
      <alignment horizontal="centerContinuous" vertical="center" wrapText="1"/>
    </xf>
    <xf numFmtId="0" fontId="16" fillId="0" borderId="30" xfId="0" applyFont="1" applyBorder="1" applyAlignment="1" applyProtection="1">
      <alignment horizontal="centerContinuous" vertical="center" wrapText="1"/>
    </xf>
    <xf numFmtId="0" fontId="16" fillId="15" borderId="32" xfId="0" applyFont="1" applyFill="1" applyBorder="1" applyAlignment="1" applyProtection="1">
      <alignment horizontal="centerContinuous" vertical="center" wrapText="1"/>
    </xf>
    <xf numFmtId="0" fontId="21" fillId="15" borderId="32" xfId="0" applyFont="1" applyFill="1" applyBorder="1" applyAlignment="1" applyProtection="1">
      <alignment horizontal="centerContinuous" vertical="center" wrapText="1"/>
    </xf>
    <xf numFmtId="0" fontId="16" fillId="15" borderId="45" xfId="0" applyFont="1" applyFill="1" applyBorder="1" applyAlignment="1" applyProtection="1">
      <alignment horizontal="centerContinuous" vertical="center" wrapText="1"/>
    </xf>
    <xf numFmtId="0" fontId="21" fillId="8" borderId="25" xfId="0" applyFont="1" applyFill="1" applyBorder="1" applyAlignment="1" applyProtection="1">
      <alignment horizontal="center"/>
    </xf>
    <xf numFmtId="167" fontId="16" fillId="8" borderId="25" xfId="0" applyNumberFormat="1" applyFont="1" applyFill="1" applyBorder="1" applyAlignment="1" applyProtection="1">
      <alignment horizontal="center"/>
    </xf>
    <xf numFmtId="15" fontId="20" fillId="0" borderId="46" xfId="0" applyNumberFormat="1"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18" xfId="0" applyFont="1" applyFill="1" applyBorder="1" applyAlignment="1">
      <alignment horizontal="justify" vertical="center" wrapText="1"/>
    </xf>
    <xf numFmtId="15" fontId="20" fillId="0" borderId="18" xfId="0" applyNumberFormat="1" applyFont="1" applyBorder="1" applyAlignment="1">
      <alignment horizontal="center" vertical="center" wrapText="1"/>
    </xf>
    <xf numFmtId="0" fontId="20" fillId="8" borderId="56" xfId="0" applyFont="1" applyFill="1" applyBorder="1" applyAlignment="1" applyProtection="1">
      <alignment vertical="center" wrapText="1"/>
      <protection locked="0"/>
    </xf>
    <xf numFmtId="0" fontId="20" fillId="0" borderId="0" xfId="0" applyFont="1" applyFill="1"/>
    <xf numFmtId="0" fontId="20" fillId="23" borderId="0" xfId="0" applyFont="1" applyFill="1"/>
    <xf numFmtId="0" fontId="20" fillId="8" borderId="0" xfId="0" applyFont="1" applyFill="1"/>
    <xf numFmtId="1" fontId="20" fillId="7" borderId="56" xfId="0" applyNumberFormat="1" applyFont="1" applyFill="1" applyBorder="1" applyAlignment="1" applyProtection="1">
      <alignment horizontal="center" vertical="center" wrapText="1"/>
      <protection locked="0"/>
    </xf>
    <xf numFmtId="0" fontId="20" fillId="16" borderId="0" xfId="0" applyFont="1" applyFill="1"/>
    <xf numFmtId="0" fontId="20" fillId="15" borderId="0" xfId="0" applyFont="1" applyFill="1"/>
    <xf numFmtId="0" fontId="20" fillId="33" borderId="0" xfId="0" applyFont="1" applyFill="1"/>
    <xf numFmtId="0" fontId="20" fillId="37" borderId="0" xfId="0" applyFont="1" applyFill="1"/>
    <xf numFmtId="0" fontId="20" fillId="24" borderId="0" xfId="0" applyFont="1" applyFill="1"/>
    <xf numFmtId="0" fontId="20" fillId="38" borderId="0" xfId="0" applyFont="1" applyFill="1"/>
    <xf numFmtId="14" fontId="20" fillId="0" borderId="56" xfId="0" applyNumberFormat="1" applyFont="1" applyBorder="1" applyAlignment="1">
      <alignment horizontal="center" vertical="center"/>
    </xf>
    <xf numFmtId="0" fontId="20" fillId="40" borderId="0" xfId="0" applyFont="1" applyFill="1"/>
    <xf numFmtId="0" fontId="20" fillId="41" borderId="0" xfId="0" applyFont="1" applyFill="1"/>
    <xf numFmtId="0" fontId="20" fillId="42" borderId="0" xfId="0" applyFont="1" applyFill="1"/>
    <xf numFmtId="0" fontId="20" fillId="0" borderId="18" xfId="0" applyFont="1" applyBorder="1" applyAlignment="1">
      <alignment vertical="center" wrapText="1"/>
    </xf>
    <xf numFmtId="0" fontId="16" fillId="0" borderId="8" xfId="0" applyFont="1" applyBorder="1" applyAlignment="1" applyProtection="1">
      <alignment horizontal="center" vertical="center"/>
    </xf>
    <xf numFmtId="0" fontId="16" fillId="0" borderId="20" xfId="0" applyFont="1" applyBorder="1" applyAlignment="1" applyProtection="1">
      <alignment horizontal="center" vertical="center"/>
    </xf>
    <xf numFmtId="0" fontId="44" fillId="10" borderId="56" xfId="0" applyFont="1" applyFill="1" applyBorder="1" applyAlignment="1">
      <alignment horizontal="justify" vertical="center" wrapText="1"/>
    </xf>
    <xf numFmtId="0" fontId="16" fillId="10" borderId="56" xfId="0" applyFont="1" applyFill="1" applyBorder="1" applyAlignment="1" applyProtection="1">
      <alignment horizontal="justify" vertical="center" wrapText="1"/>
      <protection locked="0"/>
    </xf>
    <xf numFmtId="9" fontId="16" fillId="8" borderId="56" xfId="1" applyFont="1" applyFill="1" applyBorder="1" applyAlignment="1" applyProtection="1">
      <alignment horizontal="center" vertical="center" wrapText="1"/>
    </xf>
    <xf numFmtId="0" fontId="16" fillId="7" borderId="56" xfId="0" applyFont="1" applyFill="1" applyBorder="1" applyAlignment="1" applyProtection="1">
      <alignment horizontal="justify" vertical="center" wrapText="1"/>
    </xf>
    <xf numFmtId="9" fontId="16" fillId="8" borderId="56" xfId="0" applyNumberFormat="1" applyFont="1" applyFill="1" applyBorder="1" applyAlignment="1" applyProtection="1">
      <alignment horizontal="left" vertical="center" wrapText="1"/>
    </xf>
    <xf numFmtId="9" fontId="16" fillId="8" borderId="56" xfId="0" applyNumberFormat="1" applyFont="1" applyFill="1" applyBorder="1" applyAlignment="1" applyProtection="1">
      <alignment horizontal="justify" vertical="center"/>
    </xf>
    <xf numFmtId="0" fontId="44" fillId="8" borderId="56" xfId="0" applyFont="1" applyFill="1" applyBorder="1" applyAlignment="1">
      <alignment horizontal="justify" vertical="center" wrapText="1"/>
    </xf>
    <xf numFmtId="0" fontId="20" fillId="8" borderId="56" xfId="0" applyFont="1" applyFill="1" applyBorder="1" applyAlignment="1">
      <alignment horizontal="justify" vertical="center" wrapText="1"/>
    </xf>
    <xf numFmtId="0" fontId="16" fillId="8" borderId="56" xfId="0" applyFont="1" applyFill="1" applyBorder="1" applyAlignment="1" applyProtection="1">
      <alignment horizontal="justify" vertical="center"/>
    </xf>
    <xf numFmtId="0" fontId="16" fillId="14" borderId="56" xfId="0" applyFont="1" applyFill="1" applyBorder="1" applyAlignment="1">
      <alignment horizontal="justify" vertical="center" wrapText="1"/>
    </xf>
    <xf numFmtId="0" fontId="16" fillId="12" borderId="56" xfId="0" applyFont="1" applyFill="1" applyBorder="1" applyAlignment="1" applyProtection="1">
      <alignment horizontal="center" vertical="center" wrapText="1"/>
    </xf>
    <xf numFmtId="170" fontId="16" fillId="14" borderId="56" xfId="0" applyNumberFormat="1" applyFont="1" applyFill="1" applyBorder="1" applyAlignment="1">
      <alignment horizontal="center" vertical="center" wrapText="1"/>
    </xf>
    <xf numFmtId="0" fontId="16" fillId="8" borderId="56" xfId="0" applyFont="1" applyFill="1" applyBorder="1" applyAlignment="1">
      <alignment horizontal="justify" vertical="center" wrapText="1"/>
    </xf>
    <xf numFmtId="1" fontId="16" fillId="8" borderId="56" xfId="1" applyNumberFormat="1" applyFont="1" applyFill="1" applyBorder="1" applyAlignment="1" applyProtection="1">
      <alignment horizontal="center" vertical="center" wrapText="1"/>
      <protection locked="0"/>
    </xf>
    <xf numFmtId="0" fontId="16" fillId="8" borderId="56" xfId="0" applyFont="1" applyFill="1" applyBorder="1" applyAlignment="1" applyProtection="1">
      <alignment horizontal="justify" vertical="top" wrapText="1"/>
    </xf>
    <xf numFmtId="0" fontId="16" fillId="8" borderId="56" xfId="0" applyFont="1" applyFill="1" applyBorder="1" applyAlignment="1">
      <alignment horizontal="justify" vertical="top" wrapText="1"/>
    </xf>
    <xf numFmtId="0" fontId="20" fillId="10" borderId="56" xfId="0" applyFont="1" applyFill="1" applyBorder="1" applyAlignment="1" applyProtection="1">
      <alignment horizontal="justify" vertical="center" wrapText="1"/>
      <protection locked="0"/>
    </xf>
    <xf numFmtId="0" fontId="16" fillId="25" borderId="56" xfId="4" applyFont="1" applyFill="1" applyBorder="1" applyAlignment="1" applyProtection="1">
      <alignment horizontal="center" vertical="distributed" wrapText="1"/>
      <protection locked="0"/>
    </xf>
    <xf numFmtId="0" fontId="11" fillId="15" borderId="56" xfId="0" applyFont="1" applyFill="1" applyBorder="1" applyAlignment="1">
      <alignment horizontal="centerContinuous" vertical="center" wrapText="1"/>
    </xf>
    <xf numFmtId="0" fontId="11" fillId="15" borderId="56" xfId="0" applyFont="1" applyFill="1" applyBorder="1" applyAlignment="1" applyProtection="1">
      <alignment horizontal="centerContinuous" vertical="center" wrapText="1"/>
      <protection locked="0"/>
    </xf>
    <xf numFmtId="169" fontId="11" fillId="15" borderId="56" xfId="0" applyNumberFormat="1" applyFont="1" applyFill="1" applyBorder="1" applyAlignment="1" applyProtection="1">
      <alignment horizontal="centerContinuous" vertical="center" wrapText="1"/>
      <protection locked="0"/>
    </xf>
    <xf numFmtId="1" fontId="11" fillId="15" borderId="56" xfId="0" applyNumberFormat="1" applyFont="1" applyFill="1" applyBorder="1" applyAlignment="1" applyProtection="1">
      <alignment horizontal="centerContinuous" vertical="center" wrapText="1"/>
    </xf>
    <xf numFmtId="0" fontId="11" fillId="15" borderId="56" xfId="0" applyFont="1" applyFill="1" applyBorder="1" applyAlignment="1" applyProtection="1">
      <alignment horizontal="centerContinuous" vertical="center" wrapText="1"/>
    </xf>
    <xf numFmtId="9" fontId="11" fillId="15" borderId="56" xfId="1" applyFont="1" applyFill="1" applyBorder="1" applyAlignment="1" applyProtection="1">
      <alignment horizontal="centerContinuous" vertical="center" wrapText="1"/>
    </xf>
    <xf numFmtId="0" fontId="54" fillId="0" borderId="8" xfId="0" applyFont="1" applyBorder="1" applyAlignment="1" applyProtection="1">
      <alignment horizontal="center" vertical="center"/>
    </xf>
    <xf numFmtId="0" fontId="54" fillId="0" borderId="0" xfId="0" applyFont="1" applyProtection="1"/>
    <xf numFmtId="0" fontId="11" fillId="0" borderId="56" xfId="0" applyFont="1" applyFill="1" applyBorder="1" applyAlignment="1" applyProtection="1">
      <alignment horizontal="centerContinuous" vertical="center" wrapText="1"/>
    </xf>
    <xf numFmtId="0" fontId="54" fillId="0" borderId="56" xfId="0" applyFont="1" applyBorder="1" applyProtection="1"/>
    <xf numFmtId="0" fontId="54" fillId="0" borderId="56" xfId="0" applyFont="1" applyFill="1" applyBorder="1" applyAlignment="1" applyProtection="1">
      <alignment horizontal="centerContinuous" vertical="center" wrapText="1"/>
    </xf>
    <xf numFmtId="0" fontId="54" fillId="0" borderId="56" xfId="0" applyFont="1" applyFill="1" applyBorder="1" applyProtection="1"/>
    <xf numFmtId="0" fontId="11" fillId="0" borderId="56" xfId="0" applyFont="1" applyFill="1" applyBorder="1" applyAlignment="1" applyProtection="1">
      <alignment horizontal="center" vertical="center" wrapText="1"/>
    </xf>
    <xf numFmtId="0" fontId="54" fillId="0" borderId="0" xfId="0" applyFont="1" applyFill="1" applyProtection="1"/>
    <xf numFmtId="0" fontId="11" fillId="2" borderId="56" xfId="0" applyFont="1" applyFill="1" applyBorder="1" applyAlignment="1" applyProtection="1">
      <alignment horizontal="centerContinuous" vertical="center" wrapText="1"/>
    </xf>
    <xf numFmtId="0" fontId="54" fillId="0" borderId="56" xfId="0" applyFont="1" applyBorder="1" applyAlignment="1" applyProtection="1">
      <alignment horizontal="centerContinuous"/>
    </xf>
    <xf numFmtId="0" fontId="54" fillId="0" borderId="56" xfId="0" applyNumberFormat="1" applyFont="1" applyFill="1" applyBorder="1" applyAlignment="1" applyProtection="1">
      <alignment horizontal="centerContinuous" vertical="center" wrapText="1"/>
      <protection locked="0"/>
    </xf>
    <xf numFmtId="9" fontId="54" fillId="0" borderId="56" xfId="0" applyNumberFormat="1" applyFont="1" applyFill="1" applyBorder="1" applyAlignment="1" applyProtection="1">
      <alignment horizontal="centerContinuous" vertical="center"/>
    </xf>
    <xf numFmtId="0" fontId="54" fillId="0" borderId="56" xfId="0" applyFont="1" applyBorder="1" applyAlignment="1" applyProtection="1">
      <alignment horizontal="center" vertical="center"/>
    </xf>
    <xf numFmtId="9" fontId="54" fillId="0" borderId="56" xfId="0" applyNumberFormat="1" applyFont="1" applyFill="1" applyBorder="1" applyAlignment="1" applyProtection="1">
      <alignment vertical="center"/>
    </xf>
    <xf numFmtId="0" fontId="54" fillId="0" borderId="0" xfId="0" applyFont="1" applyAlignment="1" applyProtection="1">
      <alignment horizontal="center" vertical="center"/>
    </xf>
    <xf numFmtId="0" fontId="54" fillId="0" borderId="56" xfId="0" applyFont="1" applyFill="1" applyBorder="1" applyAlignment="1" applyProtection="1">
      <alignment horizontal="centerContinuous" vertical="center"/>
      <protection locked="0"/>
    </xf>
    <xf numFmtId="0" fontId="54" fillId="0" borderId="56" xfId="0" applyFont="1" applyBorder="1" applyAlignment="1" applyProtection="1">
      <alignment horizontal="center"/>
    </xf>
    <xf numFmtId="0" fontId="11" fillId="0" borderId="56" xfId="0" applyFont="1" applyFill="1" applyBorder="1" applyAlignment="1" applyProtection="1">
      <alignment horizontal="centerContinuous" vertical="center"/>
    </xf>
    <xf numFmtId="0" fontId="54" fillId="0" borderId="56" xfId="0" applyFont="1" applyBorder="1" applyAlignment="1" applyProtection="1">
      <alignment horizontal="centerContinuous" vertical="center"/>
    </xf>
    <xf numFmtId="0" fontId="54" fillId="0" borderId="56" xfId="0" applyFont="1" applyBorder="1" applyAlignment="1" applyProtection="1">
      <alignment vertical="center"/>
    </xf>
    <xf numFmtId="0" fontId="54" fillId="0" borderId="0" xfId="0" applyFont="1" applyAlignment="1" applyProtection="1">
      <alignment vertical="center"/>
    </xf>
    <xf numFmtId="0" fontId="55" fillId="0" borderId="0" xfId="0" applyFont="1" applyFill="1"/>
    <xf numFmtId="0" fontId="54" fillId="0" borderId="0" xfId="0" applyFont="1" applyBorder="1" applyAlignment="1" applyProtection="1">
      <alignment horizontal="center" vertical="center"/>
    </xf>
    <xf numFmtId="0" fontId="54" fillId="0" borderId="61" xfId="0" applyFont="1" applyBorder="1" applyAlignment="1" applyProtection="1">
      <alignment horizontal="center" vertical="center"/>
    </xf>
    <xf numFmtId="0" fontId="55" fillId="15" borderId="0" xfId="0" applyFont="1" applyFill="1"/>
    <xf numFmtId="0" fontId="55" fillId="0" borderId="0" xfId="0" applyFont="1" applyBorder="1" applyAlignment="1">
      <alignment horizontal="centerContinuous" vertical="center"/>
    </xf>
    <xf numFmtId="0" fontId="11" fillId="10" borderId="56" xfId="0" applyFont="1" applyFill="1" applyBorder="1" applyAlignment="1" applyProtection="1">
      <alignment horizontal="centerContinuous" vertical="center"/>
    </xf>
    <xf numFmtId="0" fontId="56" fillId="10" borderId="56" xfId="0" applyFont="1" applyFill="1" applyBorder="1" applyAlignment="1">
      <alignment horizontal="centerContinuous" vertical="center" wrapText="1"/>
    </xf>
    <xf numFmtId="0" fontId="56" fillId="0" borderId="56" xfId="0" applyFont="1" applyBorder="1" applyAlignment="1">
      <alignment horizontal="centerContinuous" vertical="center" wrapText="1"/>
    </xf>
    <xf numFmtId="0" fontId="56" fillId="15" borderId="56" xfId="0" applyFont="1" applyFill="1" applyBorder="1" applyAlignment="1">
      <alignment horizontal="centerContinuous" vertical="center" wrapText="1"/>
    </xf>
    <xf numFmtId="14" fontId="56" fillId="0" borderId="56" xfId="0" applyNumberFormat="1" applyFont="1" applyBorder="1" applyAlignment="1">
      <alignment horizontal="centerContinuous" vertical="center"/>
    </xf>
    <xf numFmtId="1" fontId="11" fillId="7" borderId="56" xfId="0" applyNumberFormat="1" applyFont="1" applyFill="1" applyBorder="1" applyAlignment="1" applyProtection="1">
      <alignment horizontal="centerContinuous" vertical="center" wrapText="1"/>
    </xf>
    <xf numFmtId="0" fontId="11" fillId="25" borderId="56" xfId="4" applyFont="1" applyFill="1" applyBorder="1" applyAlignment="1" applyProtection="1">
      <alignment horizontal="centerContinuous" vertical="center" wrapText="1"/>
      <protection locked="0"/>
    </xf>
    <xf numFmtId="0" fontId="11" fillId="8" borderId="56" xfId="0" applyFont="1" applyFill="1" applyBorder="1" applyAlignment="1" applyProtection="1">
      <alignment horizontal="centerContinuous" vertical="center" wrapText="1"/>
    </xf>
    <xf numFmtId="0" fontId="11" fillId="7" borderId="56" xfId="0" applyFont="1" applyFill="1" applyBorder="1" applyAlignment="1" applyProtection="1">
      <alignment horizontal="centerContinuous" vertical="center"/>
    </xf>
    <xf numFmtId="0" fontId="11" fillId="0" borderId="56" xfId="0" applyFont="1" applyBorder="1" applyAlignment="1" applyProtection="1">
      <alignment horizontal="centerContinuous" vertical="center"/>
    </xf>
    <xf numFmtId="0" fontId="55" fillId="0" borderId="0" xfId="0" applyFont="1" applyBorder="1" applyAlignment="1">
      <alignment horizontal="center" vertical="center"/>
    </xf>
    <xf numFmtId="0" fontId="54" fillId="15" borderId="56" xfId="4" applyFont="1" applyFill="1" applyBorder="1" applyAlignment="1" applyProtection="1">
      <alignment horizontal="centerContinuous" vertical="center" wrapText="1"/>
      <protection locked="0"/>
    </xf>
    <xf numFmtId="0" fontId="55" fillId="15" borderId="56" xfId="0" applyFont="1" applyFill="1" applyBorder="1" applyAlignment="1">
      <alignment horizontal="centerContinuous" vertical="center" wrapText="1"/>
    </xf>
    <xf numFmtId="14" fontId="55" fillId="15" borderId="56" xfId="0" applyNumberFormat="1" applyFont="1" applyFill="1" applyBorder="1" applyAlignment="1">
      <alignment horizontal="centerContinuous" vertical="center" wrapText="1"/>
    </xf>
    <xf numFmtId="1" fontId="54" fillId="15" borderId="56" xfId="0" applyNumberFormat="1" applyFont="1" applyFill="1" applyBorder="1" applyAlignment="1" applyProtection="1">
      <alignment horizontal="centerContinuous" vertical="center" wrapText="1"/>
    </xf>
    <xf numFmtId="0" fontId="54" fillId="15" borderId="56" xfId="0" applyFont="1" applyFill="1" applyBorder="1" applyAlignment="1" applyProtection="1">
      <alignment horizontal="centerContinuous" vertical="center" wrapText="1"/>
    </xf>
    <xf numFmtId="0" fontId="54" fillId="15" borderId="0" xfId="0" applyFont="1" applyFill="1" applyBorder="1" applyAlignment="1" applyProtection="1">
      <alignment horizontal="centerContinuous" vertical="center" wrapText="1"/>
    </xf>
    <xf numFmtId="0" fontId="54" fillId="15" borderId="56" xfId="0" applyFont="1" applyFill="1" applyBorder="1" applyAlignment="1">
      <alignment horizontal="centerContinuous" vertical="center" wrapText="1"/>
    </xf>
    <xf numFmtId="14" fontId="54" fillId="15" borderId="56" xfId="0" applyNumberFormat="1" applyFont="1" applyFill="1" applyBorder="1" applyAlignment="1">
      <alignment horizontal="centerContinuous" vertical="center" wrapText="1"/>
    </xf>
    <xf numFmtId="0" fontId="54" fillId="8" borderId="56" xfId="0" applyFont="1" applyFill="1" applyBorder="1" applyAlignment="1" applyProtection="1">
      <alignment horizontal="centerContinuous" vertical="center" wrapText="1"/>
    </xf>
    <xf numFmtId="0" fontId="54" fillId="7" borderId="56" xfId="0" applyFont="1" applyFill="1" applyBorder="1" applyAlignment="1" applyProtection="1">
      <alignment horizontal="centerContinuous" vertical="center"/>
    </xf>
    <xf numFmtId="1" fontId="54" fillId="7" borderId="56" xfId="0" applyNumberFormat="1" applyFont="1" applyFill="1" applyBorder="1" applyAlignment="1" applyProtection="1">
      <alignment horizontal="centerContinuous" vertical="center" wrapText="1"/>
    </xf>
    <xf numFmtId="0" fontId="54" fillId="15" borderId="3" xfId="0" applyFont="1" applyFill="1" applyBorder="1" applyAlignment="1" applyProtection="1">
      <alignment horizontal="centerContinuous" vertical="center" wrapText="1"/>
    </xf>
    <xf numFmtId="0" fontId="44" fillId="10" borderId="56" xfId="0" applyFont="1" applyFill="1" applyBorder="1" applyAlignment="1">
      <alignment horizontal="justify" vertical="center" wrapText="1"/>
    </xf>
    <xf numFmtId="9" fontId="16" fillId="8" borderId="11" xfId="0" applyNumberFormat="1" applyFont="1" applyFill="1" applyBorder="1" applyAlignment="1" applyProtection="1">
      <alignment horizontal="center" vertical="center" wrapText="1"/>
    </xf>
    <xf numFmtId="9" fontId="16" fillId="0" borderId="0" xfId="0" applyNumberFormat="1" applyFont="1" applyProtection="1"/>
    <xf numFmtId="9" fontId="21" fillId="0" borderId="56" xfId="0" applyNumberFormat="1" applyFont="1" applyFill="1" applyBorder="1" applyAlignment="1" applyProtection="1">
      <alignment horizontal="centerContinuous" vertical="center" wrapText="1"/>
    </xf>
    <xf numFmtId="0" fontId="11" fillId="0" borderId="19" xfId="0" applyFont="1" applyFill="1" applyBorder="1" applyAlignment="1" applyProtection="1">
      <alignment horizontal="centerContinuous" vertical="center"/>
    </xf>
    <xf numFmtId="0" fontId="54" fillId="0" borderId="19" xfId="0" applyFont="1" applyBorder="1" applyAlignment="1" applyProtection="1">
      <alignment horizontal="center" vertical="center"/>
    </xf>
    <xf numFmtId="0" fontId="54" fillId="0" borderId="3" xfId="0" applyFont="1" applyBorder="1" applyAlignment="1" applyProtection="1">
      <alignment horizontal="center" vertical="center"/>
    </xf>
    <xf numFmtId="0" fontId="11" fillId="0" borderId="28" xfId="0" applyFont="1" applyFill="1" applyBorder="1" applyAlignment="1" applyProtection="1">
      <alignment horizontal="centerContinuous" vertical="center" wrapText="1"/>
    </xf>
    <xf numFmtId="0" fontId="54" fillId="0" borderId="28" xfId="0" applyFont="1" applyBorder="1" applyAlignment="1" applyProtection="1">
      <alignment horizontal="centerContinuous" vertical="center"/>
    </xf>
    <xf numFmtId="0" fontId="21" fillId="8" borderId="56" xfId="0" applyFont="1" applyFill="1" applyBorder="1" applyAlignment="1" applyProtection="1">
      <alignment horizontal="justify" vertical="center" wrapText="1"/>
    </xf>
    <xf numFmtId="0" fontId="21" fillId="3" borderId="11" xfId="0" applyFont="1" applyFill="1" applyBorder="1" applyAlignment="1" applyProtection="1">
      <alignment horizontal="center" vertical="center" wrapText="1"/>
    </xf>
    <xf numFmtId="0" fontId="21" fillId="3" borderId="19" xfId="0" applyFont="1" applyFill="1" applyBorder="1" applyAlignment="1" applyProtection="1">
      <alignment horizontal="center" vertical="center" wrapText="1"/>
    </xf>
    <xf numFmtId="0" fontId="21" fillId="3" borderId="9" xfId="0" applyFont="1" applyFill="1" applyBorder="1" applyAlignment="1" applyProtection="1">
      <alignment horizontal="center" vertical="center" wrapText="1"/>
    </xf>
    <xf numFmtId="0" fontId="21" fillId="3" borderId="14" xfId="0" applyFont="1" applyFill="1" applyBorder="1" applyAlignment="1" applyProtection="1">
      <alignment horizontal="center" vertical="center" wrapText="1"/>
    </xf>
    <xf numFmtId="0" fontId="21" fillId="3" borderId="15"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center" wrapText="1"/>
    </xf>
    <xf numFmtId="0" fontId="16" fillId="0" borderId="56" xfId="0" applyFont="1" applyBorder="1" applyAlignment="1" applyProtection="1">
      <alignment horizontal="center" vertical="center"/>
    </xf>
    <xf numFmtId="0" fontId="21" fillId="3" borderId="16" xfId="0" applyFont="1" applyFill="1" applyBorder="1" applyAlignment="1" applyProtection="1">
      <alignment horizontal="center" vertical="center" wrapText="1"/>
    </xf>
    <xf numFmtId="0" fontId="16" fillId="0" borderId="56" xfId="0" applyFont="1" applyBorder="1" applyAlignment="1" applyProtection="1">
      <alignment horizontal="center" vertical="center"/>
    </xf>
    <xf numFmtId="0" fontId="16" fillId="0" borderId="56" xfId="0" applyFont="1" applyBorder="1" applyAlignment="1" applyProtection="1">
      <alignment horizontal="center" vertical="center"/>
    </xf>
    <xf numFmtId="0" fontId="16" fillId="0" borderId="56" xfId="0" applyFont="1" applyBorder="1" applyAlignment="1" applyProtection="1">
      <alignment horizontal="center" vertical="center"/>
    </xf>
    <xf numFmtId="0" fontId="20" fillId="0" borderId="56" xfId="0" applyFont="1" applyBorder="1" applyAlignment="1">
      <alignment horizontal="justify" vertical="center" wrapText="1"/>
    </xf>
    <xf numFmtId="0" fontId="37" fillId="0" borderId="56" xfId="0" applyFont="1" applyBorder="1" applyAlignment="1">
      <alignment horizontal="justify" vertical="center" wrapText="1"/>
    </xf>
    <xf numFmtId="0" fontId="16" fillId="0" borderId="56" xfId="0" applyFont="1" applyBorder="1" applyAlignment="1" applyProtection="1">
      <alignment horizontal="center" vertical="center"/>
    </xf>
    <xf numFmtId="0" fontId="16" fillId="43" borderId="56" xfId="0" applyFont="1" applyFill="1" applyBorder="1" applyAlignment="1" applyProtection="1">
      <alignment horizontal="center" vertical="center" wrapText="1"/>
    </xf>
    <xf numFmtId="0" fontId="12" fillId="0" borderId="56" xfId="4" applyFont="1" applyFill="1" applyBorder="1" applyAlignment="1" applyProtection="1">
      <alignment horizontal="justify" vertical="center" wrapText="1"/>
      <protection locked="0"/>
    </xf>
    <xf numFmtId="0" fontId="12" fillId="0" borderId="56" xfId="0" applyFont="1" applyBorder="1" applyAlignment="1">
      <alignment horizontal="justify" vertical="center" wrapText="1"/>
    </xf>
    <xf numFmtId="0" fontId="12" fillId="0" borderId="56" xfId="4" applyFont="1" applyFill="1" applyBorder="1" applyAlignment="1" applyProtection="1">
      <alignment horizontal="center" vertical="center" wrapText="1"/>
      <protection locked="0"/>
    </xf>
    <xf numFmtId="15" fontId="57" fillId="0" borderId="56" xfId="0" applyNumberFormat="1" applyFont="1" applyFill="1" applyBorder="1" applyAlignment="1">
      <alignment horizontal="center" vertical="center" wrapText="1"/>
    </xf>
    <xf numFmtId="0" fontId="12" fillId="0" borderId="56" xfId="5" applyFont="1" applyFill="1" applyBorder="1" applyAlignment="1">
      <alignment horizontal="justify" vertical="center" wrapText="1"/>
    </xf>
    <xf numFmtId="0" fontId="12" fillId="2" borderId="56" xfId="4" applyFont="1" applyFill="1" applyBorder="1" applyAlignment="1" applyProtection="1">
      <alignment horizontal="justify" vertical="center" wrapText="1"/>
      <protection locked="0"/>
    </xf>
    <xf numFmtId="0" fontId="57" fillId="0" borderId="56" xfId="0" applyFont="1" applyBorder="1" applyAlignment="1">
      <alignment horizontal="justify" vertical="center" wrapText="1"/>
    </xf>
    <xf numFmtId="0" fontId="57" fillId="0" borderId="56" xfId="0" applyFont="1" applyBorder="1" applyAlignment="1">
      <alignment horizontal="center" vertical="center" wrapText="1"/>
    </xf>
    <xf numFmtId="0" fontId="12" fillId="2" borderId="56" xfId="4" applyFont="1" applyFill="1" applyBorder="1" applyAlignment="1" applyProtection="1">
      <alignment horizontal="center" vertical="center" wrapText="1"/>
      <protection locked="0"/>
    </xf>
    <xf numFmtId="0" fontId="12" fillId="0" borderId="56" xfId="0" applyFont="1" applyFill="1" applyBorder="1" applyAlignment="1">
      <alignment horizontal="justify" vertical="center" wrapText="1"/>
    </xf>
    <xf numFmtId="0" fontId="12" fillId="0" borderId="56" xfId="0" applyFont="1" applyFill="1" applyBorder="1" applyAlignment="1">
      <alignment horizontal="center" vertical="center" wrapText="1"/>
    </xf>
    <xf numFmtId="0" fontId="57" fillId="0" borderId="56" xfId="0" applyFont="1" applyFill="1" applyBorder="1" applyAlignment="1">
      <alignment horizontal="center" vertical="center" wrapText="1"/>
    </xf>
    <xf numFmtId="0" fontId="12" fillId="15" borderId="56" xfId="4" applyFont="1" applyFill="1" applyBorder="1" applyAlignment="1" applyProtection="1">
      <alignment horizontal="justify" vertical="center" wrapText="1"/>
      <protection locked="0"/>
    </xf>
    <xf numFmtId="0" fontId="12" fillId="15" borderId="56" xfId="5" applyFont="1" applyFill="1" applyBorder="1" applyAlignment="1">
      <alignment horizontal="justify" vertical="center" wrapText="1"/>
    </xf>
    <xf numFmtId="0" fontId="57" fillId="0" borderId="56" xfId="0" applyFont="1" applyFill="1" applyBorder="1" applyAlignment="1">
      <alignment horizontal="justify" vertical="center" wrapText="1"/>
    </xf>
    <xf numFmtId="15" fontId="57" fillId="0" borderId="56" xfId="0" applyNumberFormat="1" applyFont="1" applyBorder="1" applyAlignment="1">
      <alignment horizontal="center" vertical="center" wrapText="1"/>
    </xf>
    <xf numFmtId="0" fontId="57" fillId="0" borderId="56" xfId="0" applyFont="1" applyBorder="1" applyAlignment="1">
      <alignment vertical="center" wrapText="1"/>
    </xf>
    <xf numFmtId="168" fontId="12" fillId="0" borderId="56" xfId="4" applyNumberFormat="1" applyFont="1" applyFill="1" applyBorder="1" applyAlignment="1" applyProtection="1">
      <alignment horizontal="center" vertical="center" wrapText="1"/>
      <protection locked="0"/>
    </xf>
    <xf numFmtId="9" fontId="12" fillId="0" borderId="56" xfId="4" applyNumberFormat="1" applyFont="1" applyFill="1" applyBorder="1" applyAlignment="1" applyProtection="1">
      <alignment horizontal="center" vertical="center" wrapText="1"/>
      <protection locked="0"/>
    </xf>
    <xf numFmtId="0" fontId="12" fillId="0" borderId="56" xfId="0" applyFont="1" applyFill="1" applyBorder="1" applyAlignment="1" applyProtection="1">
      <alignment vertical="center" wrapText="1"/>
      <protection locked="0"/>
    </xf>
    <xf numFmtId="0" fontId="12" fillId="0" borderId="56" xfId="0" applyFont="1" applyFill="1" applyBorder="1" applyAlignment="1" applyProtection="1">
      <alignment horizontal="center" vertical="center"/>
      <protection locked="0"/>
    </xf>
    <xf numFmtId="169" fontId="12" fillId="0" borderId="56" xfId="0" applyNumberFormat="1" applyFont="1" applyFill="1" applyBorder="1" applyAlignment="1" applyProtection="1">
      <alignment horizontal="center" vertical="center"/>
      <protection locked="0"/>
    </xf>
    <xf numFmtId="9" fontId="12" fillId="0" borderId="56" xfId="1" applyFont="1" applyFill="1" applyBorder="1" applyAlignment="1" applyProtection="1">
      <alignment horizontal="center" vertical="center"/>
      <protection locked="0"/>
    </xf>
    <xf numFmtId="0" fontId="12" fillId="2" borderId="56" xfId="2" applyFont="1" applyFill="1" applyBorder="1" applyAlignment="1" applyProtection="1">
      <alignment vertical="center" wrapText="1"/>
      <protection locked="0"/>
    </xf>
    <xf numFmtId="0" fontId="12" fillId="2" borderId="56" xfId="0" applyFont="1" applyFill="1" applyBorder="1" applyAlignment="1" applyProtection="1">
      <alignment horizontal="center" vertical="center"/>
      <protection locked="0"/>
    </xf>
    <xf numFmtId="169" fontId="12" fillId="2" borderId="56" xfId="0" applyNumberFormat="1" applyFont="1" applyFill="1" applyBorder="1" applyAlignment="1" applyProtection="1">
      <alignment horizontal="center" vertical="center"/>
      <protection locked="0"/>
    </xf>
    <xf numFmtId="0" fontId="12" fillId="2" borderId="56" xfId="2" applyFont="1" applyFill="1" applyBorder="1" applyAlignment="1" applyProtection="1">
      <alignment horizontal="justify" vertical="center" wrapText="1"/>
      <protection locked="0"/>
    </xf>
    <xf numFmtId="0" fontId="12" fillId="0" borderId="56" xfId="2" applyFont="1" applyFill="1" applyBorder="1" applyAlignment="1" applyProtection="1">
      <alignment horizontal="justify" vertical="center" wrapText="1"/>
      <protection locked="0"/>
    </xf>
    <xf numFmtId="9" fontId="12" fillId="2" borderId="56" xfId="2" applyNumberFormat="1" applyFont="1" applyFill="1" applyBorder="1" applyAlignment="1" applyProtection="1">
      <alignment horizontal="center" vertical="center"/>
      <protection locked="0"/>
    </xf>
    <xf numFmtId="169" fontId="12" fillId="2" borderId="56" xfId="2" applyNumberFormat="1" applyFont="1" applyFill="1" applyBorder="1" applyAlignment="1" applyProtection="1">
      <alignment horizontal="center" vertical="center" wrapText="1"/>
    </xf>
    <xf numFmtId="169" fontId="12" fillId="0" borderId="56" xfId="2" applyNumberFormat="1" applyFont="1" applyFill="1" applyBorder="1" applyAlignment="1" applyProtection="1">
      <alignment horizontal="center" vertical="center" wrapText="1"/>
    </xf>
    <xf numFmtId="0" fontId="12" fillId="2" borderId="56" xfId="2" applyFont="1" applyFill="1" applyBorder="1" applyAlignment="1" applyProtection="1">
      <alignment vertical="center"/>
      <protection locked="0"/>
    </xf>
    <xf numFmtId="169" fontId="12" fillId="2" borderId="56" xfId="2" applyNumberFormat="1" applyFont="1" applyFill="1" applyBorder="1" applyAlignment="1" applyProtection="1">
      <alignment horizontal="center" vertical="center"/>
      <protection locked="0"/>
    </xf>
    <xf numFmtId="0" fontId="12" fillId="0" borderId="56" xfId="2" applyFont="1" applyFill="1" applyBorder="1" applyAlignment="1" applyProtection="1">
      <alignment vertical="center" wrapText="1"/>
      <protection locked="0"/>
    </xf>
    <xf numFmtId="9" fontId="12" fillId="2" borderId="56" xfId="1" applyFont="1" applyFill="1" applyBorder="1" applyAlignment="1" applyProtection="1">
      <alignment horizontal="center" vertical="center"/>
      <protection locked="0"/>
    </xf>
    <xf numFmtId="0" fontId="12" fillId="2" borderId="56" xfId="2" applyNumberFormat="1" applyFont="1" applyFill="1" applyBorder="1" applyAlignment="1" applyProtection="1">
      <alignment horizontal="justify" vertical="center" wrapText="1"/>
      <protection locked="0"/>
    </xf>
    <xf numFmtId="0" fontId="60" fillId="0" borderId="56" xfId="0" applyFont="1" applyBorder="1" applyAlignment="1">
      <alignment horizontal="justify" vertical="center" wrapText="1"/>
    </xf>
    <xf numFmtId="0" fontId="12" fillId="2" borderId="56" xfId="0" applyFont="1" applyFill="1" applyBorder="1" applyAlignment="1" applyProtection="1">
      <alignment horizontal="center" vertical="center" wrapText="1"/>
      <protection locked="0"/>
    </xf>
    <xf numFmtId="169" fontId="12" fillId="2" borderId="56" xfId="0" applyNumberFormat="1" applyFont="1" applyFill="1" applyBorder="1" applyAlignment="1" applyProtection="1">
      <alignment horizontal="center" vertical="center" wrapText="1"/>
      <protection locked="0"/>
    </xf>
    <xf numFmtId="0" fontId="12" fillId="2" borderId="56" xfId="0" applyFont="1" applyFill="1" applyBorder="1" applyAlignment="1" applyProtection="1">
      <alignment horizontal="justify" vertical="center" wrapText="1"/>
      <protection locked="0"/>
    </xf>
    <xf numFmtId="1" fontId="12" fillId="2" borderId="56" xfId="0" applyNumberFormat="1" applyFont="1" applyFill="1" applyBorder="1" applyAlignment="1" applyProtection="1">
      <alignment horizontal="center" vertical="center" wrapText="1"/>
      <protection locked="0"/>
    </xf>
    <xf numFmtId="9" fontId="12" fillId="2" borderId="56" xfId="1" applyFont="1" applyFill="1" applyBorder="1" applyAlignment="1" applyProtection="1">
      <alignment horizontal="center" vertical="center" wrapText="1"/>
      <protection locked="0"/>
    </xf>
    <xf numFmtId="0" fontId="12" fillId="2" borderId="56" xfId="0" applyFont="1" applyFill="1" applyBorder="1" applyAlignment="1" applyProtection="1">
      <alignment horizontal="justify" vertical="center" wrapText="1"/>
    </xf>
    <xf numFmtId="9" fontId="12" fillId="2" borderId="56" xfId="0" applyNumberFormat="1" applyFont="1" applyFill="1" applyBorder="1" applyAlignment="1" applyProtection="1">
      <alignment horizontal="center" vertical="center" wrapText="1"/>
    </xf>
    <xf numFmtId="167" fontId="12" fillId="2" borderId="56"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center" vertical="center" wrapText="1"/>
    </xf>
    <xf numFmtId="0" fontId="12" fillId="2" borderId="56" xfId="0" applyFont="1" applyFill="1" applyBorder="1" applyAlignment="1" applyProtection="1">
      <alignment vertical="center" wrapText="1"/>
    </xf>
    <xf numFmtId="0" fontId="12" fillId="15" borderId="56" xfId="0" applyFont="1" applyFill="1" applyBorder="1" applyAlignment="1" applyProtection="1">
      <alignment horizontal="justify" vertical="center" wrapText="1"/>
    </xf>
    <xf numFmtId="9" fontId="57" fillId="0" borderId="56" xfId="1" applyFont="1" applyBorder="1" applyAlignment="1">
      <alignment horizontal="center" vertical="center" wrapText="1"/>
    </xf>
    <xf numFmtId="0" fontId="12" fillId="0" borderId="56" xfId="0" applyFont="1" applyFill="1" applyBorder="1" applyAlignment="1" applyProtection="1">
      <alignment horizontal="justify" vertical="center" wrapText="1"/>
    </xf>
    <xf numFmtId="0" fontId="12" fillId="0" borderId="56" xfId="0" applyFont="1" applyFill="1" applyBorder="1" applyAlignment="1" applyProtection="1">
      <alignment horizontal="center" vertical="center" wrapText="1"/>
      <protection locked="0"/>
    </xf>
    <xf numFmtId="15" fontId="12" fillId="15" borderId="56" xfId="0" applyNumberFormat="1" applyFont="1" applyFill="1" applyBorder="1" applyAlignment="1" applyProtection="1">
      <alignment horizontal="center" vertical="center" wrapText="1"/>
    </xf>
    <xf numFmtId="0" fontId="12" fillId="15" borderId="56" xfId="0" applyFont="1" applyFill="1" applyBorder="1" applyAlignment="1" applyProtection="1">
      <alignment vertical="center" wrapText="1"/>
    </xf>
    <xf numFmtId="168" fontId="12" fillId="2" borderId="56" xfId="0" applyNumberFormat="1" applyFont="1" applyFill="1" applyBorder="1" applyAlignment="1" applyProtection="1">
      <alignment horizontal="center" vertical="center" wrapText="1"/>
    </xf>
    <xf numFmtId="15" fontId="12" fillId="2" borderId="56" xfId="0" applyNumberFormat="1" applyFont="1" applyFill="1" applyBorder="1" applyAlignment="1" applyProtection="1">
      <alignment horizontal="center" vertical="center" wrapText="1"/>
    </xf>
    <xf numFmtId="0" fontId="12" fillId="0" borderId="56" xfId="0" applyFont="1" applyBorder="1" applyAlignment="1">
      <alignment horizontal="center" vertical="center" wrapText="1"/>
    </xf>
    <xf numFmtId="168" fontId="12" fillId="0" borderId="56" xfId="0" applyNumberFormat="1" applyFont="1" applyBorder="1" applyAlignment="1">
      <alignment horizontal="center" vertical="center"/>
    </xf>
    <xf numFmtId="15" fontId="12" fillId="2" borderId="56" xfId="0" applyNumberFormat="1" applyFont="1" applyFill="1" applyBorder="1" applyAlignment="1" applyProtection="1">
      <alignment horizontal="center" vertical="center" wrapText="1"/>
      <protection locked="0"/>
    </xf>
    <xf numFmtId="15" fontId="12" fillId="0" borderId="56" xfId="0" applyNumberFormat="1" applyFont="1" applyFill="1" applyBorder="1" applyAlignment="1" applyProtection="1">
      <alignment horizontal="center" vertical="center" wrapText="1"/>
    </xf>
    <xf numFmtId="168" fontId="12" fillId="15" borderId="56" xfId="0" applyNumberFormat="1" applyFont="1" applyFill="1" applyBorder="1" applyAlignment="1">
      <alignment horizontal="center" vertical="center" wrapText="1"/>
    </xf>
    <xf numFmtId="0" fontId="12" fillId="0" borderId="56" xfId="0" applyFont="1" applyFill="1" applyBorder="1" applyAlignment="1" applyProtection="1">
      <alignment horizontal="justify" vertical="center" wrapText="1"/>
      <protection locked="0"/>
    </xf>
    <xf numFmtId="9" fontId="12" fillId="0" borderId="56" xfId="1" applyFont="1" applyFill="1" applyBorder="1" applyAlignment="1" applyProtection="1">
      <alignment horizontal="center" vertical="center" wrapText="1"/>
      <protection locked="0"/>
    </xf>
    <xf numFmtId="15" fontId="12" fillId="0" borderId="56" xfId="0" applyNumberFormat="1" applyFont="1" applyFill="1" applyBorder="1" applyAlignment="1" applyProtection="1">
      <alignment horizontal="center" vertical="center" wrapText="1"/>
      <protection locked="0"/>
    </xf>
    <xf numFmtId="15" fontId="12" fillId="0" borderId="56" xfId="0" applyNumberFormat="1" applyFont="1" applyFill="1" applyBorder="1" applyAlignment="1">
      <alignment horizontal="center" vertical="center" wrapText="1"/>
    </xf>
    <xf numFmtId="0" fontId="57" fillId="15" borderId="56" xfId="0" applyFont="1" applyFill="1" applyBorder="1" applyAlignment="1" applyProtection="1">
      <alignment horizontal="justify" vertical="center" wrapText="1"/>
      <protection locked="0"/>
    </xf>
    <xf numFmtId="1" fontId="57" fillId="15" borderId="56" xfId="0" applyNumberFormat="1" applyFont="1" applyFill="1" applyBorder="1" applyAlignment="1" applyProtection="1">
      <alignment horizontal="center" vertical="center" wrapText="1"/>
      <protection locked="0"/>
    </xf>
    <xf numFmtId="169" fontId="57" fillId="15" borderId="56" xfId="0" applyNumberFormat="1" applyFont="1" applyFill="1" applyBorder="1" applyAlignment="1" applyProtection="1">
      <alignment horizontal="center" vertical="center" wrapText="1"/>
      <protection locked="0"/>
    </xf>
    <xf numFmtId="169" fontId="12" fillId="2" borderId="56" xfId="0" applyNumberFormat="1" applyFont="1" applyFill="1" applyBorder="1" applyAlignment="1" applyProtection="1">
      <alignment horizontal="center" vertical="center" wrapText="1"/>
    </xf>
    <xf numFmtId="0" fontId="12" fillId="0" borderId="56" xfId="0" applyFont="1" applyFill="1" applyBorder="1" applyAlignment="1" applyProtection="1">
      <alignment horizontal="center" vertical="center" wrapText="1"/>
    </xf>
    <xf numFmtId="169" fontId="12" fillId="0" borderId="56" xfId="0" applyNumberFormat="1" applyFont="1" applyFill="1" applyBorder="1" applyAlignment="1" applyProtection="1">
      <alignment horizontal="center" vertical="center" wrapText="1"/>
    </xf>
    <xf numFmtId="0" fontId="12" fillId="15" borderId="56" xfId="0" applyFont="1" applyFill="1" applyBorder="1" applyAlignment="1" applyProtection="1">
      <alignment horizontal="justify" vertical="center" wrapText="1"/>
      <protection locked="0"/>
    </xf>
    <xf numFmtId="0" fontId="12" fillId="15" borderId="56" xfId="0" applyFont="1" applyFill="1" applyBorder="1" applyAlignment="1" applyProtection="1">
      <alignment horizontal="center" vertical="center" wrapText="1"/>
    </xf>
    <xf numFmtId="0" fontId="12" fillId="15" borderId="56" xfId="0" applyFont="1" applyFill="1" applyBorder="1" applyAlignment="1">
      <alignment horizontal="justify" vertical="center" wrapText="1"/>
    </xf>
    <xf numFmtId="0" fontId="19" fillId="0" borderId="56" xfId="0" applyFont="1" applyFill="1" applyBorder="1" applyAlignment="1" applyProtection="1">
      <alignment horizontal="centerContinuous" vertical="center"/>
    </xf>
    <xf numFmtId="0" fontId="57" fillId="15" borderId="56" xfId="0" applyFont="1" applyFill="1" applyBorder="1" applyAlignment="1" applyProtection="1">
      <alignment horizontal="center" vertical="center" wrapText="1"/>
      <protection locked="0"/>
    </xf>
    <xf numFmtId="9" fontId="12" fillId="2" borderId="56" xfId="1" applyFont="1" applyFill="1" applyBorder="1" applyAlignment="1" applyProtection="1">
      <alignment horizontal="center" vertical="center" wrapText="1"/>
    </xf>
    <xf numFmtId="169" fontId="12" fillId="15" borderId="56" xfId="0" applyNumberFormat="1" applyFont="1" applyFill="1" applyBorder="1" applyAlignment="1" applyProtection="1">
      <alignment horizontal="center" vertical="center" wrapText="1"/>
    </xf>
    <xf numFmtId="1" fontId="12" fillId="2" borderId="56" xfId="0" applyNumberFormat="1" applyFont="1" applyFill="1" applyBorder="1" applyAlignment="1" applyProtection="1">
      <alignment horizontal="center" vertical="center" wrapText="1"/>
    </xf>
    <xf numFmtId="0" fontId="12" fillId="0" borderId="56" xfId="0" applyFont="1" applyBorder="1" applyAlignment="1" applyProtection="1">
      <alignment horizontal="center" vertical="center" wrapText="1"/>
    </xf>
    <xf numFmtId="169" fontId="60" fillId="0" borderId="56" xfId="0" applyNumberFormat="1" applyFont="1" applyBorder="1" applyAlignment="1">
      <alignment horizontal="center" vertical="center" wrapText="1"/>
    </xf>
    <xf numFmtId="169" fontId="57" fillId="0" borderId="56" xfId="0" applyNumberFormat="1" applyFont="1" applyFill="1" applyBorder="1" applyAlignment="1">
      <alignment horizontal="center" vertical="center" wrapText="1"/>
    </xf>
    <xf numFmtId="0" fontId="60" fillId="0" borderId="56" xfId="0" applyNumberFormat="1" applyFont="1" applyFill="1" applyBorder="1" applyAlignment="1">
      <alignment horizontal="justify" vertical="center" wrapText="1"/>
    </xf>
    <xf numFmtId="0" fontId="60" fillId="0" borderId="56" xfId="0" applyNumberFormat="1" applyFont="1" applyBorder="1" applyAlignment="1">
      <alignment horizontal="justify" vertical="center" wrapText="1"/>
    </xf>
    <xf numFmtId="0" fontId="60" fillId="0" borderId="56" xfId="0" applyNumberFormat="1" applyFont="1" applyBorder="1" applyAlignment="1">
      <alignment horizontal="center" vertical="center" wrapText="1"/>
    </xf>
    <xf numFmtId="169" fontId="60" fillId="15" borderId="56" xfId="0" applyNumberFormat="1" applyFont="1" applyFill="1" applyBorder="1" applyAlignment="1">
      <alignment horizontal="center" vertical="center" wrapText="1"/>
    </xf>
    <xf numFmtId="0" fontId="60" fillId="15" borderId="56" xfId="0" applyNumberFormat="1" applyFont="1" applyFill="1" applyBorder="1" applyAlignment="1">
      <alignment horizontal="center" vertical="center" wrapText="1"/>
    </xf>
    <xf numFmtId="0" fontId="57" fillId="0" borderId="56" xfId="0" applyFont="1" applyFill="1" applyBorder="1" applyAlignment="1" applyProtection="1">
      <alignment horizontal="justify" vertical="center" wrapText="1"/>
      <protection locked="0"/>
    </xf>
    <xf numFmtId="0" fontId="57" fillId="2" borderId="56" xfId="0" applyFont="1" applyFill="1" applyBorder="1" applyAlignment="1" applyProtection="1">
      <alignment horizontal="justify" vertical="center" wrapText="1"/>
      <protection locked="0"/>
    </xf>
    <xf numFmtId="0" fontId="57" fillId="2" borderId="56" xfId="0" applyFont="1" applyFill="1" applyBorder="1" applyAlignment="1" applyProtection="1">
      <alignment horizontal="center" vertical="center" wrapText="1"/>
      <protection locked="0"/>
    </xf>
    <xf numFmtId="169" fontId="57" fillId="2" borderId="56" xfId="0" applyNumberFormat="1" applyFont="1" applyFill="1" applyBorder="1" applyAlignment="1" applyProtection="1">
      <alignment horizontal="center" vertical="center" wrapText="1"/>
      <protection locked="0"/>
    </xf>
    <xf numFmtId="0" fontId="12" fillId="2" borderId="56" xfId="0" applyFont="1" applyFill="1" applyBorder="1" applyAlignment="1" applyProtection="1">
      <alignment vertical="center" wrapText="1"/>
      <protection locked="0"/>
    </xf>
    <xf numFmtId="169" fontId="12" fillId="0" borderId="56" xfId="4" applyNumberFormat="1" applyFont="1" applyFill="1" applyBorder="1" applyAlignment="1" applyProtection="1">
      <alignment horizontal="center" vertical="center" wrapText="1"/>
      <protection locked="0"/>
    </xf>
    <xf numFmtId="169" fontId="12" fillId="2" borderId="56" xfId="4" applyNumberFormat="1" applyFont="1" applyFill="1" applyBorder="1" applyAlignment="1" applyProtection="1">
      <alignment horizontal="center" vertical="center" wrapText="1"/>
      <protection locked="0"/>
    </xf>
    <xf numFmtId="0" fontId="12" fillId="15" borderId="56" xfId="5" applyFont="1" applyFill="1" applyBorder="1" applyAlignment="1">
      <alignment horizontal="center" vertical="center" wrapText="1"/>
    </xf>
    <xf numFmtId="0" fontId="12" fillId="15" borderId="56" xfId="4" applyFont="1" applyFill="1" applyBorder="1" applyAlignment="1" applyProtection="1">
      <alignment horizontal="center" vertical="center" wrapText="1"/>
      <protection locked="0"/>
    </xf>
    <xf numFmtId="169" fontId="12" fillId="15" borderId="56" xfId="4" applyNumberFormat="1" applyFont="1" applyFill="1" applyBorder="1" applyAlignment="1" applyProtection="1">
      <alignment horizontal="center" vertical="center" wrapText="1"/>
      <protection locked="0"/>
    </xf>
    <xf numFmtId="14" fontId="12" fillId="0" borderId="56" xfId="4" applyNumberFormat="1" applyFont="1" applyFill="1" applyBorder="1" applyAlignment="1" applyProtection="1">
      <alignment horizontal="center" vertical="center" wrapText="1"/>
      <protection locked="0"/>
    </xf>
    <xf numFmtId="16" fontId="12" fillId="0" borderId="56" xfId="4" applyNumberFormat="1" applyFont="1" applyFill="1" applyBorder="1" applyAlignment="1" applyProtection="1">
      <alignment horizontal="justify" vertical="center" wrapText="1"/>
      <protection locked="0"/>
    </xf>
    <xf numFmtId="0" fontId="12" fillId="0" borderId="56" xfId="0" applyFont="1" applyFill="1" applyBorder="1" applyAlignment="1">
      <alignment horizontal="left" vertical="center" wrapText="1"/>
    </xf>
    <xf numFmtId="14" fontId="12" fillId="0" borderId="56" xfId="0" applyNumberFormat="1" applyFont="1" applyFill="1" applyBorder="1" applyAlignment="1">
      <alignment horizontal="center" vertical="center" wrapText="1"/>
    </xf>
    <xf numFmtId="9" fontId="12" fillId="0" borderId="56" xfId="0" applyNumberFormat="1" applyFont="1" applyFill="1" applyBorder="1" applyAlignment="1">
      <alignment horizontal="center" vertical="center" wrapText="1"/>
    </xf>
    <xf numFmtId="0" fontId="12" fillId="0" borderId="56" xfId="0" applyNumberFormat="1" applyFont="1" applyFill="1" applyBorder="1" applyAlignment="1">
      <alignment horizontal="center" vertical="center" wrapText="1"/>
    </xf>
    <xf numFmtId="0" fontId="57" fillId="0" borderId="11" xfId="0" applyFont="1" applyBorder="1" applyAlignment="1">
      <alignment horizontal="justify" vertical="center" wrapText="1"/>
    </xf>
    <xf numFmtId="0" fontId="12" fillId="15" borderId="11" xfId="0" applyFont="1" applyFill="1" applyBorder="1" applyAlignment="1">
      <alignment horizontal="center" vertical="center" wrapText="1"/>
    </xf>
    <xf numFmtId="0" fontId="60" fillId="0" borderId="11"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1" xfId="0" applyFont="1" applyBorder="1" applyAlignment="1">
      <alignment horizontal="center" vertical="center"/>
    </xf>
    <xf numFmtId="14" fontId="57" fillId="0" borderId="11" xfId="0" applyNumberFormat="1" applyFont="1" applyBorder="1" applyAlignment="1">
      <alignment horizontal="center" vertical="center"/>
    </xf>
    <xf numFmtId="0" fontId="57" fillId="0" borderId="18" xfId="0" applyFont="1" applyBorder="1" applyAlignment="1">
      <alignment horizontal="justify" vertical="center" wrapText="1"/>
    </xf>
    <xf numFmtId="0" fontId="12" fillId="15" borderId="18" xfId="0" applyFont="1" applyFill="1" applyBorder="1" applyAlignment="1">
      <alignment horizontal="center" vertical="center" wrapText="1"/>
    </xf>
    <xf numFmtId="0" fontId="57" fillId="0" borderId="18" xfId="0" applyFont="1" applyBorder="1" applyAlignment="1">
      <alignment horizontal="center" vertical="center" wrapText="1"/>
    </xf>
    <xf numFmtId="0" fontId="60" fillId="0" borderId="18" xfId="0" applyFont="1" applyBorder="1" applyAlignment="1">
      <alignment horizontal="center" vertical="center" wrapText="1"/>
    </xf>
    <xf numFmtId="0" fontId="57" fillId="0" borderId="18" xfId="0" applyFont="1" applyBorder="1" applyAlignment="1">
      <alignment horizontal="center" vertical="center"/>
    </xf>
    <xf numFmtId="14" fontId="57" fillId="0" borderId="18" xfId="0" applyNumberFormat="1" applyFont="1" applyBorder="1" applyAlignment="1">
      <alignment horizontal="center" vertical="center"/>
    </xf>
    <xf numFmtId="0" fontId="57" fillId="0" borderId="56" xfId="0" applyFont="1" applyBorder="1" applyAlignment="1">
      <alignment horizontal="center" vertical="center"/>
    </xf>
    <xf numFmtId="14" fontId="57" fillId="0" borderId="56" xfId="0" applyNumberFormat="1" applyFont="1" applyBorder="1" applyAlignment="1">
      <alignment horizontal="center" vertical="center"/>
    </xf>
    <xf numFmtId="0" fontId="57" fillId="15" borderId="56" xfId="0" applyFont="1" applyFill="1" applyBorder="1" applyAlignment="1">
      <alignment horizontal="center" vertical="center" wrapText="1"/>
    </xf>
    <xf numFmtId="0" fontId="60" fillId="0" borderId="56" xfId="0" applyFont="1" applyBorder="1" applyAlignment="1">
      <alignment horizontal="center" vertical="center" wrapText="1"/>
    </xf>
    <xf numFmtId="14" fontId="57" fillId="0" borderId="56" xfId="0" applyNumberFormat="1" applyFont="1" applyBorder="1" applyAlignment="1">
      <alignment horizontal="center" vertical="center" wrapText="1"/>
    </xf>
    <xf numFmtId="0" fontId="12" fillId="15" borderId="56" xfId="4" applyFont="1" applyFill="1" applyBorder="1" applyAlignment="1" applyProtection="1">
      <alignment horizontal="left" vertical="center" wrapText="1"/>
      <protection locked="0"/>
    </xf>
    <xf numFmtId="169" fontId="12" fillId="2" borderId="56" xfId="4" applyNumberFormat="1" applyFont="1" applyFill="1" applyBorder="1" applyAlignment="1" applyProtection="1">
      <alignment horizontal="left" vertical="center" wrapText="1"/>
      <protection locked="0"/>
    </xf>
    <xf numFmtId="169" fontId="12" fillId="0" borderId="56" xfId="4" applyNumberFormat="1" applyFont="1" applyFill="1" applyBorder="1" applyAlignment="1" applyProtection="1">
      <alignment horizontal="left" vertical="center" wrapText="1"/>
      <protection locked="0"/>
    </xf>
    <xf numFmtId="0" fontId="57" fillId="15" borderId="56" xfId="0" applyFont="1" applyFill="1" applyBorder="1" applyAlignment="1">
      <alignment horizontal="justify" vertical="center" wrapText="1"/>
    </xf>
    <xf numFmtId="1" fontId="57" fillId="0" borderId="56" xfId="0" applyNumberFormat="1" applyFont="1" applyFill="1" applyBorder="1" applyAlignment="1">
      <alignment horizontal="center" vertical="center" wrapText="1"/>
    </xf>
    <xf numFmtId="0" fontId="16" fillId="0" borderId="38" xfId="0" applyFont="1" applyBorder="1" applyAlignment="1" applyProtection="1">
      <alignment horizontal="center" vertical="center"/>
    </xf>
    <xf numFmtId="0" fontId="16" fillId="0" borderId="40" xfId="0" applyFont="1" applyBorder="1" applyAlignment="1" applyProtection="1">
      <alignment horizontal="center" vertical="center"/>
    </xf>
    <xf numFmtId="0" fontId="16" fillId="4" borderId="56" xfId="0" applyFont="1" applyFill="1" applyBorder="1" applyAlignment="1">
      <alignment horizontal="center" vertical="center" wrapText="1"/>
    </xf>
    <xf numFmtId="0" fontId="16" fillId="10" borderId="56" xfId="0" applyFont="1" applyFill="1" applyBorder="1" applyAlignment="1">
      <alignment horizontal="justify" vertical="center" wrapText="1"/>
    </xf>
    <xf numFmtId="0" fontId="20" fillId="0" borderId="56" xfId="0" applyFont="1" applyBorder="1" applyAlignment="1">
      <alignment horizontal="justify" vertical="center" wrapText="1"/>
    </xf>
    <xf numFmtId="0" fontId="16" fillId="0" borderId="3"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10" borderId="56" xfId="0" applyFont="1" applyFill="1" applyBorder="1" applyAlignment="1">
      <alignment horizontal="left" vertical="center" wrapText="1"/>
    </xf>
    <xf numFmtId="0" fontId="16" fillId="10" borderId="56" xfId="0" applyFont="1" applyFill="1" applyBorder="1" applyAlignment="1">
      <alignment horizontal="center" vertical="center" wrapText="1"/>
    </xf>
    <xf numFmtId="0" fontId="44" fillId="10" borderId="56" xfId="0" applyFont="1" applyFill="1" applyBorder="1" applyAlignment="1">
      <alignment horizontal="justify" vertical="center" wrapText="1"/>
    </xf>
    <xf numFmtId="0" fontId="16" fillId="10" borderId="56" xfId="0" applyFont="1" applyFill="1" applyBorder="1" applyAlignment="1">
      <alignment horizontal="center" vertical="center"/>
    </xf>
    <xf numFmtId="0" fontId="57" fillId="0" borderId="56" xfId="0" applyFont="1" applyBorder="1" applyAlignment="1">
      <alignment horizontal="justify" vertical="center" wrapText="1"/>
    </xf>
    <xf numFmtId="0" fontId="12" fillId="0" borderId="56" xfId="0" applyFont="1" applyBorder="1" applyAlignment="1">
      <alignment horizontal="center" vertical="center" wrapText="1"/>
    </xf>
    <xf numFmtId="0" fontId="16" fillId="10" borderId="56" xfId="2" applyFont="1" applyFill="1" applyBorder="1" applyAlignment="1">
      <alignment horizontal="justify" vertical="center" wrapText="1"/>
    </xf>
    <xf numFmtId="0" fontId="16" fillId="0" borderId="5" xfId="0" applyFont="1" applyBorder="1" applyAlignment="1" applyProtection="1">
      <alignment horizontal="center" vertical="center"/>
    </xf>
    <xf numFmtId="0" fontId="20" fillId="0" borderId="20" xfId="0" applyFont="1" applyBorder="1" applyAlignment="1">
      <alignment horizontal="center" vertical="center"/>
    </xf>
    <xf numFmtId="0" fontId="20" fillId="0" borderId="5" xfId="0" applyFont="1" applyBorder="1" applyAlignment="1">
      <alignment horizontal="center" vertical="center"/>
    </xf>
    <xf numFmtId="0" fontId="20" fillId="0" borderId="66" xfId="0" applyFont="1" applyBorder="1" applyAlignment="1">
      <alignment horizontal="center" vertical="center"/>
    </xf>
    <xf numFmtId="0" fontId="20" fillId="0" borderId="40" xfId="0" applyFont="1" applyBorder="1" applyAlignment="1">
      <alignment horizontal="center" vertical="center"/>
    </xf>
    <xf numFmtId="0" fontId="16" fillId="10" borderId="56" xfId="4" applyFont="1" applyFill="1" applyBorder="1" applyAlignment="1" applyProtection="1">
      <alignment horizontal="justify" vertical="center" wrapText="1"/>
      <protection locked="0"/>
    </xf>
    <xf numFmtId="0" fontId="12" fillId="0" borderId="56" xfId="4" applyFont="1" applyFill="1" applyBorder="1" applyAlignment="1" applyProtection="1">
      <alignment horizontal="justify" vertical="center" wrapText="1"/>
      <protection locked="0"/>
    </xf>
    <xf numFmtId="0" fontId="16" fillId="7" borderId="56" xfId="0" applyFont="1" applyFill="1" applyBorder="1" applyAlignment="1" applyProtection="1">
      <alignment horizontal="center" vertical="center" wrapText="1"/>
    </xf>
    <xf numFmtId="0" fontId="16" fillId="7" borderId="56" xfId="0" applyFont="1" applyFill="1" applyBorder="1" applyAlignment="1" applyProtection="1">
      <alignment horizontal="center" vertical="center"/>
    </xf>
    <xf numFmtId="0" fontId="21" fillId="3" borderId="11" xfId="0" applyFont="1" applyFill="1" applyBorder="1" applyAlignment="1" applyProtection="1">
      <alignment horizontal="center" vertical="center" wrapText="1"/>
    </xf>
    <xf numFmtId="0" fontId="21" fillId="3" borderId="19" xfId="0" applyFont="1" applyFill="1" applyBorder="1" applyAlignment="1" applyProtection="1">
      <alignment horizontal="center" vertical="center" wrapText="1"/>
    </xf>
    <xf numFmtId="0" fontId="21" fillId="3" borderId="13" xfId="0" applyFont="1" applyFill="1" applyBorder="1" applyAlignment="1" applyProtection="1">
      <alignment horizontal="center" vertical="center" wrapText="1"/>
    </xf>
    <xf numFmtId="0" fontId="21" fillId="3" borderId="61" xfId="0" applyFont="1" applyFill="1" applyBorder="1" applyAlignment="1" applyProtection="1">
      <alignment horizontal="center" vertical="center" wrapText="1"/>
    </xf>
    <xf numFmtId="15" fontId="21" fillId="2" borderId="0" xfId="0" applyNumberFormat="1" applyFont="1" applyFill="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23"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Alignment="1" applyProtection="1">
      <alignment horizontal="center" vertical="top"/>
    </xf>
    <xf numFmtId="0" fontId="16" fillId="0" borderId="6" xfId="0" applyFont="1" applyBorder="1" applyAlignment="1" applyProtection="1">
      <alignment horizontal="center"/>
    </xf>
    <xf numFmtId="0" fontId="21" fillId="0" borderId="2" xfId="0" applyFont="1" applyBorder="1" applyAlignment="1" applyProtection="1">
      <alignment horizontal="center" vertical="center"/>
    </xf>
    <xf numFmtId="0" fontId="16" fillId="0" borderId="1" xfId="0" applyFont="1" applyBorder="1" applyAlignment="1" applyProtection="1">
      <alignment horizontal="left" vertical="center" wrapText="1"/>
    </xf>
    <xf numFmtId="0" fontId="16" fillId="0" borderId="2" xfId="0" applyFont="1" applyBorder="1" applyAlignment="1" applyProtection="1">
      <alignment horizontal="left" vertical="center" wrapText="1"/>
    </xf>
    <xf numFmtId="1" fontId="16" fillId="10" borderId="56" xfId="0" applyNumberFormat="1" applyFont="1" applyFill="1" applyBorder="1" applyAlignment="1">
      <alignment horizontal="center" vertical="center" wrapText="1"/>
    </xf>
    <xf numFmtId="0" fontId="16" fillId="10" borderId="56" xfId="0" applyFont="1" applyFill="1" applyBorder="1" applyAlignment="1" applyProtection="1">
      <alignment horizontal="center" vertical="center"/>
    </xf>
    <xf numFmtId="0" fontId="21" fillId="3" borderId="9" xfId="0" applyFont="1" applyFill="1" applyBorder="1" applyAlignment="1" applyProtection="1">
      <alignment horizontal="center" vertical="center" wrapText="1"/>
    </xf>
    <xf numFmtId="0" fontId="21" fillId="3" borderId="64"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21" fillId="3" borderId="59" xfId="0" applyFont="1" applyFill="1" applyBorder="1" applyAlignment="1" applyProtection="1">
      <alignment horizontal="center" vertical="center" wrapText="1"/>
    </xf>
    <xf numFmtId="0" fontId="21" fillId="3" borderId="12"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wrapText="1"/>
    </xf>
    <xf numFmtId="0" fontId="21" fillId="3" borderId="14" xfId="0" applyFont="1" applyFill="1" applyBorder="1" applyAlignment="1" applyProtection="1">
      <alignment horizontal="center" vertical="center" wrapText="1"/>
    </xf>
    <xf numFmtId="0" fontId="21" fillId="3" borderId="15" xfId="0" applyFont="1" applyFill="1" applyBorder="1" applyAlignment="1" applyProtection="1">
      <alignment horizontal="center" vertical="center" wrapText="1"/>
    </xf>
    <xf numFmtId="0" fontId="21" fillId="3" borderId="3" xfId="0" applyFont="1" applyFill="1" applyBorder="1" applyAlignment="1" applyProtection="1">
      <alignment horizontal="center" vertical="center" wrapText="1"/>
    </xf>
    <xf numFmtId="0" fontId="21" fillId="3" borderId="5" xfId="0" applyFont="1" applyFill="1" applyBorder="1" applyAlignment="1" applyProtection="1">
      <alignment horizontal="center" vertical="center" wrapText="1"/>
    </xf>
    <xf numFmtId="0" fontId="21" fillId="10" borderId="56" xfId="0" applyFont="1" applyFill="1" applyBorder="1" applyAlignment="1" applyProtection="1">
      <alignment horizontal="center" vertical="center"/>
    </xf>
    <xf numFmtId="0" fontId="19" fillId="0" borderId="56" xfId="0" applyFont="1" applyFill="1" applyBorder="1" applyAlignment="1" applyProtection="1">
      <alignment horizontal="center" vertical="center"/>
    </xf>
    <xf numFmtId="0" fontId="12" fillId="0" borderId="56" xfId="0" applyFont="1" applyFill="1" applyBorder="1" applyAlignment="1" applyProtection="1">
      <alignment horizontal="justify" vertical="center" wrapText="1"/>
    </xf>
    <xf numFmtId="0" fontId="12" fillId="15" borderId="56" xfId="0" applyFont="1" applyFill="1" applyBorder="1" applyAlignment="1" applyProtection="1">
      <alignment horizontal="justify" vertical="center" wrapText="1"/>
    </xf>
    <xf numFmtId="0" fontId="21" fillId="3" borderId="18" xfId="0" applyFont="1" applyFill="1" applyBorder="1" applyAlignment="1" applyProtection="1">
      <alignment horizontal="center" vertical="center" wrapText="1"/>
    </xf>
    <xf numFmtId="0" fontId="12" fillId="0" borderId="56" xfId="0" applyFont="1" applyFill="1" applyBorder="1" applyAlignment="1">
      <alignment horizontal="justify" vertical="center" wrapText="1"/>
    </xf>
    <xf numFmtId="0" fontId="16" fillId="10" borderId="56" xfId="0" applyFont="1" applyFill="1" applyBorder="1" applyAlignment="1" applyProtection="1">
      <alignment horizontal="justify" vertical="center" wrapText="1"/>
    </xf>
    <xf numFmtId="0" fontId="20" fillId="10" borderId="56" xfId="0" applyFont="1" applyFill="1" applyBorder="1" applyAlignment="1" applyProtection="1">
      <alignment horizontal="justify" vertical="center" wrapText="1"/>
      <protection locked="0"/>
    </xf>
    <xf numFmtId="0" fontId="57" fillId="0" borderId="56" xfId="0" applyFont="1" applyFill="1" applyBorder="1" applyAlignment="1" applyProtection="1">
      <alignment horizontal="justify" vertical="center" wrapText="1"/>
      <protection locked="0"/>
    </xf>
    <xf numFmtId="0" fontId="12" fillId="2" borderId="56" xfId="0" applyFont="1" applyFill="1" applyBorder="1" applyAlignment="1" applyProtection="1">
      <alignment horizontal="center" vertical="center" wrapText="1"/>
    </xf>
    <xf numFmtId="0" fontId="16" fillId="10" borderId="56" xfId="0" applyFont="1" applyFill="1" applyBorder="1" applyAlignment="1" applyProtection="1">
      <alignment horizontal="center" vertical="center" wrapText="1"/>
    </xf>
    <xf numFmtId="0" fontId="20" fillId="0" borderId="56" xfId="0" applyFont="1" applyBorder="1" applyAlignment="1">
      <alignment horizontal="center" vertical="center" wrapText="1"/>
    </xf>
    <xf numFmtId="164" fontId="21" fillId="0" borderId="4" xfId="0" applyNumberFormat="1" applyFont="1" applyFill="1" applyBorder="1" applyAlignment="1" applyProtection="1">
      <alignment horizontal="left" vertical="center" wrapText="1"/>
    </xf>
    <xf numFmtId="164" fontId="21" fillId="0" borderId="0" xfId="0" applyNumberFormat="1" applyFont="1" applyFill="1" applyBorder="1" applyAlignment="1" applyProtection="1">
      <alignment horizontal="left" vertical="center" wrapText="1"/>
    </xf>
    <xf numFmtId="164" fontId="21" fillId="0" borderId="35" xfId="0" applyNumberFormat="1" applyFont="1" applyFill="1" applyBorder="1" applyAlignment="1" applyProtection="1">
      <alignment horizontal="left" vertical="center" wrapText="1"/>
    </xf>
    <xf numFmtId="164" fontId="21" fillId="0" borderId="6" xfId="0" applyNumberFormat="1" applyFont="1" applyFill="1" applyBorder="1" applyAlignment="1" applyProtection="1">
      <alignment horizontal="left" vertical="center" wrapText="1"/>
    </xf>
    <xf numFmtId="0" fontId="16" fillId="10" borderId="56" xfId="0" applyFont="1" applyFill="1" applyBorder="1" applyAlignment="1" applyProtection="1">
      <alignment horizontal="justify" vertical="center" wrapText="1"/>
      <protection locked="0"/>
    </xf>
    <xf numFmtId="0" fontId="16" fillId="0" borderId="3" xfId="0" applyFont="1" applyBorder="1" applyAlignment="1" applyProtection="1">
      <alignment horizontal="center" vertical="center" wrapText="1"/>
    </xf>
    <xf numFmtId="0" fontId="20" fillId="0" borderId="5" xfId="0" applyFont="1" applyBorder="1" applyAlignment="1">
      <alignment horizontal="center" vertical="center" wrapText="1"/>
    </xf>
    <xf numFmtId="0" fontId="20" fillId="0" borderId="56" xfId="0" applyFont="1" applyBorder="1" applyAlignment="1">
      <alignment horizontal="center" vertical="center"/>
    </xf>
    <xf numFmtId="0" fontId="12" fillId="0" borderId="56" xfId="4" applyFont="1" applyFill="1" applyBorder="1" applyAlignment="1" applyProtection="1">
      <alignment vertical="center" wrapText="1"/>
      <protection locked="0"/>
    </xf>
    <xf numFmtId="0" fontId="57" fillId="0" borderId="56" xfId="0" applyFont="1" applyBorder="1" applyAlignment="1">
      <alignment vertical="center" wrapText="1"/>
    </xf>
    <xf numFmtId="0" fontId="16" fillId="10" borderId="56" xfId="5" applyFont="1" applyFill="1" applyBorder="1" applyAlignment="1">
      <alignment horizontal="justify" vertical="center" wrapText="1"/>
    </xf>
    <xf numFmtId="0" fontId="20" fillId="10" borderId="56" xfId="0" applyFont="1" applyFill="1" applyBorder="1" applyAlignment="1">
      <alignment horizontal="justify" vertical="center" wrapText="1"/>
    </xf>
    <xf numFmtId="0" fontId="16" fillId="10" borderId="10" xfId="0" applyFont="1" applyFill="1" applyBorder="1" applyAlignment="1" applyProtection="1">
      <alignment horizontal="center" vertical="center"/>
    </xf>
    <xf numFmtId="0" fontId="16" fillId="10" borderId="17" xfId="0" applyFont="1" applyFill="1" applyBorder="1" applyAlignment="1" applyProtection="1">
      <alignment horizontal="center" vertical="center"/>
    </xf>
    <xf numFmtId="0" fontId="16" fillId="10" borderId="11" xfId="4" applyFont="1" applyFill="1" applyBorder="1" applyAlignment="1" applyProtection="1">
      <alignment horizontal="justify" vertical="center" wrapText="1"/>
      <protection locked="0"/>
    </xf>
    <xf numFmtId="0" fontId="20" fillId="0" borderId="18" xfId="0" applyFont="1" applyBorder="1" applyAlignment="1">
      <alignment horizontal="justify" vertical="center" wrapText="1"/>
    </xf>
    <xf numFmtId="0" fontId="12" fillId="0" borderId="56" xfId="0" applyFont="1" applyBorder="1" applyAlignment="1">
      <alignment horizontal="justify" vertical="center" wrapText="1"/>
    </xf>
    <xf numFmtId="0" fontId="57" fillId="15" borderId="56" xfId="0" applyFont="1" applyFill="1" applyBorder="1" applyAlignment="1" applyProtection="1">
      <alignment horizontal="justify" vertical="center" wrapText="1"/>
      <protection locked="0"/>
    </xf>
    <xf numFmtId="0" fontId="20" fillId="0" borderId="41" xfId="0" applyFont="1" applyBorder="1" applyAlignment="1">
      <alignment horizontal="center" vertical="center"/>
    </xf>
    <xf numFmtId="0" fontId="16" fillId="0" borderId="67" xfId="0" applyFont="1" applyBorder="1" applyAlignment="1" applyProtection="1">
      <alignment horizontal="center" vertical="center"/>
    </xf>
    <xf numFmtId="0" fontId="21" fillId="3" borderId="4" xfId="0" applyFont="1" applyFill="1" applyBorder="1" applyAlignment="1" applyProtection="1">
      <alignment horizontal="center" vertical="center" wrapText="1"/>
    </xf>
    <xf numFmtId="0" fontId="60" fillId="0" borderId="56" xfId="0" applyFont="1" applyBorder="1" applyAlignment="1">
      <alignment vertical="center" wrapText="1"/>
    </xf>
    <xf numFmtId="0" fontId="16" fillId="0" borderId="21" xfId="0" applyFont="1" applyBorder="1" applyAlignment="1" applyProtection="1">
      <alignment horizontal="center" vertical="center" wrapText="1"/>
    </xf>
    <xf numFmtId="0" fontId="37" fillId="0" borderId="52" xfId="0" applyFont="1" applyBorder="1" applyAlignment="1">
      <alignment horizontal="center" vertical="center" wrapText="1"/>
    </xf>
    <xf numFmtId="0" fontId="16" fillId="10" borderId="28" xfId="0" applyFont="1" applyFill="1" applyBorder="1" applyAlignment="1">
      <alignment horizontal="justify" vertical="center" wrapText="1"/>
    </xf>
    <xf numFmtId="0" fontId="16" fillId="10" borderId="18" xfId="0" applyFont="1" applyFill="1" applyBorder="1" applyAlignment="1">
      <alignment horizontal="justify" vertical="center" wrapText="1"/>
    </xf>
    <xf numFmtId="0" fontId="16" fillId="4" borderId="48" xfId="0" applyFont="1" applyFill="1" applyBorder="1" applyAlignment="1">
      <alignment horizontal="center" vertical="center" wrapText="1"/>
    </xf>
    <xf numFmtId="0" fontId="37" fillId="0" borderId="56" xfId="0" applyFont="1" applyBorder="1" applyAlignment="1">
      <alignment horizontal="justify" vertical="center" wrapText="1"/>
    </xf>
    <xf numFmtId="0" fontId="16" fillId="0" borderId="21" xfId="0" applyFont="1" applyBorder="1" applyAlignment="1" applyProtection="1">
      <alignment horizontal="center" vertical="center"/>
    </xf>
    <xf numFmtId="0" fontId="16" fillId="0" borderId="52" xfId="0" applyFont="1" applyBorder="1" applyAlignment="1" applyProtection="1">
      <alignment horizontal="center" vertical="center"/>
    </xf>
    <xf numFmtId="0" fontId="16" fillId="0" borderId="54" xfId="0" applyFont="1" applyBorder="1" applyAlignment="1" applyProtection="1">
      <alignment horizontal="center" vertical="center"/>
    </xf>
    <xf numFmtId="0" fontId="16" fillId="10" borderId="11" xfId="0" applyFont="1" applyFill="1" applyBorder="1" applyAlignment="1">
      <alignment horizontal="center" vertical="center"/>
    </xf>
    <xf numFmtId="0" fontId="16" fillId="10" borderId="18" xfId="0" applyFont="1" applyFill="1" applyBorder="1" applyAlignment="1">
      <alignment horizontal="center" vertical="center"/>
    </xf>
    <xf numFmtId="0" fontId="36" fillId="10" borderId="11" xfId="0" applyFont="1" applyFill="1" applyBorder="1" applyAlignment="1">
      <alignment horizontal="justify" vertical="center" wrapText="1"/>
    </xf>
    <xf numFmtId="0" fontId="36" fillId="10" borderId="18" xfId="0" applyFont="1" applyFill="1" applyBorder="1" applyAlignment="1">
      <alignment horizontal="justify" vertical="center" wrapText="1"/>
    </xf>
    <xf numFmtId="0" fontId="37" fillId="0" borderId="18" xfId="0" applyFont="1" applyBorder="1" applyAlignment="1"/>
    <xf numFmtId="0" fontId="16" fillId="10" borderId="11" xfId="0" applyFont="1" applyFill="1" applyBorder="1" applyAlignment="1">
      <alignment horizontal="justify" vertical="center" wrapText="1"/>
    </xf>
    <xf numFmtId="0" fontId="16" fillId="4" borderId="5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28" xfId="0" applyFont="1" applyFill="1" applyBorder="1" applyAlignment="1">
      <alignment horizontal="center" vertical="center" wrapText="1"/>
    </xf>
    <xf numFmtId="0" fontId="16" fillId="4" borderId="18" xfId="0" applyFont="1" applyFill="1" applyBorder="1" applyAlignment="1">
      <alignment horizontal="center" vertical="center" wrapText="1"/>
    </xf>
    <xf numFmtId="0" fontId="16" fillId="10" borderId="10" xfId="0" applyFont="1" applyFill="1" applyBorder="1" applyAlignment="1">
      <alignment horizontal="center" vertical="center" wrapText="1"/>
    </xf>
    <xf numFmtId="0" fontId="16" fillId="10" borderId="17" xfId="0" applyFont="1" applyFill="1" applyBorder="1" applyAlignment="1">
      <alignment horizontal="center" vertical="center" wrapText="1"/>
    </xf>
    <xf numFmtId="15" fontId="21" fillId="2" borderId="7" xfId="0" applyNumberFormat="1" applyFont="1" applyFill="1" applyBorder="1" applyAlignment="1" applyProtection="1">
      <alignment horizontal="center" vertical="center" wrapText="1"/>
    </xf>
    <xf numFmtId="15" fontId="21" fillId="2" borderId="8" xfId="0" applyNumberFormat="1" applyFont="1" applyFill="1" applyBorder="1" applyAlignment="1" applyProtection="1">
      <alignment horizontal="center" vertical="center" wrapText="1"/>
    </xf>
    <xf numFmtId="0" fontId="21" fillId="3" borderId="16" xfId="0" applyFont="1" applyFill="1" applyBorder="1" applyAlignment="1" applyProtection="1">
      <alignment horizontal="center" vertical="center" wrapText="1"/>
    </xf>
    <xf numFmtId="0" fontId="21" fillId="3" borderId="17" xfId="0" applyFont="1" applyFill="1" applyBorder="1" applyAlignment="1" applyProtection="1">
      <alignment horizontal="center" vertical="center" wrapText="1"/>
    </xf>
    <xf numFmtId="0" fontId="21" fillId="3" borderId="34" xfId="0" applyFont="1" applyFill="1" applyBorder="1" applyAlignment="1" applyProtection="1">
      <alignment horizontal="center" vertical="center" wrapText="1"/>
    </xf>
    <xf numFmtId="0" fontId="21" fillId="3" borderId="42" xfId="0" applyFont="1" applyFill="1" applyBorder="1" applyAlignment="1" applyProtection="1">
      <alignment horizontal="center" vertical="center" wrapText="1"/>
    </xf>
    <xf numFmtId="0" fontId="16" fillId="4" borderId="43" xfId="0" applyFont="1" applyFill="1" applyBorder="1" applyAlignment="1">
      <alignment horizontal="center" vertical="center" wrapText="1"/>
    </xf>
    <xf numFmtId="0" fontId="16" fillId="4" borderId="44" xfId="0" applyFont="1" applyFill="1" applyBorder="1" applyAlignment="1">
      <alignment horizontal="center" vertical="center" wrapText="1"/>
    </xf>
    <xf numFmtId="0" fontId="16" fillId="10" borderId="26" xfId="0" applyFont="1" applyFill="1" applyBorder="1" applyAlignment="1">
      <alignment horizontal="center" vertical="center"/>
    </xf>
    <xf numFmtId="0" fontId="16" fillId="10" borderId="32" xfId="0" applyFont="1" applyFill="1" applyBorder="1" applyAlignment="1">
      <alignment horizontal="center" vertical="center"/>
    </xf>
    <xf numFmtId="0" fontId="16" fillId="10" borderId="26" xfId="0" applyFont="1" applyFill="1" applyBorder="1" applyAlignment="1">
      <alignment horizontal="justify" vertical="center" wrapText="1"/>
    </xf>
    <xf numFmtId="0" fontId="16" fillId="10" borderId="32" xfId="0" applyFont="1" applyFill="1" applyBorder="1" applyAlignment="1">
      <alignment horizontal="justify" vertical="center" wrapText="1"/>
    </xf>
    <xf numFmtId="0" fontId="16" fillId="10" borderId="26" xfId="0" applyFont="1" applyFill="1" applyBorder="1" applyAlignment="1">
      <alignment horizontal="left" vertical="center" wrapText="1"/>
    </xf>
    <xf numFmtId="0" fontId="16" fillId="10" borderId="32" xfId="0" applyFont="1" applyFill="1" applyBorder="1" applyAlignment="1">
      <alignment horizontal="left" vertical="center" wrapText="1"/>
    </xf>
    <xf numFmtId="0" fontId="21" fillId="3" borderId="20" xfId="0" applyFont="1" applyFill="1" applyBorder="1" applyAlignment="1" applyProtection="1">
      <alignment horizontal="center" vertical="center" wrapText="1"/>
    </xf>
    <xf numFmtId="0" fontId="16" fillId="0" borderId="56" xfId="0" applyFont="1" applyBorder="1" applyAlignment="1" applyProtection="1">
      <alignment horizontal="center" vertical="center"/>
    </xf>
    <xf numFmtId="0" fontId="37" fillId="0" borderId="56" xfId="0" applyFont="1" applyBorder="1" applyAlignment="1">
      <alignment horizontal="center" vertical="center"/>
    </xf>
    <xf numFmtId="1" fontId="16" fillId="10" borderId="11" xfId="0" applyNumberFormat="1" applyFont="1" applyFill="1" applyBorder="1" applyAlignment="1">
      <alignment horizontal="center" vertical="center" wrapText="1"/>
    </xf>
    <xf numFmtId="1" fontId="16" fillId="10" borderId="18" xfId="0" applyNumberFormat="1" applyFont="1" applyFill="1" applyBorder="1" applyAlignment="1">
      <alignment horizontal="center" vertical="center" wrapText="1"/>
    </xf>
    <xf numFmtId="0" fontId="37" fillId="0" borderId="56"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19" xfId="0" applyFont="1" applyBorder="1" applyAlignment="1">
      <alignment horizontal="justify" vertical="center" wrapText="1"/>
    </xf>
    <xf numFmtId="0" fontId="21" fillId="15" borderId="1" xfId="0" applyFont="1" applyFill="1" applyBorder="1" applyAlignment="1" applyProtection="1">
      <alignment horizontal="center" vertical="center"/>
    </xf>
    <xf numFmtId="0" fontId="21" fillId="15" borderId="2" xfId="0" applyFont="1" applyFill="1" applyBorder="1" applyAlignment="1" applyProtection="1">
      <alignment horizontal="center" vertical="center"/>
    </xf>
    <xf numFmtId="0" fontId="21" fillId="15" borderId="62" xfId="0" applyFont="1" applyFill="1" applyBorder="1" applyAlignment="1" applyProtection="1">
      <alignment horizontal="center" vertical="center"/>
    </xf>
    <xf numFmtId="0" fontId="21" fillId="10" borderId="11" xfId="0" applyFont="1" applyFill="1" applyBorder="1" applyAlignment="1" applyProtection="1">
      <alignment horizontal="center" vertical="center"/>
    </xf>
    <xf numFmtId="0" fontId="21" fillId="10" borderId="18" xfId="0" applyFont="1" applyFill="1" applyBorder="1" applyAlignment="1" applyProtection="1">
      <alignment horizontal="center" vertical="center"/>
    </xf>
    <xf numFmtId="0" fontId="21" fillId="0" borderId="11" xfId="0" applyFont="1" applyFill="1" applyBorder="1" applyAlignment="1" applyProtection="1">
      <alignment horizontal="center" vertical="center"/>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16" fillId="0" borderId="11" xfId="0" applyFont="1" applyFill="1" applyBorder="1" applyAlignment="1" applyProtection="1">
      <alignment horizontal="justify" vertical="center" wrapText="1"/>
    </xf>
    <xf numFmtId="0" fontId="16" fillId="0" borderId="56" xfId="0" applyFont="1" applyFill="1" applyBorder="1" applyAlignment="1" applyProtection="1">
      <alignment horizontal="justify" vertical="center" wrapText="1"/>
    </xf>
    <xf numFmtId="0" fontId="16" fillId="0" borderId="18" xfId="0" applyFont="1" applyFill="1" applyBorder="1" applyAlignment="1" applyProtection="1">
      <alignment horizontal="justify" vertical="center" wrapText="1"/>
    </xf>
    <xf numFmtId="0" fontId="16" fillId="10" borderId="48" xfId="0" applyFont="1" applyFill="1" applyBorder="1" applyAlignment="1" applyProtection="1">
      <alignment horizontal="center" vertical="center"/>
    </xf>
    <xf numFmtId="164" fontId="21" fillId="0" borderId="70" xfId="0" applyNumberFormat="1" applyFont="1" applyFill="1" applyBorder="1" applyAlignment="1" applyProtection="1">
      <alignment horizontal="center" vertical="center" wrapText="1"/>
    </xf>
    <xf numFmtId="0" fontId="21" fillId="3" borderId="56" xfId="0" applyFont="1" applyFill="1" applyBorder="1" applyAlignment="1" applyProtection="1">
      <alignment horizontal="center" vertical="center" wrapText="1"/>
    </xf>
    <xf numFmtId="0" fontId="20" fillId="15" borderId="56" xfId="0" applyFont="1" applyFill="1" applyBorder="1" applyAlignment="1" applyProtection="1">
      <alignment horizontal="justify" vertical="center" wrapText="1"/>
      <protection locked="0"/>
    </xf>
    <xf numFmtId="0" fontId="16" fillId="15" borderId="56" xfId="0" applyFont="1" applyFill="1" applyBorder="1" applyAlignment="1" applyProtection="1">
      <alignment horizontal="justify" vertical="center" wrapText="1"/>
    </xf>
    <xf numFmtId="0" fontId="16" fillId="0" borderId="56" xfId="0" applyFont="1" applyBorder="1" applyAlignment="1">
      <alignment horizontal="justify" vertical="center" wrapText="1"/>
    </xf>
    <xf numFmtId="0" fontId="36" fillId="10" borderId="56" xfId="0" applyFont="1" applyFill="1" applyBorder="1" applyAlignment="1">
      <alignment horizontal="justify" vertical="center" wrapText="1"/>
    </xf>
    <xf numFmtId="0" fontId="16" fillId="0" borderId="56" xfId="0" applyFont="1" applyFill="1" applyBorder="1" applyAlignment="1">
      <alignment horizontal="justify" vertical="center" wrapText="1"/>
    </xf>
    <xf numFmtId="0" fontId="16" fillId="2" borderId="56" xfId="0" applyFont="1" applyFill="1" applyBorder="1" applyAlignment="1" applyProtection="1">
      <alignment horizontal="center" vertical="center" wrapText="1"/>
    </xf>
    <xf numFmtId="0" fontId="37" fillId="10" borderId="56" xfId="0" applyFont="1" applyFill="1" applyBorder="1" applyAlignment="1" applyProtection="1">
      <alignment horizontal="justify" vertical="center" wrapText="1"/>
      <protection locked="0"/>
    </xf>
    <xf numFmtId="0" fontId="37" fillId="0" borderId="56" xfId="0" applyFont="1" applyFill="1" applyBorder="1" applyAlignment="1" applyProtection="1">
      <alignment horizontal="justify" vertical="center" wrapText="1"/>
      <protection locked="0"/>
    </xf>
    <xf numFmtId="0" fontId="36" fillId="10" borderId="56" xfId="4" applyFont="1" applyFill="1" applyBorder="1" applyAlignment="1" applyProtection="1">
      <alignment horizontal="justify" vertical="center" wrapText="1"/>
      <protection locked="0"/>
    </xf>
    <xf numFmtId="0" fontId="36" fillId="0" borderId="56" xfId="4" applyFont="1" applyFill="1" applyBorder="1" applyAlignment="1" applyProtection="1">
      <alignment horizontal="justify" vertical="center" wrapText="1"/>
      <protection locked="0"/>
    </xf>
    <xf numFmtId="0" fontId="16" fillId="0" borderId="56" xfId="0" applyFont="1" applyBorder="1" applyAlignment="1" applyProtection="1">
      <alignment horizontal="center" vertical="center" wrapText="1"/>
    </xf>
    <xf numFmtId="0" fontId="36" fillId="0" borderId="56" xfId="4" applyFont="1" applyFill="1" applyBorder="1" applyAlignment="1" applyProtection="1">
      <alignment vertical="center" wrapText="1"/>
      <protection locked="0"/>
    </xf>
    <xf numFmtId="0" fontId="37" fillId="0" borderId="56" xfId="0" applyFont="1" applyBorder="1" applyAlignment="1">
      <alignment vertical="center" wrapText="1"/>
    </xf>
    <xf numFmtId="0" fontId="36" fillId="0" borderId="56" xfId="0" applyFont="1" applyFill="1" applyBorder="1" applyAlignment="1">
      <alignment horizontal="justify" vertical="center" wrapText="1"/>
    </xf>
    <xf numFmtId="0" fontId="37" fillId="10" borderId="56" xfId="0" applyFont="1" applyFill="1" applyBorder="1" applyAlignment="1">
      <alignment horizontal="justify"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37" fillId="0" borderId="18" xfId="0" applyFont="1" applyBorder="1" applyAlignment="1">
      <alignment horizontal="justify" vertical="center" wrapText="1"/>
    </xf>
    <xf numFmtId="0" fontId="16" fillId="4" borderId="59"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6" fillId="10" borderId="11" xfId="0" applyFont="1" applyFill="1" applyBorder="1" applyAlignment="1" applyProtection="1">
      <alignment horizontal="justify" vertical="center" wrapText="1"/>
      <protection locked="0"/>
    </xf>
    <xf numFmtId="0" fontId="16" fillId="10" borderId="18" xfId="0" applyFont="1" applyFill="1" applyBorder="1" applyAlignment="1" applyProtection="1">
      <alignment horizontal="justify" vertical="center" wrapText="1"/>
      <protection locked="0"/>
    </xf>
    <xf numFmtId="0" fontId="16" fillId="10" borderId="11" xfId="2" applyFont="1" applyFill="1" applyBorder="1" applyAlignment="1">
      <alignment horizontal="justify" vertical="center" wrapText="1"/>
    </xf>
    <xf numFmtId="0" fontId="16" fillId="10" borderId="18" xfId="2" applyFont="1" applyFill="1" applyBorder="1" applyAlignment="1">
      <alignment horizontal="justify" vertical="center" wrapText="1"/>
    </xf>
    <xf numFmtId="0" fontId="37" fillId="0" borderId="52" xfId="0" applyFont="1" applyBorder="1" applyAlignment="1">
      <alignment horizontal="center" vertical="center"/>
    </xf>
    <xf numFmtId="0" fontId="16" fillId="10" borderId="19" xfId="0" applyFont="1" applyFill="1" applyBorder="1" applyAlignment="1">
      <alignment horizontal="center" vertical="center"/>
    </xf>
    <xf numFmtId="0" fontId="36" fillId="10" borderId="26" xfId="0" applyFont="1" applyFill="1" applyBorder="1" applyAlignment="1">
      <alignment horizontal="left" vertical="center" wrapText="1"/>
    </xf>
    <xf numFmtId="0" fontId="36" fillId="10" borderId="32" xfId="0" applyFont="1" applyFill="1" applyBorder="1" applyAlignment="1">
      <alignment horizontal="left" vertical="center" wrapText="1"/>
    </xf>
    <xf numFmtId="0" fontId="36" fillId="10" borderId="19" xfId="0" applyFont="1" applyFill="1" applyBorder="1" applyAlignment="1">
      <alignment horizontal="justify" vertical="center" wrapText="1"/>
    </xf>
    <xf numFmtId="0" fontId="16" fillId="10" borderId="11" xfId="0" applyFont="1" applyFill="1" applyBorder="1" applyAlignment="1">
      <alignment horizontal="center" vertical="center" wrapText="1"/>
    </xf>
    <xf numFmtId="0" fontId="16" fillId="10" borderId="19" xfId="0" applyFont="1" applyFill="1" applyBorder="1" applyAlignment="1">
      <alignment horizontal="center" vertical="center" wrapText="1"/>
    </xf>
    <xf numFmtId="0" fontId="16" fillId="0" borderId="12" xfId="0" applyFont="1" applyBorder="1" applyAlignment="1" applyProtection="1">
      <alignment horizontal="center" vertical="center"/>
    </xf>
    <xf numFmtId="0" fontId="16" fillId="0" borderId="60" xfId="0" applyFont="1" applyBorder="1" applyAlignment="1" applyProtection="1">
      <alignment horizontal="center" vertical="center"/>
    </xf>
    <xf numFmtId="0" fontId="16" fillId="10" borderId="59" xfId="0" applyFont="1" applyFill="1" applyBorder="1" applyAlignment="1">
      <alignment horizontal="center" vertical="center" wrapText="1"/>
    </xf>
    <xf numFmtId="0" fontId="16" fillId="0" borderId="11" xfId="0" applyFont="1" applyBorder="1" applyAlignment="1">
      <alignment horizontal="center" vertical="center" wrapText="1"/>
    </xf>
    <xf numFmtId="0" fontId="16" fillId="0" borderId="18" xfId="0" applyFont="1" applyBorder="1" applyAlignment="1">
      <alignment horizontal="center" vertical="center" wrapText="1"/>
    </xf>
    <xf numFmtId="0" fontId="16" fillId="7" borderId="18" xfId="0" applyFont="1" applyFill="1" applyBorder="1" applyAlignment="1" applyProtection="1">
      <alignment horizontal="center" vertical="center" wrapText="1"/>
    </xf>
    <xf numFmtId="1" fontId="16" fillId="10" borderId="53" xfId="0" applyNumberFormat="1" applyFont="1" applyFill="1" applyBorder="1" applyAlignment="1">
      <alignment horizontal="center" vertical="center" wrapText="1"/>
    </xf>
    <xf numFmtId="1" fontId="16" fillId="10" borderId="17" xfId="0" applyNumberFormat="1" applyFont="1" applyFill="1" applyBorder="1" applyAlignment="1">
      <alignment horizontal="center" vertical="center" wrapText="1"/>
    </xf>
    <xf numFmtId="1" fontId="16" fillId="10" borderId="28" xfId="0" applyNumberFormat="1" applyFont="1" applyFill="1" applyBorder="1" applyAlignment="1">
      <alignment horizontal="center" vertical="center" wrapText="1"/>
    </xf>
    <xf numFmtId="0" fontId="16" fillId="10" borderId="28" xfId="4" applyFont="1" applyFill="1" applyBorder="1" applyAlignment="1" applyProtection="1">
      <alignment horizontal="justify" vertical="center" wrapText="1"/>
      <protection locked="0"/>
    </xf>
    <xf numFmtId="0" fontId="21" fillId="0" borderId="50" xfId="0" applyFont="1" applyFill="1" applyBorder="1" applyAlignment="1" applyProtection="1">
      <alignment horizontal="center" vertical="center" wrapText="1"/>
    </xf>
    <xf numFmtId="1" fontId="16" fillId="10" borderId="10" xfId="0" applyNumberFormat="1" applyFont="1" applyFill="1" applyBorder="1" applyAlignment="1">
      <alignment horizontal="center" vertical="center" wrapText="1"/>
    </xf>
    <xf numFmtId="0" fontId="44" fillId="10" borderId="26" xfId="0" applyFont="1" applyFill="1" applyBorder="1" applyAlignment="1">
      <alignment horizontal="justify" vertical="center" wrapText="1"/>
    </xf>
    <xf numFmtId="0" fontId="44" fillId="10" borderId="32" xfId="0" applyFont="1" applyFill="1" applyBorder="1" applyAlignment="1">
      <alignment horizontal="justify" vertical="center" wrapText="1"/>
    </xf>
    <xf numFmtId="0" fontId="20" fillId="0" borderId="26" xfId="0" applyFont="1" applyBorder="1" applyAlignment="1">
      <alignment horizontal="justify" vertical="center" wrapText="1"/>
    </xf>
    <xf numFmtId="0" fontId="20" fillId="0" borderId="32" xfId="0" applyFont="1" applyBorder="1" applyAlignment="1">
      <alignment horizontal="justify" vertical="center" wrapText="1"/>
    </xf>
    <xf numFmtId="0" fontId="37" fillId="0" borderId="11" xfId="0" applyFont="1" applyBorder="1" applyAlignment="1">
      <alignment horizontal="justify" vertical="center" wrapText="1"/>
    </xf>
    <xf numFmtId="0" fontId="37" fillId="0" borderId="42" xfId="0" applyFont="1" applyBorder="1" applyAlignment="1">
      <alignment horizontal="center" vertical="center"/>
    </xf>
    <xf numFmtId="0" fontId="21" fillId="3" borderId="35" xfId="0" applyFont="1" applyFill="1" applyBorder="1" applyAlignment="1" applyProtection="1">
      <alignment horizontal="center" vertical="center" wrapText="1"/>
    </xf>
    <xf numFmtId="0" fontId="16" fillId="10" borderId="10" xfId="0" applyFont="1" applyFill="1" applyBorder="1" applyAlignment="1" applyProtection="1">
      <alignment horizontal="center" vertical="center" wrapText="1"/>
    </xf>
    <xf numFmtId="0" fontId="37" fillId="0" borderId="17" xfId="0" applyFont="1" applyBorder="1" applyAlignment="1">
      <alignment horizontal="center" vertical="center" wrapText="1"/>
    </xf>
    <xf numFmtId="0" fontId="37" fillId="0" borderId="18" xfId="0" applyFont="1" applyBorder="1" applyAlignment="1">
      <alignment horizontal="center" vertical="center" wrapText="1"/>
    </xf>
    <xf numFmtId="0" fontId="51" fillId="0" borderId="11" xfId="0" applyFont="1" applyBorder="1" applyAlignment="1">
      <alignment vertical="center" wrapText="1"/>
    </xf>
    <xf numFmtId="0" fontId="37" fillId="0" borderId="18" xfId="0" applyFont="1" applyBorder="1" applyAlignment="1">
      <alignment vertical="center" wrapText="1"/>
    </xf>
    <xf numFmtId="0" fontId="21" fillId="0" borderId="30" xfId="0" applyFont="1" applyFill="1" applyBorder="1" applyAlignment="1" applyProtection="1">
      <alignment horizontal="center" vertical="center"/>
    </xf>
    <xf numFmtId="1" fontId="16" fillId="10" borderId="48" xfId="0" applyNumberFormat="1" applyFont="1" applyFill="1" applyBorder="1" applyAlignment="1">
      <alignment horizontal="center" vertical="center" wrapText="1"/>
    </xf>
    <xf numFmtId="0" fontId="21" fillId="3" borderId="1" xfId="0" applyFont="1" applyFill="1" applyBorder="1" applyAlignment="1" applyProtection="1">
      <alignment horizontal="center" vertical="center" wrapText="1"/>
    </xf>
    <xf numFmtId="0" fontId="21" fillId="3" borderId="69" xfId="0" applyFont="1" applyFill="1" applyBorder="1" applyAlignment="1" applyProtection="1">
      <alignment horizontal="center" vertical="center" wrapText="1"/>
    </xf>
    <xf numFmtId="0" fontId="21" fillId="3" borderId="21" xfId="0" applyFont="1" applyFill="1" applyBorder="1" applyAlignment="1" applyProtection="1">
      <alignment horizontal="center" vertical="center" wrapText="1"/>
    </xf>
    <xf numFmtId="0" fontId="21" fillId="3" borderId="68"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20" xfId="0" applyFont="1" applyFill="1" applyBorder="1" applyAlignment="1" applyProtection="1">
      <alignment horizontal="center" vertical="center" wrapText="1"/>
    </xf>
    <xf numFmtId="15" fontId="2" fillId="2" borderId="0" xfId="0" applyNumberFormat="1" applyFont="1" applyFill="1" applyBorder="1" applyAlignment="1" applyProtection="1">
      <alignment horizontal="center" vertical="center" wrapText="1"/>
    </xf>
    <xf numFmtId="15" fontId="2" fillId="2" borderId="7" xfId="0" applyNumberFormat="1" applyFont="1" applyFill="1" applyBorder="1" applyAlignment="1" applyProtection="1">
      <alignment horizontal="center" vertical="center" wrapText="1"/>
    </xf>
    <xf numFmtId="15" fontId="2" fillId="2" borderId="8" xfId="0" applyNumberFormat="1"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2" fillId="3" borderId="17"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2" fillId="3" borderId="18" xfId="0"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3" borderId="42" xfId="0" applyFont="1" applyFill="1" applyBorder="1" applyAlignment="1" applyProtection="1">
      <alignment horizontal="center" vertical="center" wrapText="1"/>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52" xfId="0" applyFont="1" applyBorder="1" applyAlignment="1" applyProtection="1">
      <alignment horizontal="center" vertical="center"/>
    </xf>
    <xf numFmtId="0" fontId="3" fillId="4" borderId="10"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10" borderId="11" xfId="0" applyFont="1" applyFill="1" applyBorder="1" applyAlignment="1">
      <alignment horizontal="justify" vertical="center" wrapText="1"/>
    </xf>
    <xf numFmtId="0" fontId="0" fillId="0" borderId="56" xfId="0" applyBorder="1" applyAlignment="1">
      <alignment horizontal="justify" vertical="center" wrapText="1"/>
    </xf>
    <xf numFmtId="0" fontId="0" fillId="0" borderId="18" xfId="0" applyBorder="1" applyAlignment="1">
      <alignment horizontal="justify" vertical="center" wrapText="1"/>
    </xf>
    <xf numFmtId="0" fontId="2" fillId="3" borderId="13" xfId="0" applyFont="1" applyFill="1" applyBorder="1" applyAlignment="1" applyProtection="1">
      <alignment horizontal="center" vertical="center" wrapText="1"/>
    </xf>
    <xf numFmtId="0" fontId="2" fillId="3" borderId="34"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15" xfId="0" applyFont="1" applyFill="1" applyBorder="1" applyAlignment="1" applyProtection="1">
      <alignment horizontal="center" vertical="center" wrapText="1"/>
    </xf>
    <xf numFmtId="0" fontId="3" fillId="10" borderId="11" xfId="2" applyFont="1" applyFill="1" applyBorder="1" applyAlignment="1">
      <alignment horizontal="justify" vertical="center" wrapText="1"/>
    </xf>
    <xf numFmtId="0" fontId="3" fillId="10" borderId="56" xfId="2" applyFont="1" applyFill="1" applyBorder="1" applyAlignment="1">
      <alignment horizontal="justify" vertical="center" wrapText="1"/>
    </xf>
    <xf numFmtId="0" fontId="3" fillId="10" borderId="18" xfId="2" applyFont="1" applyFill="1" applyBorder="1" applyAlignment="1">
      <alignment horizontal="justify" vertical="center" wrapText="1"/>
    </xf>
    <xf numFmtId="0" fontId="3" fillId="10" borderId="56" xfId="0" applyFont="1" applyFill="1" applyBorder="1" applyAlignment="1">
      <alignment horizontal="justify" vertical="center" wrapText="1"/>
    </xf>
    <xf numFmtId="0" fontId="3" fillId="10" borderId="18" xfId="0" applyFont="1" applyFill="1" applyBorder="1" applyAlignment="1">
      <alignment horizontal="justify" vertical="center" wrapText="1"/>
    </xf>
    <xf numFmtId="0" fontId="3" fillId="10" borderId="11" xfId="0" applyFont="1" applyFill="1" applyBorder="1" applyAlignment="1" applyProtection="1">
      <alignment horizontal="justify" vertical="center" wrapText="1"/>
      <protection locked="0"/>
    </xf>
    <xf numFmtId="0" fontId="3" fillId="10" borderId="18" xfId="0" applyFont="1" applyFill="1" applyBorder="1" applyAlignment="1" applyProtection="1">
      <alignment horizontal="justify" vertical="center" wrapText="1"/>
      <protection locked="0"/>
    </xf>
  </cellXfs>
  <cellStyles count="12">
    <cellStyle name="Normal" xfId="0" builtinId="0"/>
    <cellStyle name="Normal 13" xfId="5"/>
    <cellStyle name="Normal 13 2" xfId="11"/>
    <cellStyle name="Normal 2" xfId="2"/>
    <cellStyle name="Normal 2 2" xfId="3"/>
    <cellStyle name="Normal 3" xfId="7"/>
    <cellStyle name="Normal 3 2" xfId="8"/>
    <cellStyle name="Normal 4 2" xfId="6"/>
    <cellStyle name="Normal 5" xfId="4"/>
    <cellStyle name="Normal 5 2" xfId="9"/>
    <cellStyle name="Porcentaje" xfId="1" builtinId="5"/>
    <cellStyle name="Porcentaje 2 2" xfId="10"/>
  </cellStyles>
  <dxfs count="879">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s>
  <tableStyles count="0" defaultTableStyle="TableStyleMedium9" defaultPivotStyle="PivotStyleLight16"/>
  <colors>
    <mruColors>
      <color rgb="FFFFB7B7"/>
      <color rgb="FF996633"/>
      <color rgb="FF008080"/>
      <color rgb="FF921E3F"/>
      <color rgb="FFCC0066"/>
      <color rgb="FF9900CC"/>
      <color rgb="FFFF33CC"/>
      <color rgb="FF33CCCC"/>
      <color rgb="FF389C10"/>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68</xdr:row>
      <xdr:rowOff>1177925</xdr:rowOff>
    </xdr:from>
    <xdr:to>
      <xdr:col>1</xdr:col>
      <xdr:colOff>2835275</xdr:colOff>
      <xdr:row>68</xdr:row>
      <xdr:rowOff>3035300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153" t="854" r="18982" b="6837"/>
        <a:stretch>
          <a:fillRect/>
        </a:stretch>
      </xdr:blipFill>
      <xdr:spPr bwMode="auto">
        <a:xfrm>
          <a:off x="1079500" y="117652800"/>
          <a:ext cx="253365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285750</xdr:colOff>
      <xdr:row>11</xdr:row>
      <xdr:rowOff>876300</xdr:rowOff>
    </xdr:from>
    <xdr:to>
      <xdr:col>2</xdr:col>
      <xdr:colOff>2819400</xdr:colOff>
      <xdr:row>11</xdr:row>
      <xdr:rowOff>2733675</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153" t="854" r="18982" b="6837"/>
        <a:stretch>
          <a:fillRect/>
        </a:stretch>
      </xdr:blipFill>
      <xdr:spPr bwMode="auto">
        <a:xfrm>
          <a:off x="1581150" y="80600550"/>
          <a:ext cx="253365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E500"/>
  <sheetViews>
    <sheetView tabSelected="1" topLeftCell="A8" zoomScale="66" zoomScaleNormal="66" workbookViewId="0">
      <pane xSplit="1" ySplit="2" topLeftCell="B10" activePane="bottomRight" state="frozen"/>
      <selection activeCell="A8" sqref="A8"/>
      <selection pane="topRight" activeCell="B8" sqref="B8"/>
      <selection pane="bottomLeft" activeCell="A10" sqref="A10"/>
      <selection pane="bottomRight" activeCell="C8" sqref="C1:C1048576"/>
    </sheetView>
  </sheetViews>
  <sheetFormatPr baseColWidth="10" defaultRowHeight="12" x14ac:dyDescent="0.2"/>
  <cols>
    <col min="1" max="1" width="11.5703125" style="276" customWidth="1"/>
    <col min="2" max="2" width="46.85546875" style="275" customWidth="1"/>
    <col min="3" max="3" width="24.140625" style="275" hidden="1" customWidth="1"/>
    <col min="4" max="4" width="21.7109375" style="275" hidden="1" customWidth="1"/>
    <col min="5" max="5" width="30.28515625" style="275" customWidth="1"/>
    <col min="6" max="6" width="25.85546875" style="275" customWidth="1"/>
    <col min="7" max="7" width="27.7109375" style="275" customWidth="1"/>
    <col min="8" max="8" width="15.140625" style="275" customWidth="1"/>
    <col min="9" max="9" width="11.42578125" style="275" customWidth="1"/>
    <col min="10" max="10" width="15.7109375" style="275" customWidth="1"/>
    <col min="11" max="11" width="13.140625" style="275" customWidth="1"/>
    <col min="12" max="12" width="11.28515625" style="275" customWidth="1"/>
    <col min="13" max="13" width="21.140625" style="275" customWidth="1"/>
    <col min="14" max="14" width="12.42578125" style="275" customWidth="1"/>
    <col min="15" max="15" width="12.85546875" style="276" customWidth="1"/>
    <col min="16" max="16" width="11.28515625" style="276" hidden="1" customWidth="1"/>
    <col min="17" max="17" width="13.140625" style="276" hidden="1" customWidth="1"/>
    <col min="18" max="18" width="10.140625" style="276" hidden="1" customWidth="1"/>
    <col min="19" max="19" width="13.7109375" style="275" hidden="1" customWidth="1"/>
    <col min="20" max="20" width="9.85546875" style="275" hidden="1" customWidth="1"/>
    <col min="21" max="21" width="51.28515625" style="275" customWidth="1"/>
    <col min="22" max="23" width="2.28515625" style="275" hidden="1" customWidth="1"/>
    <col min="24" max="24" width="14.7109375" style="276" customWidth="1"/>
    <col min="25" max="25" width="15.7109375" style="275" customWidth="1"/>
    <col min="26" max="26" width="11.42578125" style="275" hidden="1" customWidth="1"/>
    <col min="27" max="27" width="12.7109375" style="275" hidden="1" customWidth="1"/>
    <col min="28" max="28" width="3.42578125" style="275" hidden="1" customWidth="1"/>
    <col min="29" max="33" width="11.42578125" style="275" hidden="1" customWidth="1"/>
    <col min="34" max="34" width="16.85546875" style="275" hidden="1" customWidth="1"/>
    <col min="35" max="35" width="16.140625" style="275" hidden="1" customWidth="1"/>
    <col min="36" max="250" width="11.42578125" style="275"/>
    <col min="251" max="251" width="9.5703125" style="275" customWidth="1"/>
    <col min="252" max="252" width="9.85546875" style="275" customWidth="1"/>
    <col min="253" max="253" width="49.140625" style="275" customWidth="1"/>
    <col min="254" max="255" width="21.7109375" style="275" customWidth="1"/>
    <col min="256" max="256" width="32.85546875" style="275" customWidth="1"/>
    <col min="257" max="257" width="25.5703125" style="275" customWidth="1"/>
    <col min="258" max="258" width="26.5703125" style="275" customWidth="1"/>
    <col min="259" max="259" width="16" style="275" customWidth="1"/>
    <col min="260" max="260" width="12.7109375" style="275" customWidth="1"/>
    <col min="261" max="261" width="11.140625" style="275" customWidth="1"/>
    <col min="262" max="262" width="11.5703125" style="275" customWidth="1"/>
    <col min="263" max="263" width="11.28515625" style="275" customWidth="1"/>
    <col min="264" max="264" width="29" style="275" customWidth="1"/>
    <col min="265" max="265" width="12.42578125" style="275" customWidth="1"/>
    <col min="266" max="266" width="12.85546875" style="275" customWidth="1"/>
    <col min="267" max="267" width="11.28515625" style="275" customWidth="1"/>
    <col min="268" max="268" width="14.42578125" style="275" customWidth="1"/>
    <col min="269" max="269" width="10.140625" style="275" customWidth="1"/>
    <col min="270" max="270" width="10.5703125" style="275" customWidth="1"/>
    <col min="271" max="271" width="9.85546875" style="275" customWidth="1"/>
    <col min="272" max="272" width="50.28515625" style="275" customWidth="1"/>
    <col min="273" max="506" width="11.42578125" style="275"/>
    <col min="507" max="507" width="9.5703125" style="275" customWidth="1"/>
    <col min="508" max="508" width="9.85546875" style="275" customWidth="1"/>
    <col min="509" max="509" width="49.140625" style="275" customWidth="1"/>
    <col min="510" max="511" width="21.7109375" style="275" customWidth="1"/>
    <col min="512" max="512" width="32.85546875" style="275" customWidth="1"/>
    <col min="513" max="513" width="25.5703125" style="275" customWidth="1"/>
    <col min="514" max="514" width="26.5703125" style="275" customWidth="1"/>
    <col min="515" max="515" width="16" style="275" customWidth="1"/>
    <col min="516" max="516" width="12.7109375" style="275" customWidth="1"/>
    <col min="517" max="517" width="11.140625" style="275" customWidth="1"/>
    <col min="518" max="518" width="11.5703125" style="275" customWidth="1"/>
    <col min="519" max="519" width="11.28515625" style="275" customWidth="1"/>
    <col min="520" max="520" width="29" style="275" customWidth="1"/>
    <col min="521" max="521" width="12.42578125" style="275" customWidth="1"/>
    <col min="522" max="522" width="12.85546875" style="275" customWidth="1"/>
    <col min="523" max="523" width="11.28515625" style="275" customWidth="1"/>
    <col min="524" max="524" width="14.42578125" style="275" customWidth="1"/>
    <col min="525" max="525" width="10.140625" style="275" customWidth="1"/>
    <col min="526" max="526" width="10.5703125" style="275" customWidth="1"/>
    <col min="527" max="527" width="9.85546875" style="275" customWidth="1"/>
    <col min="528" max="528" width="50.28515625" style="275" customWidth="1"/>
    <col min="529" max="762" width="11.42578125" style="275"/>
    <col min="763" max="763" width="9.5703125" style="275" customWidth="1"/>
    <col min="764" max="764" width="9.85546875" style="275" customWidth="1"/>
    <col min="765" max="765" width="49.140625" style="275" customWidth="1"/>
    <col min="766" max="767" width="21.7109375" style="275" customWidth="1"/>
    <col min="768" max="768" width="32.85546875" style="275" customWidth="1"/>
    <col min="769" max="769" width="25.5703125" style="275" customWidth="1"/>
    <col min="770" max="770" width="26.5703125" style="275" customWidth="1"/>
    <col min="771" max="771" width="16" style="275" customWidth="1"/>
    <col min="772" max="772" width="12.7109375" style="275" customWidth="1"/>
    <col min="773" max="773" width="11.140625" style="275" customWidth="1"/>
    <col min="774" max="774" width="11.5703125" style="275" customWidth="1"/>
    <col min="775" max="775" width="11.28515625" style="275" customWidth="1"/>
    <col min="776" max="776" width="29" style="275" customWidth="1"/>
    <col min="777" max="777" width="12.42578125" style="275" customWidth="1"/>
    <col min="778" max="778" width="12.85546875" style="275" customWidth="1"/>
    <col min="779" max="779" width="11.28515625" style="275" customWidth="1"/>
    <col min="780" max="780" width="14.42578125" style="275" customWidth="1"/>
    <col min="781" max="781" width="10.140625" style="275" customWidth="1"/>
    <col min="782" max="782" width="10.5703125" style="275" customWidth="1"/>
    <col min="783" max="783" width="9.85546875" style="275" customWidth="1"/>
    <col min="784" max="784" width="50.28515625" style="275" customWidth="1"/>
    <col min="785" max="1018" width="11.42578125" style="275"/>
    <col min="1019" max="1019" width="9.5703125" style="275" customWidth="1"/>
    <col min="1020" max="1020" width="9.85546875" style="275" customWidth="1"/>
    <col min="1021" max="1021" width="49.140625" style="275" customWidth="1"/>
    <col min="1022" max="1023" width="21.7109375" style="275" customWidth="1"/>
    <col min="1024" max="1024" width="32.85546875" style="275" customWidth="1"/>
    <col min="1025" max="1025" width="25.5703125" style="275" customWidth="1"/>
    <col min="1026" max="1026" width="26.5703125" style="275" customWidth="1"/>
    <col min="1027" max="1027" width="16" style="275" customWidth="1"/>
    <col min="1028" max="1028" width="12.7109375" style="275" customWidth="1"/>
    <col min="1029" max="1029" width="11.140625" style="275" customWidth="1"/>
    <col min="1030" max="1030" width="11.5703125" style="275" customWidth="1"/>
    <col min="1031" max="1031" width="11.28515625" style="275" customWidth="1"/>
    <col min="1032" max="1032" width="29" style="275" customWidth="1"/>
    <col min="1033" max="1033" width="12.42578125" style="275" customWidth="1"/>
    <col min="1034" max="1034" width="12.85546875" style="275" customWidth="1"/>
    <col min="1035" max="1035" width="11.28515625" style="275" customWidth="1"/>
    <col min="1036" max="1036" width="14.42578125" style="275" customWidth="1"/>
    <col min="1037" max="1037" width="10.140625" style="275" customWidth="1"/>
    <col min="1038" max="1038" width="10.5703125" style="275" customWidth="1"/>
    <col min="1039" max="1039" width="9.85546875" style="275" customWidth="1"/>
    <col min="1040" max="1040" width="50.28515625" style="275" customWidth="1"/>
    <col min="1041" max="1274" width="11.42578125" style="275"/>
    <col min="1275" max="1275" width="9.5703125" style="275" customWidth="1"/>
    <col min="1276" max="1276" width="9.85546875" style="275" customWidth="1"/>
    <col min="1277" max="1277" width="49.140625" style="275" customWidth="1"/>
    <col min="1278" max="1279" width="21.7109375" style="275" customWidth="1"/>
    <col min="1280" max="1280" width="32.85546875" style="275" customWidth="1"/>
    <col min="1281" max="1281" width="25.5703125" style="275" customWidth="1"/>
    <col min="1282" max="1282" width="26.5703125" style="275" customWidth="1"/>
    <col min="1283" max="1283" width="16" style="275" customWidth="1"/>
    <col min="1284" max="1284" width="12.7109375" style="275" customWidth="1"/>
    <col min="1285" max="1285" width="11.140625" style="275" customWidth="1"/>
    <col min="1286" max="1286" width="11.5703125" style="275" customWidth="1"/>
    <col min="1287" max="1287" width="11.28515625" style="275" customWidth="1"/>
    <col min="1288" max="1288" width="29" style="275" customWidth="1"/>
    <col min="1289" max="1289" width="12.42578125" style="275" customWidth="1"/>
    <col min="1290" max="1290" width="12.85546875" style="275" customWidth="1"/>
    <col min="1291" max="1291" width="11.28515625" style="275" customWidth="1"/>
    <col min="1292" max="1292" width="14.42578125" style="275" customWidth="1"/>
    <col min="1293" max="1293" width="10.140625" style="275" customWidth="1"/>
    <col min="1294" max="1294" width="10.5703125" style="275" customWidth="1"/>
    <col min="1295" max="1295" width="9.85546875" style="275" customWidth="1"/>
    <col min="1296" max="1296" width="50.28515625" style="275" customWidth="1"/>
    <col min="1297" max="1530" width="11.42578125" style="275"/>
    <col min="1531" max="1531" width="9.5703125" style="275" customWidth="1"/>
    <col min="1532" max="1532" width="9.85546875" style="275" customWidth="1"/>
    <col min="1533" max="1533" width="49.140625" style="275" customWidth="1"/>
    <col min="1534" max="1535" width="21.7109375" style="275" customWidth="1"/>
    <col min="1536" max="1536" width="32.85546875" style="275" customWidth="1"/>
    <col min="1537" max="1537" width="25.5703125" style="275" customWidth="1"/>
    <col min="1538" max="1538" width="26.5703125" style="275" customWidth="1"/>
    <col min="1539" max="1539" width="16" style="275" customWidth="1"/>
    <col min="1540" max="1540" width="12.7109375" style="275" customWidth="1"/>
    <col min="1541" max="1541" width="11.140625" style="275" customWidth="1"/>
    <col min="1542" max="1542" width="11.5703125" style="275" customWidth="1"/>
    <col min="1543" max="1543" width="11.28515625" style="275" customWidth="1"/>
    <col min="1544" max="1544" width="29" style="275" customWidth="1"/>
    <col min="1545" max="1545" width="12.42578125" style="275" customWidth="1"/>
    <col min="1546" max="1546" width="12.85546875" style="275" customWidth="1"/>
    <col min="1547" max="1547" width="11.28515625" style="275" customWidth="1"/>
    <col min="1548" max="1548" width="14.42578125" style="275" customWidth="1"/>
    <col min="1549" max="1549" width="10.140625" style="275" customWidth="1"/>
    <col min="1550" max="1550" width="10.5703125" style="275" customWidth="1"/>
    <col min="1551" max="1551" width="9.85546875" style="275" customWidth="1"/>
    <col min="1552" max="1552" width="50.28515625" style="275" customWidth="1"/>
    <col min="1553" max="1786" width="11.42578125" style="275"/>
    <col min="1787" max="1787" width="9.5703125" style="275" customWidth="1"/>
    <col min="1788" max="1788" width="9.85546875" style="275" customWidth="1"/>
    <col min="1789" max="1789" width="49.140625" style="275" customWidth="1"/>
    <col min="1790" max="1791" width="21.7109375" style="275" customWidth="1"/>
    <col min="1792" max="1792" width="32.85546875" style="275" customWidth="1"/>
    <col min="1793" max="1793" width="25.5703125" style="275" customWidth="1"/>
    <col min="1794" max="1794" width="26.5703125" style="275" customWidth="1"/>
    <col min="1795" max="1795" width="16" style="275" customWidth="1"/>
    <col min="1796" max="1796" width="12.7109375" style="275" customWidth="1"/>
    <col min="1797" max="1797" width="11.140625" style="275" customWidth="1"/>
    <col min="1798" max="1798" width="11.5703125" style="275" customWidth="1"/>
    <col min="1799" max="1799" width="11.28515625" style="275" customWidth="1"/>
    <col min="1800" max="1800" width="29" style="275" customWidth="1"/>
    <col min="1801" max="1801" width="12.42578125" style="275" customWidth="1"/>
    <col min="1802" max="1802" width="12.85546875" style="275" customWidth="1"/>
    <col min="1803" max="1803" width="11.28515625" style="275" customWidth="1"/>
    <col min="1804" max="1804" width="14.42578125" style="275" customWidth="1"/>
    <col min="1805" max="1805" width="10.140625" style="275" customWidth="1"/>
    <col min="1806" max="1806" width="10.5703125" style="275" customWidth="1"/>
    <col min="1807" max="1807" width="9.85546875" style="275" customWidth="1"/>
    <col min="1808" max="1808" width="50.28515625" style="275" customWidth="1"/>
    <col min="1809" max="2042" width="11.42578125" style="275"/>
    <col min="2043" max="2043" width="9.5703125" style="275" customWidth="1"/>
    <col min="2044" max="2044" width="9.85546875" style="275" customWidth="1"/>
    <col min="2045" max="2045" width="49.140625" style="275" customWidth="1"/>
    <col min="2046" max="2047" width="21.7109375" style="275" customWidth="1"/>
    <col min="2048" max="2048" width="32.85546875" style="275" customWidth="1"/>
    <col min="2049" max="2049" width="25.5703125" style="275" customWidth="1"/>
    <col min="2050" max="2050" width="26.5703125" style="275" customWidth="1"/>
    <col min="2051" max="2051" width="16" style="275" customWidth="1"/>
    <col min="2052" max="2052" width="12.7109375" style="275" customWidth="1"/>
    <col min="2053" max="2053" width="11.140625" style="275" customWidth="1"/>
    <col min="2054" max="2054" width="11.5703125" style="275" customWidth="1"/>
    <col min="2055" max="2055" width="11.28515625" style="275" customWidth="1"/>
    <col min="2056" max="2056" width="29" style="275" customWidth="1"/>
    <col min="2057" max="2057" width="12.42578125" style="275" customWidth="1"/>
    <col min="2058" max="2058" width="12.85546875" style="275" customWidth="1"/>
    <col min="2059" max="2059" width="11.28515625" style="275" customWidth="1"/>
    <col min="2060" max="2060" width="14.42578125" style="275" customWidth="1"/>
    <col min="2061" max="2061" width="10.140625" style="275" customWidth="1"/>
    <col min="2062" max="2062" width="10.5703125" style="275" customWidth="1"/>
    <col min="2063" max="2063" width="9.85546875" style="275" customWidth="1"/>
    <col min="2064" max="2064" width="50.28515625" style="275" customWidth="1"/>
    <col min="2065" max="2298" width="11.42578125" style="275"/>
    <col min="2299" max="2299" width="9.5703125" style="275" customWidth="1"/>
    <col min="2300" max="2300" width="9.85546875" style="275" customWidth="1"/>
    <col min="2301" max="2301" width="49.140625" style="275" customWidth="1"/>
    <col min="2302" max="2303" width="21.7109375" style="275" customWidth="1"/>
    <col min="2304" max="2304" width="32.85546875" style="275" customWidth="1"/>
    <col min="2305" max="2305" width="25.5703125" style="275" customWidth="1"/>
    <col min="2306" max="2306" width="26.5703125" style="275" customWidth="1"/>
    <col min="2307" max="2307" width="16" style="275" customWidth="1"/>
    <col min="2308" max="2308" width="12.7109375" style="275" customWidth="1"/>
    <col min="2309" max="2309" width="11.140625" style="275" customWidth="1"/>
    <col min="2310" max="2310" width="11.5703125" style="275" customWidth="1"/>
    <col min="2311" max="2311" width="11.28515625" style="275" customWidth="1"/>
    <col min="2312" max="2312" width="29" style="275" customWidth="1"/>
    <col min="2313" max="2313" width="12.42578125" style="275" customWidth="1"/>
    <col min="2314" max="2314" width="12.85546875" style="275" customWidth="1"/>
    <col min="2315" max="2315" width="11.28515625" style="275" customWidth="1"/>
    <col min="2316" max="2316" width="14.42578125" style="275" customWidth="1"/>
    <col min="2317" max="2317" width="10.140625" style="275" customWidth="1"/>
    <col min="2318" max="2318" width="10.5703125" style="275" customWidth="1"/>
    <col min="2319" max="2319" width="9.85546875" style="275" customWidth="1"/>
    <col min="2320" max="2320" width="50.28515625" style="275" customWidth="1"/>
    <col min="2321" max="2554" width="11.42578125" style="275"/>
    <col min="2555" max="2555" width="9.5703125" style="275" customWidth="1"/>
    <col min="2556" max="2556" width="9.85546875" style="275" customWidth="1"/>
    <col min="2557" max="2557" width="49.140625" style="275" customWidth="1"/>
    <col min="2558" max="2559" width="21.7109375" style="275" customWidth="1"/>
    <col min="2560" max="2560" width="32.85546875" style="275" customWidth="1"/>
    <col min="2561" max="2561" width="25.5703125" style="275" customWidth="1"/>
    <col min="2562" max="2562" width="26.5703125" style="275" customWidth="1"/>
    <col min="2563" max="2563" width="16" style="275" customWidth="1"/>
    <col min="2564" max="2564" width="12.7109375" style="275" customWidth="1"/>
    <col min="2565" max="2565" width="11.140625" style="275" customWidth="1"/>
    <col min="2566" max="2566" width="11.5703125" style="275" customWidth="1"/>
    <col min="2567" max="2567" width="11.28515625" style="275" customWidth="1"/>
    <col min="2568" max="2568" width="29" style="275" customWidth="1"/>
    <col min="2569" max="2569" width="12.42578125" style="275" customWidth="1"/>
    <col min="2570" max="2570" width="12.85546875" style="275" customWidth="1"/>
    <col min="2571" max="2571" width="11.28515625" style="275" customWidth="1"/>
    <col min="2572" max="2572" width="14.42578125" style="275" customWidth="1"/>
    <col min="2573" max="2573" width="10.140625" style="275" customWidth="1"/>
    <col min="2574" max="2574" width="10.5703125" style="275" customWidth="1"/>
    <col min="2575" max="2575" width="9.85546875" style="275" customWidth="1"/>
    <col min="2576" max="2576" width="50.28515625" style="275" customWidth="1"/>
    <col min="2577" max="2810" width="11.42578125" style="275"/>
    <col min="2811" max="2811" width="9.5703125" style="275" customWidth="1"/>
    <col min="2812" max="2812" width="9.85546875" style="275" customWidth="1"/>
    <col min="2813" max="2813" width="49.140625" style="275" customWidth="1"/>
    <col min="2814" max="2815" width="21.7109375" style="275" customWidth="1"/>
    <col min="2816" max="2816" width="32.85546875" style="275" customWidth="1"/>
    <col min="2817" max="2817" width="25.5703125" style="275" customWidth="1"/>
    <col min="2818" max="2818" width="26.5703125" style="275" customWidth="1"/>
    <col min="2819" max="2819" width="16" style="275" customWidth="1"/>
    <col min="2820" max="2820" width="12.7109375" style="275" customWidth="1"/>
    <col min="2821" max="2821" width="11.140625" style="275" customWidth="1"/>
    <col min="2822" max="2822" width="11.5703125" style="275" customWidth="1"/>
    <col min="2823" max="2823" width="11.28515625" style="275" customWidth="1"/>
    <col min="2824" max="2824" width="29" style="275" customWidth="1"/>
    <col min="2825" max="2825" width="12.42578125" style="275" customWidth="1"/>
    <col min="2826" max="2826" width="12.85546875" style="275" customWidth="1"/>
    <col min="2827" max="2827" width="11.28515625" style="275" customWidth="1"/>
    <col min="2828" max="2828" width="14.42578125" style="275" customWidth="1"/>
    <col min="2829" max="2829" width="10.140625" style="275" customWidth="1"/>
    <col min="2830" max="2830" width="10.5703125" style="275" customWidth="1"/>
    <col min="2831" max="2831" width="9.85546875" style="275" customWidth="1"/>
    <col min="2832" max="2832" width="50.28515625" style="275" customWidth="1"/>
    <col min="2833" max="3066" width="11.42578125" style="275"/>
    <col min="3067" max="3067" width="9.5703125" style="275" customWidth="1"/>
    <col min="3068" max="3068" width="9.85546875" style="275" customWidth="1"/>
    <col min="3069" max="3069" width="49.140625" style="275" customWidth="1"/>
    <col min="3070" max="3071" width="21.7109375" style="275" customWidth="1"/>
    <col min="3072" max="3072" width="32.85546875" style="275" customWidth="1"/>
    <col min="3073" max="3073" width="25.5703125" style="275" customWidth="1"/>
    <col min="3074" max="3074" width="26.5703125" style="275" customWidth="1"/>
    <col min="3075" max="3075" width="16" style="275" customWidth="1"/>
    <col min="3076" max="3076" width="12.7109375" style="275" customWidth="1"/>
    <col min="3077" max="3077" width="11.140625" style="275" customWidth="1"/>
    <col min="3078" max="3078" width="11.5703125" style="275" customWidth="1"/>
    <col min="3079" max="3079" width="11.28515625" style="275" customWidth="1"/>
    <col min="3080" max="3080" width="29" style="275" customWidth="1"/>
    <col min="3081" max="3081" width="12.42578125" style="275" customWidth="1"/>
    <col min="3082" max="3082" width="12.85546875" style="275" customWidth="1"/>
    <col min="3083" max="3083" width="11.28515625" style="275" customWidth="1"/>
    <col min="3084" max="3084" width="14.42578125" style="275" customWidth="1"/>
    <col min="3085" max="3085" width="10.140625" style="275" customWidth="1"/>
    <col min="3086" max="3086" width="10.5703125" style="275" customWidth="1"/>
    <col min="3087" max="3087" width="9.85546875" style="275" customWidth="1"/>
    <col min="3088" max="3088" width="50.28515625" style="275" customWidth="1"/>
    <col min="3089" max="3322" width="11.42578125" style="275"/>
    <col min="3323" max="3323" width="9.5703125" style="275" customWidth="1"/>
    <col min="3324" max="3324" width="9.85546875" style="275" customWidth="1"/>
    <col min="3325" max="3325" width="49.140625" style="275" customWidth="1"/>
    <col min="3326" max="3327" width="21.7109375" style="275" customWidth="1"/>
    <col min="3328" max="3328" width="32.85546875" style="275" customWidth="1"/>
    <col min="3329" max="3329" width="25.5703125" style="275" customWidth="1"/>
    <col min="3330" max="3330" width="26.5703125" style="275" customWidth="1"/>
    <col min="3331" max="3331" width="16" style="275" customWidth="1"/>
    <col min="3332" max="3332" width="12.7109375" style="275" customWidth="1"/>
    <col min="3333" max="3333" width="11.140625" style="275" customWidth="1"/>
    <col min="3334" max="3334" width="11.5703125" style="275" customWidth="1"/>
    <col min="3335" max="3335" width="11.28515625" style="275" customWidth="1"/>
    <col min="3336" max="3336" width="29" style="275" customWidth="1"/>
    <col min="3337" max="3337" width="12.42578125" style="275" customWidth="1"/>
    <col min="3338" max="3338" width="12.85546875" style="275" customWidth="1"/>
    <col min="3339" max="3339" width="11.28515625" style="275" customWidth="1"/>
    <col min="3340" max="3340" width="14.42578125" style="275" customWidth="1"/>
    <col min="3341" max="3341" width="10.140625" style="275" customWidth="1"/>
    <col min="3342" max="3342" width="10.5703125" style="275" customWidth="1"/>
    <col min="3343" max="3343" width="9.85546875" style="275" customWidth="1"/>
    <col min="3344" max="3344" width="50.28515625" style="275" customWidth="1"/>
    <col min="3345" max="3578" width="11.42578125" style="275"/>
    <col min="3579" max="3579" width="9.5703125" style="275" customWidth="1"/>
    <col min="3580" max="3580" width="9.85546875" style="275" customWidth="1"/>
    <col min="3581" max="3581" width="49.140625" style="275" customWidth="1"/>
    <col min="3582" max="3583" width="21.7109375" style="275" customWidth="1"/>
    <col min="3584" max="3584" width="32.85546875" style="275" customWidth="1"/>
    <col min="3585" max="3585" width="25.5703125" style="275" customWidth="1"/>
    <col min="3586" max="3586" width="26.5703125" style="275" customWidth="1"/>
    <col min="3587" max="3587" width="16" style="275" customWidth="1"/>
    <col min="3588" max="3588" width="12.7109375" style="275" customWidth="1"/>
    <col min="3589" max="3589" width="11.140625" style="275" customWidth="1"/>
    <col min="3590" max="3590" width="11.5703125" style="275" customWidth="1"/>
    <col min="3591" max="3591" width="11.28515625" style="275" customWidth="1"/>
    <col min="3592" max="3592" width="29" style="275" customWidth="1"/>
    <col min="3593" max="3593" width="12.42578125" style="275" customWidth="1"/>
    <col min="3594" max="3594" width="12.85546875" style="275" customWidth="1"/>
    <col min="3595" max="3595" width="11.28515625" style="275" customWidth="1"/>
    <col min="3596" max="3596" width="14.42578125" style="275" customWidth="1"/>
    <col min="3597" max="3597" width="10.140625" style="275" customWidth="1"/>
    <col min="3598" max="3598" width="10.5703125" style="275" customWidth="1"/>
    <col min="3599" max="3599" width="9.85546875" style="275" customWidth="1"/>
    <col min="3600" max="3600" width="50.28515625" style="275" customWidth="1"/>
    <col min="3601" max="3834" width="11.42578125" style="275"/>
    <col min="3835" max="3835" width="9.5703125" style="275" customWidth="1"/>
    <col min="3836" max="3836" width="9.85546875" style="275" customWidth="1"/>
    <col min="3837" max="3837" width="49.140625" style="275" customWidth="1"/>
    <col min="3838" max="3839" width="21.7109375" style="275" customWidth="1"/>
    <col min="3840" max="3840" width="32.85546875" style="275" customWidth="1"/>
    <col min="3841" max="3841" width="25.5703125" style="275" customWidth="1"/>
    <col min="3842" max="3842" width="26.5703125" style="275" customWidth="1"/>
    <col min="3843" max="3843" width="16" style="275" customWidth="1"/>
    <col min="3844" max="3844" width="12.7109375" style="275" customWidth="1"/>
    <col min="3845" max="3845" width="11.140625" style="275" customWidth="1"/>
    <col min="3846" max="3846" width="11.5703125" style="275" customWidth="1"/>
    <col min="3847" max="3847" width="11.28515625" style="275" customWidth="1"/>
    <col min="3848" max="3848" width="29" style="275" customWidth="1"/>
    <col min="3849" max="3849" width="12.42578125" style="275" customWidth="1"/>
    <col min="3850" max="3850" width="12.85546875" style="275" customWidth="1"/>
    <col min="3851" max="3851" width="11.28515625" style="275" customWidth="1"/>
    <col min="3852" max="3852" width="14.42578125" style="275" customWidth="1"/>
    <col min="3853" max="3853" width="10.140625" style="275" customWidth="1"/>
    <col min="3854" max="3854" width="10.5703125" style="275" customWidth="1"/>
    <col min="3855" max="3855" width="9.85546875" style="275" customWidth="1"/>
    <col min="3856" max="3856" width="50.28515625" style="275" customWidth="1"/>
    <col min="3857" max="4090" width="11.42578125" style="275"/>
    <col min="4091" max="4091" width="9.5703125" style="275" customWidth="1"/>
    <col min="4092" max="4092" width="9.85546875" style="275" customWidth="1"/>
    <col min="4093" max="4093" width="49.140625" style="275" customWidth="1"/>
    <col min="4094" max="4095" width="21.7109375" style="275" customWidth="1"/>
    <col min="4096" max="4096" width="32.85546875" style="275" customWidth="1"/>
    <col min="4097" max="4097" width="25.5703125" style="275" customWidth="1"/>
    <col min="4098" max="4098" width="26.5703125" style="275" customWidth="1"/>
    <col min="4099" max="4099" width="16" style="275" customWidth="1"/>
    <col min="4100" max="4100" width="12.7109375" style="275" customWidth="1"/>
    <col min="4101" max="4101" width="11.140625" style="275" customWidth="1"/>
    <col min="4102" max="4102" width="11.5703125" style="275" customWidth="1"/>
    <col min="4103" max="4103" width="11.28515625" style="275" customWidth="1"/>
    <col min="4104" max="4104" width="29" style="275" customWidth="1"/>
    <col min="4105" max="4105" width="12.42578125" style="275" customWidth="1"/>
    <col min="4106" max="4106" width="12.85546875" style="275" customWidth="1"/>
    <col min="4107" max="4107" width="11.28515625" style="275" customWidth="1"/>
    <col min="4108" max="4108" width="14.42578125" style="275" customWidth="1"/>
    <col min="4109" max="4109" width="10.140625" style="275" customWidth="1"/>
    <col min="4110" max="4110" width="10.5703125" style="275" customWidth="1"/>
    <col min="4111" max="4111" width="9.85546875" style="275" customWidth="1"/>
    <col min="4112" max="4112" width="50.28515625" style="275" customWidth="1"/>
    <col min="4113" max="4346" width="11.42578125" style="275"/>
    <col min="4347" max="4347" width="9.5703125" style="275" customWidth="1"/>
    <col min="4348" max="4348" width="9.85546875" style="275" customWidth="1"/>
    <col min="4349" max="4349" width="49.140625" style="275" customWidth="1"/>
    <col min="4350" max="4351" width="21.7109375" style="275" customWidth="1"/>
    <col min="4352" max="4352" width="32.85546875" style="275" customWidth="1"/>
    <col min="4353" max="4353" width="25.5703125" style="275" customWidth="1"/>
    <col min="4354" max="4354" width="26.5703125" style="275" customWidth="1"/>
    <col min="4355" max="4355" width="16" style="275" customWidth="1"/>
    <col min="4356" max="4356" width="12.7109375" style="275" customWidth="1"/>
    <col min="4357" max="4357" width="11.140625" style="275" customWidth="1"/>
    <col min="4358" max="4358" width="11.5703125" style="275" customWidth="1"/>
    <col min="4359" max="4359" width="11.28515625" style="275" customWidth="1"/>
    <col min="4360" max="4360" width="29" style="275" customWidth="1"/>
    <col min="4361" max="4361" width="12.42578125" style="275" customWidth="1"/>
    <col min="4362" max="4362" width="12.85546875" style="275" customWidth="1"/>
    <col min="4363" max="4363" width="11.28515625" style="275" customWidth="1"/>
    <col min="4364" max="4364" width="14.42578125" style="275" customWidth="1"/>
    <col min="4365" max="4365" width="10.140625" style="275" customWidth="1"/>
    <col min="4366" max="4366" width="10.5703125" style="275" customWidth="1"/>
    <col min="4367" max="4367" width="9.85546875" style="275" customWidth="1"/>
    <col min="4368" max="4368" width="50.28515625" style="275" customWidth="1"/>
    <col min="4369" max="4602" width="11.42578125" style="275"/>
    <col min="4603" max="4603" width="9.5703125" style="275" customWidth="1"/>
    <col min="4604" max="4604" width="9.85546875" style="275" customWidth="1"/>
    <col min="4605" max="4605" width="49.140625" style="275" customWidth="1"/>
    <col min="4606" max="4607" width="21.7109375" style="275" customWidth="1"/>
    <col min="4608" max="4608" width="32.85546875" style="275" customWidth="1"/>
    <col min="4609" max="4609" width="25.5703125" style="275" customWidth="1"/>
    <col min="4610" max="4610" width="26.5703125" style="275" customWidth="1"/>
    <col min="4611" max="4611" width="16" style="275" customWidth="1"/>
    <col min="4612" max="4612" width="12.7109375" style="275" customWidth="1"/>
    <col min="4613" max="4613" width="11.140625" style="275" customWidth="1"/>
    <col min="4614" max="4614" width="11.5703125" style="275" customWidth="1"/>
    <col min="4615" max="4615" width="11.28515625" style="275" customWidth="1"/>
    <col min="4616" max="4616" width="29" style="275" customWidth="1"/>
    <col min="4617" max="4617" width="12.42578125" style="275" customWidth="1"/>
    <col min="4618" max="4618" width="12.85546875" style="275" customWidth="1"/>
    <col min="4619" max="4619" width="11.28515625" style="275" customWidth="1"/>
    <col min="4620" max="4620" width="14.42578125" style="275" customWidth="1"/>
    <col min="4621" max="4621" width="10.140625" style="275" customWidth="1"/>
    <col min="4622" max="4622" width="10.5703125" style="275" customWidth="1"/>
    <col min="4623" max="4623" width="9.85546875" style="275" customWidth="1"/>
    <col min="4624" max="4624" width="50.28515625" style="275" customWidth="1"/>
    <col min="4625" max="4858" width="11.42578125" style="275"/>
    <col min="4859" max="4859" width="9.5703125" style="275" customWidth="1"/>
    <col min="4860" max="4860" width="9.85546875" style="275" customWidth="1"/>
    <col min="4861" max="4861" width="49.140625" style="275" customWidth="1"/>
    <col min="4862" max="4863" width="21.7109375" style="275" customWidth="1"/>
    <col min="4864" max="4864" width="32.85546875" style="275" customWidth="1"/>
    <col min="4865" max="4865" width="25.5703125" style="275" customWidth="1"/>
    <col min="4866" max="4866" width="26.5703125" style="275" customWidth="1"/>
    <col min="4867" max="4867" width="16" style="275" customWidth="1"/>
    <col min="4868" max="4868" width="12.7109375" style="275" customWidth="1"/>
    <col min="4869" max="4869" width="11.140625" style="275" customWidth="1"/>
    <col min="4870" max="4870" width="11.5703125" style="275" customWidth="1"/>
    <col min="4871" max="4871" width="11.28515625" style="275" customWidth="1"/>
    <col min="4872" max="4872" width="29" style="275" customWidth="1"/>
    <col min="4873" max="4873" width="12.42578125" style="275" customWidth="1"/>
    <col min="4874" max="4874" width="12.85546875" style="275" customWidth="1"/>
    <col min="4875" max="4875" width="11.28515625" style="275" customWidth="1"/>
    <col min="4876" max="4876" width="14.42578125" style="275" customWidth="1"/>
    <col min="4877" max="4877" width="10.140625" style="275" customWidth="1"/>
    <col min="4878" max="4878" width="10.5703125" style="275" customWidth="1"/>
    <col min="4879" max="4879" width="9.85546875" style="275" customWidth="1"/>
    <col min="4880" max="4880" width="50.28515625" style="275" customWidth="1"/>
    <col min="4881" max="5114" width="11.42578125" style="275"/>
    <col min="5115" max="5115" width="9.5703125" style="275" customWidth="1"/>
    <col min="5116" max="5116" width="9.85546875" style="275" customWidth="1"/>
    <col min="5117" max="5117" width="49.140625" style="275" customWidth="1"/>
    <col min="5118" max="5119" width="21.7109375" style="275" customWidth="1"/>
    <col min="5120" max="5120" width="32.85546875" style="275" customWidth="1"/>
    <col min="5121" max="5121" width="25.5703125" style="275" customWidth="1"/>
    <col min="5122" max="5122" width="26.5703125" style="275" customWidth="1"/>
    <col min="5123" max="5123" width="16" style="275" customWidth="1"/>
    <col min="5124" max="5124" width="12.7109375" style="275" customWidth="1"/>
    <col min="5125" max="5125" width="11.140625" style="275" customWidth="1"/>
    <col min="5126" max="5126" width="11.5703125" style="275" customWidth="1"/>
    <col min="5127" max="5127" width="11.28515625" style="275" customWidth="1"/>
    <col min="5128" max="5128" width="29" style="275" customWidth="1"/>
    <col min="5129" max="5129" width="12.42578125" style="275" customWidth="1"/>
    <col min="5130" max="5130" width="12.85546875" style="275" customWidth="1"/>
    <col min="5131" max="5131" width="11.28515625" style="275" customWidth="1"/>
    <col min="5132" max="5132" width="14.42578125" style="275" customWidth="1"/>
    <col min="5133" max="5133" width="10.140625" style="275" customWidth="1"/>
    <col min="5134" max="5134" width="10.5703125" style="275" customWidth="1"/>
    <col min="5135" max="5135" width="9.85546875" style="275" customWidth="1"/>
    <col min="5136" max="5136" width="50.28515625" style="275" customWidth="1"/>
    <col min="5137" max="5370" width="11.42578125" style="275"/>
    <col min="5371" max="5371" width="9.5703125" style="275" customWidth="1"/>
    <col min="5372" max="5372" width="9.85546875" style="275" customWidth="1"/>
    <col min="5373" max="5373" width="49.140625" style="275" customWidth="1"/>
    <col min="5374" max="5375" width="21.7109375" style="275" customWidth="1"/>
    <col min="5376" max="5376" width="32.85546875" style="275" customWidth="1"/>
    <col min="5377" max="5377" width="25.5703125" style="275" customWidth="1"/>
    <col min="5378" max="5378" width="26.5703125" style="275" customWidth="1"/>
    <col min="5379" max="5379" width="16" style="275" customWidth="1"/>
    <col min="5380" max="5380" width="12.7109375" style="275" customWidth="1"/>
    <col min="5381" max="5381" width="11.140625" style="275" customWidth="1"/>
    <col min="5382" max="5382" width="11.5703125" style="275" customWidth="1"/>
    <col min="5383" max="5383" width="11.28515625" style="275" customWidth="1"/>
    <col min="5384" max="5384" width="29" style="275" customWidth="1"/>
    <col min="5385" max="5385" width="12.42578125" style="275" customWidth="1"/>
    <col min="5386" max="5386" width="12.85546875" style="275" customWidth="1"/>
    <col min="5387" max="5387" width="11.28515625" style="275" customWidth="1"/>
    <col min="5388" max="5388" width="14.42578125" style="275" customWidth="1"/>
    <col min="5389" max="5389" width="10.140625" style="275" customWidth="1"/>
    <col min="5390" max="5390" width="10.5703125" style="275" customWidth="1"/>
    <col min="5391" max="5391" width="9.85546875" style="275" customWidth="1"/>
    <col min="5392" max="5392" width="50.28515625" style="275" customWidth="1"/>
    <col min="5393" max="5626" width="11.42578125" style="275"/>
    <col min="5627" max="5627" width="9.5703125" style="275" customWidth="1"/>
    <col min="5628" max="5628" width="9.85546875" style="275" customWidth="1"/>
    <col min="5629" max="5629" width="49.140625" style="275" customWidth="1"/>
    <col min="5630" max="5631" width="21.7109375" style="275" customWidth="1"/>
    <col min="5632" max="5632" width="32.85546875" style="275" customWidth="1"/>
    <col min="5633" max="5633" width="25.5703125" style="275" customWidth="1"/>
    <col min="5634" max="5634" width="26.5703125" style="275" customWidth="1"/>
    <col min="5635" max="5635" width="16" style="275" customWidth="1"/>
    <col min="5636" max="5636" width="12.7109375" style="275" customWidth="1"/>
    <col min="5637" max="5637" width="11.140625" style="275" customWidth="1"/>
    <col min="5638" max="5638" width="11.5703125" style="275" customWidth="1"/>
    <col min="5639" max="5639" width="11.28515625" style="275" customWidth="1"/>
    <col min="5640" max="5640" width="29" style="275" customWidth="1"/>
    <col min="5641" max="5641" width="12.42578125" style="275" customWidth="1"/>
    <col min="5642" max="5642" width="12.85546875" style="275" customWidth="1"/>
    <col min="5643" max="5643" width="11.28515625" style="275" customWidth="1"/>
    <col min="5644" max="5644" width="14.42578125" style="275" customWidth="1"/>
    <col min="5645" max="5645" width="10.140625" style="275" customWidth="1"/>
    <col min="5646" max="5646" width="10.5703125" style="275" customWidth="1"/>
    <col min="5647" max="5647" width="9.85546875" style="275" customWidth="1"/>
    <col min="5648" max="5648" width="50.28515625" style="275" customWidth="1"/>
    <col min="5649" max="5882" width="11.42578125" style="275"/>
    <col min="5883" max="5883" width="9.5703125" style="275" customWidth="1"/>
    <col min="5884" max="5884" width="9.85546875" style="275" customWidth="1"/>
    <col min="5885" max="5885" width="49.140625" style="275" customWidth="1"/>
    <col min="5886" max="5887" width="21.7109375" style="275" customWidth="1"/>
    <col min="5888" max="5888" width="32.85546875" style="275" customWidth="1"/>
    <col min="5889" max="5889" width="25.5703125" style="275" customWidth="1"/>
    <col min="5890" max="5890" width="26.5703125" style="275" customWidth="1"/>
    <col min="5891" max="5891" width="16" style="275" customWidth="1"/>
    <col min="5892" max="5892" width="12.7109375" style="275" customWidth="1"/>
    <col min="5893" max="5893" width="11.140625" style="275" customWidth="1"/>
    <col min="5894" max="5894" width="11.5703125" style="275" customWidth="1"/>
    <col min="5895" max="5895" width="11.28515625" style="275" customWidth="1"/>
    <col min="5896" max="5896" width="29" style="275" customWidth="1"/>
    <col min="5897" max="5897" width="12.42578125" style="275" customWidth="1"/>
    <col min="5898" max="5898" width="12.85546875" style="275" customWidth="1"/>
    <col min="5899" max="5899" width="11.28515625" style="275" customWidth="1"/>
    <col min="5900" max="5900" width="14.42578125" style="275" customWidth="1"/>
    <col min="5901" max="5901" width="10.140625" style="275" customWidth="1"/>
    <col min="5902" max="5902" width="10.5703125" style="275" customWidth="1"/>
    <col min="5903" max="5903" width="9.85546875" style="275" customWidth="1"/>
    <col min="5904" max="5904" width="50.28515625" style="275" customWidth="1"/>
    <col min="5905" max="6138" width="11.42578125" style="275"/>
    <col min="6139" max="6139" width="9.5703125" style="275" customWidth="1"/>
    <col min="6140" max="6140" width="9.85546875" style="275" customWidth="1"/>
    <col min="6141" max="6141" width="49.140625" style="275" customWidth="1"/>
    <col min="6142" max="6143" width="21.7109375" style="275" customWidth="1"/>
    <col min="6144" max="6144" width="32.85546875" style="275" customWidth="1"/>
    <col min="6145" max="6145" width="25.5703125" style="275" customWidth="1"/>
    <col min="6146" max="6146" width="26.5703125" style="275" customWidth="1"/>
    <col min="6147" max="6147" width="16" style="275" customWidth="1"/>
    <col min="6148" max="6148" width="12.7109375" style="275" customWidth="1"/>
    <col min="6149" max="6149" width="11.140625" style="275" customWidth="1"/>
    <col min="6150" max="6150" width="11.5703125" style="275" customWidth="1"/>
    <col min="6151" max="6151" width="11.28515625" style="275" customWidth="1"/>
    <col min="6152" max="6152" width="29" style="275" customWidth="1"/>
    <col min="6153" max="6153" width="12.42578125" style="275" customWidth="1"/>
    <col min="6154" max="6154" width="12.85546875" style="275" customWidth="1"/>
    <col min="6155" max="6155" width="11.28515625" style="275" customWidth="1"/>
    <col min="6156" max="6156" width="14.42578125" style="275" customWidth="1"/>
    <col min="6157" max="6157" width="10.140625" style="275" customWidth="1"/>
    <col min="6158" max="6158" width="10.5703125" style="275" customWidth="1"/>
    <col min="6159" max="6159" width="9.85546875" style="275" customWidth="1"/>
    <col min="6160" max="6160" width="50.28515625" style="275" customWidth="1"/>
    <col min="6161" max="6394" width="11.42578125" style="275"/>
    <col min="6395" max="6395" width="9.5703125" style="275" customWidth="1"/>
    <col min="6396" max="6396" width="9.85546875" style="275" customWidth="1"/>
    <col min="6397" max="6397" width="49.140625" style="275" customWidth="1"/>
    <col min="6398" max="6399" width="21.7109375" style="275" customWidth="1"/>
    <col min="6400" max="6400" width="32.85546875" style="275" customWidth="1"/>
    <col min="6401" max="6401" width="25.5703125" style="275" customWidth="1"/>
    <col min="6402" max="6402" width="26.5703125" style="275" customWidth="1"/>
    <col min="6403" max="6403" width="16" style="275" customWidth="1"/>
    <col min="6404" max="6404" width="12.7109375" style="275" customWidth="1"/>
    <col min="6405" max="6405" width="11.140625" style="275" customWidth="1"/>
    <col min="6406" max="6406" width="11.5703125" style="275" customWidth="1"/>
    <col min="6407" max="6407" width="11.28515625" style="275" customWidth="1"/>
    <col min="6408" max="6408" width="29" style="275" customWidth="1"/>
    <col min="6409" max="6409" width="12.42578125" style="275" customWidth="1"/>
    <col min="6410" max="6410" width="12.85546875" style="275" customWidth="1"/>
    <col min="6411" max="6411" width="11.28515625" style="275" customWidth="1"/>
    <col min="6412" max="6412" width="14.42578125" style="275" customWidth="1"/>
    <col min="6413" max="6413" width="10.140625" style="275" customWidth="1"/>
    <col min="6414" max="6414" width="10.5703125" style="275" customWidth="1"/>
    <col min="6415" max="6415" width="9.85546875" style="275" customWidth="1"/>
    <col min="6416" max="6416" width="50.28515625" style="275" customWidth="1"/>
    <col min="6417" max="6650" width="11.42578125" style="275"/>
    <col min="6651" max="6651" width="9.5703125" style="275" customWidth="1"/>
    <col min="6652" max="6652" width="9.85546875" style="275" customWidth="1"/>
    <col min="6653" max="6653" width="49.140625" style="275" customWidth="1"/>
    <col min="6654" max="6655" width="21.7109375" style="275" customWidth="1"/>
    <col min="6656" max="6656" width="32.85546875" style="275" customWidth="1"/>
    <col min="6657" max="6657" width="25.5703125" style="275" customWidth="1"/>
    <col min="6658" max="6658" width="26.5703125" style="275" customWidth="1"/>
    <col min="6659" max="6659" width="16" style="275" customWidth="1"/>
    <col min="6660" max="6660" width="12.7109375" style="275" customWidth="1"/>
    <col min="6661" max="6661" width="11.140625" style="275" customWidth="1"/>
    <col min="6662" max="6662" width="11.5703125" style="275" customWidth="1"/>
    <col min="6663" max="6663" width="11.28515625" style="275" customWidth="1"/>
    <col min="6664" max="6664" width="29" style="275" customWidth="1"/>
    <col min="6665" max="6665" width="12.42578125" style="275" customWidth="1"/>
    <col min="6666" max="6666" width="12.85546875" style="275" customWidth="1"/>
    <col min="6667" max="6667" width="11.28515625" style="275" customWidth="1"/>
    <col min="6668" max="6668" width="14.42578125" style="275" customWidth="1"/>
    <col min="6669" max="6669" width="10.140625" style="275" customWidth="1"/>
    <col min="6670" max="6670" width="10.5703125" style="275" customWidth="1"/>
    <col min="6671" max="6671" width="9.85546875" style="275" customWidth="1"/>
    <col min="6672" max="6672" width="50.28515625" style="275" customWidth="1"/>
    <col min="6673" max="6906" width="11.42578125" style="275"/>
    <col min="6907" max="6907" width="9.5703125" style="275" customWidth="1"/>
    <col min="6908" max="6908" width="9.85546875" style="275" customWidth="1"/>
    <col min="6909" max="6909" width="49.140625" style="275" customWidth="1"/>
    <col min="6910" max="6911" width="21.7109375" style="275" customWidth="1"/>
    <col min="6912" max="6912" width="32.85546875" style="275" customWidth="1"/>
    <col min="6913" max="6913" width="25.5703125" style="275" customWidth="1"/>
    <col min="6914" max="6914" width="26.5703125" style="275" customWidth="1"/>
    <col min="6915" max="6915" width="16" style="275" customWidth="1"/>
    <col min="6916" max="6916" width="12.7109375" style="275" customWidth="1"/>
    <col min="6917" max="6917" width="11.140625" style="275" customWidth="1"/>
    <col min="6918" max="6918" width="11.5703125" style="275" customWidth="1"/>
    <col min="6919" max="6919" width="11.28515625" style="275" customWidth="1"/>
    <col min="6920" max="6920" width="29" style="275" customWidth="1"/>
    <col min="6921" max="6921" width="12.42578125" style="275" customWidth="1"/>
    <col min="6922" max="6922" width="12.85546875" style="275" customWidth="1"/>
    <col min="6923" max="6923" width="11.28515625" style="275" customWidth="1"/>
    <col min="6924" max="6924" width="14.42578125" style="275" customWidth="1"/>
    <col min="6925" max="6925" width="10.140625" style="275" customWidth="1"/>
    <col min="6926" max="6926" width="10.5703125" style="275" customWidth="1"/>
    <col min="6927" max="6927" width="9.85546875" style="275" customWidth="1"/>
    <col min="6928" max="6928" width="50.28515625" style="275" customWidth="1"/>
    <col min="6929" max="7162" width="11.42578125" style="275"/>
    <col min="7163" max="7163" width="9.5703125" style="275" customWidth="1"/>
    <col min="7164" max="7164" width="9.85546875" style="275" customWidth="1"/>
    <col min="7165" max="7165" width="49.140625" style="275" customWidth="1"/>
    <col min="7166" max="7167" width="21.7109375" style="275" customWidth="1"/>
    <col min="7168" max="7168" width="32.85546875" style="275" customWidth="1"/>
    <col min="7169" max="7169" width="25.5703125" style="275" customWidth="1"/>
    <col min="7170" max="7170" width="26.5703125" style="275" customWidth="1"/>
    <col min="7171" max="7171" width="16" style="275" customWidth="1"/>
    <col min="7172" max="7172" width="12.7109375" style="275" customWidth="1"/>
    <col min="7173" max="7173" width="11.140625" style="275" customWidth="1"/>
    <col min="7174" max="7174" width="11.5703125" style="275" customWidth="1"/>
    <col min="7175" max="7175" width="11.28515625" style="275" customWidth="1"/>
    <col min="7176" max="7176" width="29" style="275" customWidth="1"/>
    <col min="7177" max="7177" width="12.42578125" style="275" customWidth="1"/>
    <col min="7178" max="7178" width="12.85546875" style="275" customWidth="1"/>
    <col min="7179" max="7179" width="11.28515625" style="275" customWidth="1"/>
    <col min="7180" max="7180" width="14.42578125" style="275" customWidth="1"/>
    <col min="7181" max="7181" width="10.140625" style="275" customWidth="1"/>
    <col min="7182" max="7182" width="10.5703125" style="275" customWidth="1"/>
    <col min="7183" max="7183" width="9.85546875" style="275" customWidth="1"/>
    <col min="7184" max="7184" width="50.28515625" style="275" customWidth="1"/>
    <col min="7185" max="7418" width="11.42578125" style="275"/>
    <col min="7419" max="7419" width="9.5703125" style="275" customWidth="1"/>
    <col min="7420" max="7420" width="9.85546875" style="275" customWidth="1"/>
    <col min="7421" max="7421" width="49.140625" style="275" customWidth="1"/>
    <col min="7422" max="7423" width="21.7109375" style="275" customWidth="1"/>
    <col min="7424" max="7424" width="32.85546875" style="275" customWidth="1"/>
    <col min="7425" max="7425" width="25.5703125" style="275" customWidth="1"/>
    <col min="7426" max="7426" width="26.5703125" style="275" customWidth="1"/>
    <col min="7427" max="7427" width="16" style="275" customWidth="1"/>
    <col min="7428" max="7428" width="12.7109375" style="275" customWidth="1"/>
    <col min="7429" max="7429" width="11.140625" style="275" customWidth="1"/>
    <col min="7430" max="7430" width="11.5703125" style="275" customWidth="1"/>
    <col min="7431" max="7431" width="11.28515625" style="275" customWidth="1"/>
    <col min="7432" max="7432" width="29" style="275" customWidth="1"/>
    <col min="7433" max="7433" width="12.42578125" style="275" customWidth="1"/>
    <col min="7434" max="7434" width="12.85546875" style="275" customWidth="1"/>
    <col min="7435" max="7435" width="11.28515625" style="275" customWidth="1"/>
    <col min="7436" max="7436" width="14.42578125" style="275" customWidth="1"/>
    <col min="7437" max="7437" width="10.140625" style="275" customWidth="1"/>
    <col min="7438" max="7438" width="10.5703125" style="275" customWidth="1"/>
    <col min="7439" max="7439" width="9.85546875" style="275" customWidth="1"/>
    <col min="7440" max="7440" width="50.28515625" style="275" customWidth="1"/>
    <col min="7441" max="7674" width="11.42578125" style="275"/>
    <col min="7675" max="7675" width="9.5703125" style="275" customWidth="1"/>
    <col min="7676" max="7676" width="9.85546875" style="275" customWidth="1"/>
    <col min="7677" max="7677" width="49.140625" style="275" customWidth="1"/>
    <col min="7678" max="7679" width="21.7109375" style="275" customWidth="1"/>
    <col min="7680" max="7680" width="32.85546875" style="275" customWidth="1"/>
    <col min="7681" max="7681" width="25.5703125" style="275" customWidth="1"/>
    <col min="7682" max="7682" width="26.5703125" style="275" customWidth="1"/>
    <col min="7683" max="7683" width="16" style="275" customWidth="1"/>
    <col min="7684" max="7684" width="12.7109375" style="275" customWidth="1"/>
    <col min="7685" max="7685" width="11.140625" style="275" customWidth="1"/>
    <col min="7686" max="7686" width="11.5703125" style="275" customWidth="1"/>
    <col min="7687" max="7687" width="11.28515625" style="275" customWidth="1"/>
    <col min="7688" max="7688" width="29" style="275" customWidth="1"/>
    <col min="7689" max="7689" width="12.42578125" style="275" customWidth="1"/>
    <col min="7690" max="7690" width="12.85546875" style="275" customWidth="1"/>
    <col min="7691" max="7691" width="11.28515625" style="275" customWidth="1"/>
    <col min="7692" max="7692" width="14.42578125" style="275" customWidth="1"/>
    <col min="7693" max="7693" width="10.140625" style="275" customWidth="1"/>
    <col min="7694" max="7694" width="10.5703125" style="275" customWidth="1"/>
    <col min="7695" max="7695" width="9.85546875" style="275" customWidth="1"/>
    <col min="7696" max="7696" width="50.28515625" style="275" customWidth="1"/>
    <col min="7697" max="7930" width="11.42578125" style="275"/>
    <col min="7931" max="7931" width="9.5703125" style="275" customWidth="1"/>
    <col min="7932" max="7932" width="9.85546875" style="275" customWidth="1"/>
    <col min="7933" max="7933" width="49.140625" style="275" customWidth="1"/>
    <col min="7934" max="7935" width="21.7109375" style="275" customWidth="1"/>
    <col min="7936" max="7936" width="32.85546875" style="275" customWidth="1"/>
    <col min="7937" max="7937" width="25.5703125" style="275" customWidth="1"/>
    <col min="7938" max="7938" width="26.5703125" style="275" customWidth="1"/>
    <col min="7939" max="7939" width="16" style="275" customWidth="1"/>
    <col min="7940" max="7940" width="12.7109375" style="275" customWidth="1"/>
    <col min="7941" max="7941" width="11.140625" style="275" customWidth="1"/>
    <col min="7942" max="7942" width="11.5703125" style="275" customWidth="1"/>
    <col min="7943" max="7943" width="11.28515625" style="275" customWidth="1"/>
    <col min="7944" max="7944" width="29" style="275" customWidth="1"/>
    <col min="7945" max="7945" width="12.42578125" style="275" customWidth="1"/>
    <col min="7946" max="7946" width="12.85546875" style="275" customWidth="1"/>
    <col min="7947" max="7947" width="11.28515625" style="275" customWidth="1"/>
    <col min="7948" max="7948" width="14.42578125" style="275" customWidth="1"/>
    <col min="7949" max="7949" width="10.140625" style="275" customWidth="1"/>
    <col min="7950" max="7950" width="10.5703125" style="275" customWidth="1"/>
    <col min="7951" max="7951" width="9.85546875" style="275" customWidth="1"/>
    <col min="7952" max="7952" width="50.28515625" style="275" customWidth="1"/>
    <col min="7953" max="8186" width="11.42578125" style="275"/>
    <col min="8187" max="8187" width="9.5703125" style="275" customWidth="1"/>
    <col min="8188" max="8188" width="9.85546875" style="275" customWidth="1"/>
    <col min="8189" max="8189" width="49.140625" style="275" customWidth="1"/>
    <col min="8190" max="8191" width="21.7109375" style="275" customWidth="1"/>
    <col min="8192" max="8192" width="32.85546875" style="275" customWidth="1"/>
    <col min="8193" max="8193" width="25.5703125" style="275" customWidth="1"/>
    <col min="8194" max="8194" width="26.5703125" style="275" customWidth="1"/>
    <col min="8195" max="8195" width="16" style="275" customWidth="1"/>
    <col min="8196" max="8196" width="12.7109375" style="275" customWidth="1"/>
    <col min="8197" max="8197" width="11.140625" style="275" customWidth="1"/>
    <col min="8198" max="8198" width="11.5703125" style="275" customWidth="1"/>
    <col min="8199" max="8199" width="11.28515625" style="275" customWidth="1"/>
    <col min="8200" max="8200" width="29" style="275" customWidth="1"/>
    <col min="8201" max="8201" width="12.42578125" style="275" customWidth="1"/>
    <col min="8202" max="8202" width="12.85546875" style="275" customWidth="1"/>
    <col min="8203" max="8203" width="11.28515625" style="275" customWidth="1"/>
    <col min="8204" max="8204" width="14.42578125" style="275" customWidth="1"/>
    <col min="8205" max="8205" width="10.140625" style="275" customWidth="1"/>
    <col min="8206" max="8206" width="10.5703125" style="275" customWidth="1"/>
    <col min="8207" max="8207" width="9.85546875" style="275" customWidth="1"/>
    <col min="8208" max="8208" width="50.28515625" style="275" customWidth="1"/>
    <col min="8209" max="8442" width="11.42578125" style="275"/>
    <col min="8443" max="8443" width="9.5703125" style="275" customWidth="1"/>
    <col min="8444" max="8444" width="9.85546875" style="275" customWidth="1"/>
    <col min="8445" max="8445" width="49.140625" style="275" customWidth="1"/>
    <col min="8446" max="8447" width="21.7109375" style="275" customWidth="1"/>
    <col min="8448" max="8448" width="32.85546875" style="275" customWidth="1"/>
    <col min="8449" max="8449" width="25.5703125" style="275" customWidth="1"/>
    <col min="8450" max="8450" width="26.5703125" style="275" customWidth="1"/>
    <col min="8451" max="8451" width="16" style="275" customWidth="1"/>
    <col min="8452" max="8452" width="12.7109375" style="275" customWidth="1"/>
    <col min="8453" max="8453" width="11.140625" style="275" customWidth="1"/>
    <col min="8454" max="8454" width="11.5703125" style="275" customWidth="1"/>
    <col min="8455" max="8455" width="11.28515625" style="275" customWidth="1"/>
    <col min="8456" max="8456" width="29" style="275" customWidth="1"/>
    <col min="8457" max="8457" width="12.42578125" style="275" customWidth="1"/>
    <col min="8458" max="8458" width="12.85546875" style="275" customWidth="1"/>
    <col min="8459" max="8459" width="11.28515625" style="275" customWidth="1"/>
    <col min="8460" max="8460" width="14.42578125" style="275" customWidth="1"/>
    <col min="8461" max="8461" width="10.140625" style="275" customWidth="1"/>
    <col min="8462" max="8462" width="10.5703125" style="275" customWidth="1"/>
    <col min="8463" max="8463" width="9.85546875" style="275" customWidth="1"/>
    <col min="8464" max="8464" width="50.28515625" style="275" customWidth="1"/>
    <col min="8465" max="8698" width="11.42578125" style="275"/>
    <col min="8699" max="8699" width="9.5703125" style="275" customWidth="1"/>
    <col min="8700" max="8700" width="9.85546875" style="275" customWidth="1"/>
    <col min="8701" max="8701" width="49.140625" style="275" customWidth="1"/>
    <col min="8702" max="8703" width="21.7109375" style="275" customWidth="1"/>
    <col min="8704" max="8704" width="32.85546875" style="275" customWidth="1"/>
    <col min="8705" max="8705" width="25.5703125" style="275" customWidth="1"/>
    <col min="8706" max="8706" width="26.5703125" style="275" customWidth="1"/>
    <col min="8707" max="8707" width="16" style="275" customWidth="1"/>
    <col min="8708" max="8708" width="12.7109375" style="275" customWidth="1"/>
    <col min="8709" max="8709" width="11.140625" style="275" customWidth="1"/>
    <col min="8710" max="8710" width="11.5703125" style="275" customWidth="1"/>
    <col min="8711" max="8711" width="11.28515625" style="275" customWidth="1"/>
    <col min="8712" max="8712" width="29" style="275" customWidth="1"/>
    <col min="8713" max="8713" width="12.42578125" style="275" customWidth="1"/>
    <col min="8714" max="8714" width="12.85546875" style="275" customWidth="1"/>
    <col min="8715" max="8715" width="11.28515625" style="275" customWidth="1"/>
    <col min="8716" max="8716" width="14.42578125" style="275" customWidth="1"/>
    <col min="8717" max="8717" width="10.140625" style="275" customWidth="1"/>
    <col min="8718" max="8718" width="10.5703125" style="275" customWidth="1"/>
    <col min="8719" max="8719" width="9.85546875" style="275" customWidth="1"/>
    <col min="8720" max="8720" width="50.28515625" style="275" customWidth="1"/>
    <col min="8721" max="8954" width="11.42578125" style="275"/>
    <col min="8955" max="8955" width="9.5703125" style="275" customWidth="1"/>
    <col min="8956" max="8956" width="9.85546875" style="275" customWidth="1"/>
    <col min="8957" max="8957" width="49.140625" style="275" customWidth="1"/>
    <col min="8958" max="8959" width="21.7109375" style="275" customWidth="1"/>
    <col min="8960" max="8960" width="32.85546875" style="275" customWidth="1"/>
    <col min="8961" max="8961" width="25.5703125" style="275" customWidth="1"/>
    <col min="8962" max="8962" width="26.5703125" style="275" customWidth="1"/>
    <col min="8963" max="8963" width="16" style="275" customWidth="1"/>
    <col min="8964" max="8964" width="12.7109375" style="275" customWidth="1"/>
    <col min="8965" max="8965" width="11.140625" style="275" customWidth="1"/>
    <col min="8966" max="8966" width="11.5703125" style="275" customWidth="1"/>
    <col min="8967" max="8967" width="11.28515625" style="275" customWidth="1"/>
    <col min="8968" max="8968" width="29" style="275" customWidth="1"/>
    <col min="8969" max="8969" width="12.42578125" style="275" customWidth="1"/>
    <col min="8970" max="8970" width="12.85546875" style="275" customWidth="1"/>
    <col min="8971" max="8971" width="11.28515625" style="275" customWidth="1"/>
    <col min="8972" max="8972" width="14.42578125" style="275" customWidth="1"/>
    <col min="8973" max="8973" width="10.140625" style="275" customWidth="1"/>
    <col min="8974" max="8974" width="10.5703125" style="275" customWidth="1"/>
    <col min="8975" max="8975" width="9.85546875" style="275" customWidth="1"/>
    <col min="8976" max="8976" width="50.28515625" style="275" customWidth="1"/>
    <col min="8977" max="9210" width="11.42578125" style="275"/>
    <col min="9211" max="9211" width="9.5703125" style="275" customWidth="1"/>
    <col min="9212" max="9212" width="9.85546875" style="275" customWidth="1"/>
    <col min="9213" max="9213" width="49.140625" style="275" customWidth="1"/>
    <col min="9214" max="9215" width="21.7109375" style="275" customWidth="1"/>
    <col min="9216" max="9216" width="32.85546875" style="275" customWidth="1"/>
    <col min="9217" max="9217" width="25.5703125" style="275" customWidth="1"/>
    <col min="9218" max="9218" width="26.5703125" style="275" customWidth="1"/>
    <col min="9219" max="9219" width="16" style="275" customWidth="1"/>
    <col min="9220" max="9220" width="12.7109375" style="275" customWidth="1"/>
    <col min="9221" max="9221" width="11.140625" style="275" customWidth="1"/>
    <col min="9222" max="9222" width="11.5703125" style="275" customWidth="1"/>
    <col min="9223" max="9223" width="11.28515625" style="275" customWidth="1"/>
    <col min="9224" max="9224" width="29" style="275" customWidth="1"/>
    <col min="9225" max="9225" width="12.42578125" style="275" customWidth="1"/>
    <col min="9226" max="9226" width="12.85546875" style="275" customWidth="1"/>
    <col min="9227" max="9227" width="11.28515625" style="275" customWidth="1"/>
    <col min="9228" max="9228" width="14.42578125" style="275" customWidth="1"/>
    <col min="9229" max="9229" width="10.140625" style="275" customWidth="1"/>
    <col min="9230" max="9230" width="10.5703125" style="275" customWidth="1"/>
    <col min="9231" max="9231" width="9.85546875" style="275" customWidth="1"/>
    <col min="9232" max="9232" width="50.28515625" style="275" customWidth="1"/>
    <col min="9233" max="9466" width="11.42578125" style="275"/>
    <col min="9467" max="9467" width="9.5703125" style="275" customWidth="1"/>
    <col min="9468" max="9468" width="9.85546875" style="275" customWidth="1"/>
    <col min="9469" max="9469" width="49.140625" style="275" customWidth="1"/>
    <col min="9470" max="9471" width="21.7109375" style="275" customWidth="1"/>
    <col min="9472" max="9472" width="32.85546875" style="275" customWidth="1"/>
    <col min="9473" max="9473" width="25.5703125" style="275" customWidth="1"/>
    <col min="9474" max="9474" width="26.5703125" style="275" customWidth="1"/>
    <col min="9475" max="9475" width="16" style="275" customWidth="1"/>
    <col min="9476" max="9476" width="12.7109375" style="275" customWidth="1"/>
    <col min="9477" max="9477" width="11.140625" style="275" customWidth="1"/>
    <col min="9478" max="9478" width="11.5703125" style="275" customWidth="1"/>
    <col min="9479" max="9479" width="11.28515625" style="275" customWidth="1"/>
    <col min="9480" max="9480" width="29" style="275" customWidth="1"/>
    <col min="9481" max="9481" width="12.42578125" style="275" customWidth="1"/>
    <col min="9482" max="9482" width="12.85546875" style="275" customWidth="1"/>
    <col min="9483" max="9483" width="11.28515625" style="275" customWidth="1"/>
    <col min="9484" max="9484" width="14.42578125" style="275" customWidth="1"/>
    <col min="9485" max="9485" width="10.140625" style="275" customWidth="1"/>
    <col min="9486" max="9486" width="10.5703125" style="275" customWidth="1"/>
    <col min="9487" max="9487" width="9.85546875" style="275" customWidth="1"/>
    <col min="9488" max="9488" width="50.28515625" style="275" customWidth="1"/>
    <col min="9489" max="9722" width="11.42578125" style="275"/>
    <col min="9723" max="9723" width="9.5703125" style="275" customWidth="1"/>
    <col min="9724" max="9724" width="9.85546875" style="275" customWidth="1"/>
    <col min="9725" max="9725" width="49.140625" style="275" customWidth="1"/>
    <col min="9726" max="9727" width="21.7109375" style="275" customWidth="1"/>
    <col min="9728" max="9728" width="32.85546875" style="275" customWidth="1"/>
    <col min="9729" max="9729" width="25.5703125" style="275" customWidth="1"/>
    <col min="9730" max="9730" width="26.5703125" style="275" customWidth="1"/>
    <col min="9731" max="9731" width="16" style="275" customWidth="1"/>
    <col min="9732" max="9732" width="12.7109375" style="275" customWidth="1"/>
    <col min="9733" max="9733" width="11.140625" style="275" customWidth="1"/>
    <col min="9734" max="9734" width="11.5703125" style="275" customWidth="1"/>
    <col min="9735" max="9735" width="11.28515625" style="275" customWidth="1"/>
    <col min="9736" max="9736" width="29" style="275" customWidth="1"/>
    <col min="9737" max="9737" width="12.42578125" style="275" customWidth="1"/>
    <col min="9738" max="9738" width="12.85546875" style="275" customWidth="1"/>
    <col min="9739" max="9739" width="11.28515625" style="275" customWidth="1"/>
    <col min="9740" max="9740" width="14.42578125" style="275" customWidth="1"/>
    <col min="9741" max="9741" width="10.140625" style="275" customWidth="1"/>
    <col min="9742" max="9742" width="10.5703125" style="275" customWidth="1"/>
    <col min="9743" max="9743" width="9.85546875" style="275" customWidth="1"/>
    <col min="9744" max="9744" width="50.28515625" style="275" customWidth="1"/>
    <col min="9745" max="9978" width="11.42578125" style="275"/>
    <col min="9979" max="9979" width="9.5703125" style="275" customWidth="1"/>
    <col min="9980" max="9980" width="9.85546875" style="275" customWidth="1"/>
    <col min="9981" max="9981" width="49.140625" style="275" customWidth="1"/>
    <col min="9982" max="9983" width="21.7109375" style="275" customWidth="1"/>
    <col min="9984" max="9984" width="32.85546875" style="275" customWidth="1"/>
    <col min="9985" max="9985" width="25.5703125" style="275" customWidth="1"/>
    <col min="9986" max="9986" width="26.5703125" style="275" customWidth="1"/>
    <col min="9987" max="9987" width="16" style="275" customWidth="1"/>
    <col min="9988" max="9988" width="12.7109375" style="275" customWidth="1"/>
    <col min="9989" max="9989" width="11.140625" style="275" customWidth="1"/>
    <col min="9990" max="9990" width="11.5703125" style="275" customWidth="1"/>
    <col min="9991" max="9991" width="11.28515625" style="275" customWidth="1"/>
    <col min="9992" max="9992" width="29" style="275" customWidth="1"/>
    <col min="9993" max="9993" width="12.42578125" style="275" customWidth="1"/>
    <col min="9994" max="9994" width="12.85546875" style="275" customWidth="1"/>
    <col min="9995" max="9995" width="11.28515625" style="275" customWidth="1"/>
    <col min="9996" max="9996" width="14.42578125" style="275" customWidth="1"/>
    <col min="9997" max="9997" width="10.140625" style="275" customWidth="1"/>
    <col min="9998" max="9998" width="10.5703125" style="275" customWidth="1"/>
    <col min="9999" max="9999" width="9.85546875" style="275" customWidth="1"/>
    <col min="10000" max="10000" width="50.28515625" style="275" customWidth="1"/>
    <col min="10001" max="10234" width="11.42578125" style="275"/>
    <col min="10235" max="10235" width="9.5703125" style="275" customWidth="1"/>
    <col min="10236" max="10236" width="9.85546875" style="275" customWidth="1"/>
    <col min="10237" max="10237" width="49.140625" style="275" customWidth="1"/>
    <col min="10238" max="10239" width="21.7109375" style="275" customWidth="1"/>
    <col min="10240" max="10240" width="32.85546875" style="275" customWidth="1"/>
    <col min="10241" max="10241" width="25.5703125" style="275" customWidth="1"/>
    <col min="10242" max="10242" width="26.5703125" style="275" customWidth="1"/>
    <col min="10243" max="10243" width="16" style="275" customWidth="1"/>
    <col min="10244" max="10244" width="12.7109375" style="275" customWidth="1"/>
    <col min="10245" max="10245" width="11.140625" style="275" customWidth="1"/>
    <col min="10246" max="10246" width="11.5703125" style="275" customWidth="1"/>
    <col min="10247" max="10247" width="11.28515625" style="275" customWidth="1"/>
    <col min="10248" max="10248" width="29" style="275" customWidth="1"/>
    <col min="10249" max="10249" width="12.42578125" style="275" customWidth="1"/>
    <col min="10250" max="10250" width="12.85546875" style="275" customWidth="1"/>
    <col min="10251" max="10251" width="11.28515625" style="275" customWidth="1"/>
    <col min="10252" max="10252" width="14.42578125" style="275" customWidth="1"/>
    <col min="10253" max="10253" width="10.140625" style="275" customWidth="1"/>
    <col min="10254" max="10254" width="10.5703125" style="275" customWidth="1"/>
    <col min="10255" max="10255" width="9.85546875" style="275" customWidth="1"/>
    <col min="10256" max="10256" width="50.28515625" style="275" customWidth="1"/>
    <col min="10257" max="10490" width="11.42578125" style="275"/>
    <col min="10491" max="10491" width="9.5703125" style="275" customWidth="1"/>
    <col min="10492" max="10492" width="9.85546875" style="275" customWidth="1"/>
    <col min="10493" max="10493" width="49.140625" style="275" customWidth="1"/>
    <col min="10494" max="10495" width="21.7109375" style="275" customWidth="1"/>
    <col min="10496" max="10496" width="32.85546875" style="275" customWidth="1"/>
    <col min="10497" max="10497" width="25.5703125" style="275" customWidth="1"/>
    <col min="10498" max="10498" width="26.5703125" style="275" customWidth="1"/>
    <col min="10499" max="10499" width="16" style="275" customWidth="1"/>
    <col min="10500" max="10500" width="12.7109375" style="275" customWidth="1"/>
    <col min="10501" max="10501" width="11.140625" style="275" customWidth="1"/>
    <col min="10502" max="10502" width="11.5703125" style="275" customWidth="1"/>
    <col min="10503" max="10503" width="11.28515625" style="275" customWidth="1"/>
    <col min="10504" max="10504" width="29" style="275" customWidth="1"/>
    <col min="10505" max="10505" width="12.42578125" style="275" customWidth="1"/>
    <col min="10506" max="10506" width="12.85546875" style="275" customWidth="1"/>
    <col min="10507" max="10507" width="11.28515625" style="275" customWidth="1"/>
    <col min="10508" max="10508" width="14.42578125" style="275" customWidth="1"/>
    <col min="10509" max="10509" width="10.140625" style="275" customWidth="1"/>
    <col min="10510" max="10510" width="10.5703125" style="275" customWidth="1"/>
    <col min="10511" max="10511" width="9.85546875" style="275" customWidth="1"/>
    <col min="10512" max="10512" width="50.28515625" style="275" customWidth="1"/>
    <col min="10513" max="10746" width="11.42578125" style="275"/>
    <col min="10747" max="10747" width="9.5703125" style="275" customWidth="1"/>
    <col min="10748" max="10748" width="9.85546875" style="275" customWidth="1"/>
    <col min="10749" max="10749" width="49.140625" style="275" customWidth="1"/>
    <col min="10750" max="10751" width="21.7109375" style="275" customWidth="1"/>
    <col min="10752" max="10752" width="32.85546875" style="275" customWidth="1"/>
    <col min="10753" max="10753" width="25.5703125" style="275" customWidth="1"/>
    <col min="10754" max="10754" width="26.5703125" style="275" customWidth="1"/>
    <col min="10755" max="10755" width="16" style="275" customWidth="1"/>
    <col min="10756" max="10756" width="12.7109375" style="275" customWidth="1"/>
    <col min="10757" max="10757" width="11.140625" style="275" customWidth="1"/>
    <col min="10758" max="10758" width="11.5703125" style="275" customWidth="1"/>
    <col min="10759" max="10759" width="11.28515625" style="275" customWidth="1"/>
    <col min="10760" max="10760" width="29" style="275" customWidth="1"/>
    <col min="10761" max="10761" width="12.42578125" style="275" customWidth="1"/>
    <col min="10762" max="10762" width="12.85546875" style="275" customWidth="1"/>
    <col min="10763" max="10763" width="11.28515625" style="275" customWidth="1"/>
    <col min="10764" max="10764" width="14.42578125" style="275" customWidth="1"/>
    <col min="10765" max="10765" width="10.140625" style="275" customWidth="1"/>
    <col min="10766" max="10766" width="10.5703125" style="275" customWidth="1"/>
    <col min="10767" max="10767" width="9.85546875" style="275" customWidth="1"/>
    <col min="10768" max="10768" width="50.28515625" style="275" customWidth="1"/>
    <col min="10769" max="11002" width="11.42578125" style="275"/>
    <col min="11003" max="11003" width="9.5703125" style="275" customWidth="1"/>
    <col min="11004" max="11004" width="9.85546875" style="275" customWidth="1"/>
    <col min="11005" max="11005" width="49.140625" style="275" customWidth="1"/>
    <col min="11006" max="11007" width="21.7109375" style="275" customWidth="1"/>
    <col min="11008" max="11008" width="32.85546875" style="275" customWidth="1"/>
    <col min="11009" max="11009" width="25.5703125" style="275" customWidth="1"/>
    <col min="11010" max="11010" width="26.5703125" style="275" customWidth="1"/>
    <col min="11011" max="11011" width="16" style="275" customWidth="1"/>
    <col min="11012" max="11012" width="12.7109375" style="275" customWidth="1"/>
    <col min="11013" max="11013" width="11.140625" style="275" customWidth="1"/>
    <col min="11014" max="11014" width="11.5703125" style="275" customWidth="1"/>
    <col min="11015" max="11015" width="11.28515625" style="275" customWidth="1"/>
    <col min="11016" max="11016" width="29" style="275" customWidth="1"/>
    <col min="11017" max="11017" width="12.42578125" style="275" customWidth="1"/>
    <col min="11018" max="11018" width="12.85546875" style="275" customWidth="1"/>
    <col min="11019" max="11019" width="11.28515625" style="275" customWidth="1"/>
    <col min="11020" max="11020" width="14.42578125" style="275" customWidth="1"/>
    <col min="11021" max="11021" width="10.140625" style="275" customWidth="1"/>
    <col min="11022" max="11022" width="10.5703125" style="275" customWidth="1"/>
    <col min="11023" max="11023" width="9.85546875" style="275" customWidth="1"/>
    <col min="11024" max="11024" width="50.28515625" style="275" customWidth="1"/>
    <col min="11025" max="11258" width="11.42578125" style="275"/>
    <col min="11259" max="11259" width="9.5703125" style="275" customWidth="1"/>
    <col min="11260" max="11260" width="9.85546875" style="275" customWidth="1"/>
    <col min="11261" max="11261" width="49.140625" style="275" customWidth="1"/>
    <col min="11262" max="11263" width="21.7109375" style="275" customWidth="1"/>
    <col min="11264" max="11264" width="32.85546875" style="275" customWidth="1"/>
    <col min="11265" max="11265" width="25.5703125" style="275" customWidth="1"/>
    <col min="11266" max="11266" width="26.5703125" style="275" customWidth="1"/>
    <col min="11267" max="11267" width="16" style="275" customWidth="1"/>
    <col min="11268" max="11268" width="12.7109375" style="275" customWidth="1"/>
    <col min="11269" max="11269" width="11.140625" style="275" customWidth="1"/>
    <col min="11270" max="11270" width="11.5703125" style="275" customWidth="1"/>
    <col min="11271" max="11271" width="11.28515625" style="275" customWidth="1"/>
    <col min="11272" max="11272" width="29" style="275" customWidth="1"/>
    <col min="11273" max="11273" width="12.42578125" style="275" customWidth="1"/>
    <col min="11274" max="11274" width="12.85546875" style="275" customWidth="1"/>
    <col min="11275" max="11275" width="11.28515625" style="275" customWidth="1"/>
    <col min="11276" max="11276" width="14.42578125" style="275" customWidth="1"/>
    <col min="11277" max="11277" width="10.140625" style="275" customWidth="1"/>
    <col min="11278" max="11278" width="10.5703125" style="275" customWidth="1"/>
    <col min="11279" max="11279" width="9.85546875" style="275" customWidth="1"/>
    <col min="11280" max="11280" width="50.28515625" style="275" customWidth="1"/>
    <col min="11281" max="11514" width="11.42578125" style="275"/>
    <col min="11515" max="11515" width="9.5703125" style="275" customWidth="1"/>
    <col min="11516" max="11516" width="9.85546875" style="275" customWidth="1"/>
    <col min="11517" max="11517" width="49.140625" style="275" customWidth="1"/>
    <col min="11518" max="11519" width="21.7109375" style="275" customWidth="1"/>
    <col min="11520" max="11520" width="32.85546875" style="275" customWidth="1"/>
    <col min="11521" max="11521" width="25.5703125" style="275" customWidth="1"/>
    <col min="11522" max="11522" width="26.5703125" style="275" customWidth="1"/>
    <col min="11523" max="11523" width="16" style="275" customWidth="1"/>
    <col min="11524" max="11524" width="12.7109375" style="275" customWidth="1"/>
    <col min="11525" max="11525" width="11.140625" style="275" customWidth="1"/>
    <col min="11526" max="11526" width="11.5703125" style="275" customWidth="1"/>
    <col min="11527" max="11527" width="11.28515625" style="275" customWidth="1"/>
    <col min="11528" max="11528" width="29" style="275" customWidth="1"/>
    <col min="11529" max="11529" width="12.42578125" style="275" customWidth="1"/>
    <col min="11530" max="11530" width="12.85546875" style="275" customWidth="1"/>
    <col min="11531" max="11531" width="11.28515625" style="275" customWidth="1"/>
    <col min="11532" max="11532" width="14.42578125" style="275" customWidth="1"/>
    <col min="11533" max="11533" width="10.140625" style="275" customWidth="1"/>
    <col min="11534" max="11534" width="10.5703125" style="275" customWidth="1"/>
    <col min="11535" max="11535" width="9.85546875" style="275" customWidth="1"/>
    <col min="11536" max="11536" width="50.28515625" style="275" customWidth="1"/>
    <col min="11537" max="11770" width="11.42578125" style="275"/>
    <col min="11771" max="11771" width="9.5703125" style="275" customWidth="1"/>
    <col min="11772" max="11772" width="9.85546875" style="275" customWidth="1"/>
    <col min="11773" max="11773" width="49.140625" style="275" customWidth="1"/>
    <col min="11774" max="11775" width="21.7109375" style="275" customWidth="1"/>
    <col min="11776" max="11776" width="32.85546875" style="275" customWidth="1"/>
    <col min="11777" max="11777" width="25.5703125" style="275" customWidth="1"/>
    <col min="11778" max="11778" width="26.5703125" style="275" customWidth="1"/>
    <col min="11779" max="11779" width="16" style="275" customWidth="1"/>
    <col min="11780" max="11780" width="12.7109375" style="275" customWidth="1"/>
    <col min="11781" max="11781" width="11.140625" style="275" customWidth="1"/>
    <col min="11782" max="11782" width="11.5703125" style="275" customWidth="1"/>
    <col min="11783" max="11783" width="11.28515625" style="275" customWidth="1"/>
    <col min="11784" max="11784" width="29" style="275" customWidth="1"/>
    <col min="11785" max="11785" width="12.42578125" style="275" customWidth="1"/>
    <col min="11786" max="11786" width="12.85546875" style="275" customWidth="1"/>
    <col min="11787" max="11787" width="11.28515625" style="275" customWidth="1"/>
    <col min="11788" max="11788" width="14.42578125" style="275" customWidth="1"/>
    <col min="11789" max="11789" width="10.140625" style="275" customWidth="1"/>
    <col min="11790" max="11790" width="10.5703125" style="275" customWidth="1"/>
    <col min="11791" max="11791" width="9.85546875" style="275" customWidth="1"/>
    <col min="11792" max="11792" width="50.28515625" style="275" customWidth="1"/>
    <col min="11793" max="12026" width="11.42578125" style="275"/>
    <col min="12027" max="12027" width="9.5703125" style="275" customWidth="1"/>
    <col min="12028" max="12028" width="9.85546875" style="275" customWidth="1"/>
    <col min="12029" max="12029" width="49.140625" style="275" customWidth="1"/>
    <col min="12030" max="12031" width="21.7109375" style="275" customWidth="1"/>
    <col min="12032" max="12032" width="32.85546875" style="275" customWidth="1"/>
    <col min="12033" max="12033" width="25.5703125" style="275" customWidth="1"/>
    <col min="12034" max="12034" width="26.5703125" style="275" customWidth="1"/>
    <col min="12035" max="12035" width="16" style="275" customWidth="1"/>
    <col min="12036" max="12036" width="12.7109375" style="275" customWidth="1"/>
    <col min="12037" max="12037" width="11.140625" style="275" customWidth="1"/>
    <col min="12038" max="12038" width="11.5703125" style="275" customWidth="1"/>
    <col min="12039" max="12039" width="11.28515625" style="275" customWidth="1"/>
    <col min="12040" max="12040" width="29" style="275" customWidth="1"/>
    <col min="12041" max="12041" width="12.42578125" style="275" customWidth="1"/>
    <col min="12042" max="12042" width="12.85546875" style="275" customWidth="1"/>
    <col min="12043" max="12043" width="11.28515625" style="275" customWidth="1"/>
    <col min="12044" max="12044" width="14.42578125" style="275" customWidth="1"/>
    <col min="12045" max="12045" width="10.140625" style="275" customWidth="1"/>
    <col min="12046" max="12046" width="10.5703125" style="275" customWidth="1"/>
    <col min="12047" max="12047" width="9.85546875" style="275" customWidth="1"/>
    <col min="12048" max="12048" width="50.28515625" style="275" customWidth="1"/>
    <col min="12049" max="12282" width="11.42578125" style="275"/>
    <col min="12283" max="12283" width="9.5703125" style="275" customWidth="1"/>
    <col min="12284" max="12284" width="9.85546875" style="275" customWidth="1"/>
    <col min="12285" max="12285" width="49.140625" style="275" customWidth="1"/>
    <col min="12286" max="12287" width="21.7109375" style="275" customWidth="1"/>
    <col min="12288" max="12288" width="32.85546875" style="275" customWidth="1"/>
    <col min="12289" max="12289" width="25.5703125" style="275" customWidth="1"/>
    <col min="12290" max="12290" width="26.5703125" style="275" customWidth="1"/>
    <col min="12291" max="12291" width="16" style="275" customWidth="1"/>
    <col min="12292" max="12292" width="12.7109375" style="275" customWidth="1"/>
    <col min="12293" max="12293" width="11.140625" style="275" customWidth="1"/>
    <col min="12294" max="12294" width="11.5703125" style="275" customWidth="1"/>
    <col min="12295" max="12295" width="11.28515625" style="275" customWidth="1"/>
    <col min="12296" max="12296" width="29" style="275" customWidth="1"/>
    <col min="12297" max="12297" width="12.42578125" style="275" customWidth="1"/>
    <col min="12298" max="12298" width="12.85546875" style="275" customWidth="1"/>
    <col min="12299" max="12299" width="11.28515625" style="275" customWidth="1"/>
    <col min="12300" max="12300" width="14.42578125" style="275" customWidth="1"/>
    <col min="12301" max="12301" width="10.140625" style="275" customWidth="1"/>
    <col min="12302" max="12302" width="10.5703125" style="275" customWidth="1"/>
    <col min="12303" max="12303" width="9.85546875" style="275" customWidth="1"/>
    <col min="12304" max="12304" width="50.28515625" style="275" customWidth="1"/>
    <col min="12305" max="12538" width="11.42578125" style="275"/>
    <col min="12539" max="12539" width="9.5703125" style="275" customWidth="1"/>
    <col min="12540" max="12540" width="9.85546875" style="275" customWidth="1"/>
    <col min="12541" max="12541" width="49.140625" style="275" customWidth="1"/>
    <col min="12542" max="12543" width="21.7109375" style="275" customWidth="1"/>
    <col min="12544" max="12544" width="32.85546875" style="275" customWidth="1"/>
    <col min="12545" max="12545" width="25.5703125" style="275" customWidth="1"/>
    <col min="12546" max="12546" width="26.5703125" style="275" customWidth="1"/>
    <col min="12547" max="12547" width="16" style="275" customWidth="1"/>
    <col min="12548" max="12548" width="12.7109375" style="275" customWidth="1"/>
    <col min="12549" max="12549" width="11.140625" style="275" customWidth="1"/>
    <col min="12550" max="12550" width="11.5703125" style="275" customWidth="1"/>
    <col min="12551" max="12551" width="11.28515625" style="275" customWidth="1"/>
    <col min="12552" max="12552" width="29" style="275" customWidth="1"/>
    <col min="12553" max="12553" width="12.42578125" style="275" customWidth="1"/>
    <col min="12554" max="12554" width="12.85546875" style="275" customWidth="1"/>
    <col min="12555" max="12555" width="11.28515625" style="275" customWidth="1"/>
    <col min="12556" max="12556" width="14.42578125" style="275" customWidth="1"/>
    <col min="12557" max="12557" width="10.140625" style="275" customWidth="1"/>
    <col min="12558" max="12558" width="10.5703125" style="275" customWidth="1"/>
    <col min="12559" max="12559" width="9.85546875" style="275" customWidth="1"/>
    <col min="12560" max="12560" width="50.28515625" style="275" customWidth="1"/>
    <col min="12561" max="12794" width="11.42578125" style="275"/>
    <col min="12795" max="12795" width="9.5703125" style="275" customWidth="1"/>
    <col min="12796" max="12796" width="9.85546875" style="275" customWidth="1"/>
    <col min="12797" max="12797" width="49.140625" style="275" customWidth="1"/>
    <col min="12798" max="12799" width="21.7109375" style="275" customWidth="1"/>
    <col min="12800" max="12800" width="32.85546875" style="275" customWidth="1"/>
    <col min="12801" max="12801" width="25.5703125" style="275" customWidth="1"/>
    <col min="12802" max="12802" width="26.5703125" style="275" customWidth="1"/>
    <col min="12803" max="12803" width="16" style="275" customWidth="1"/>
    <col min="12804" max="12804" width="12.7109375" style="275" customWidth="1"/>
    <col min="12805" max="12805" width="11.140625" style="275" customWidth="1"/>
    <col min="12806" max="12806" width="11.5703125" style="275" customWidth="1"/>
    <col min="12807" max="12807" width="11.28515625" style="275" customWidth="1"/>
    <col min="12808" max="12808" width="29" style="275" customWidth="1"/>
    <col min="12809" max="12809" width="12.42578125" style="275" customWidth="1"/>
    <col min="12810" max="12810" width="12.85546875" style="275" customWidth="1"/>
    <col min="12811" max="12811" width="11.28515625" style="275" customWidth="1"/>
    <col min="12812" max="12812" width="14.42578125" style="275" customWidth="1"/>
    <col min="12813" max="12813" width="10.140625" style="275" customWidth="1"/>
    <col min="12814" max="12814" width="10.5703125" style="275" customWidth="1"/>
    <col min="12815" max="12815" width="9.85546875" style="275" customWidth="1"/>
    <col min="12816" max="12816" width="50.28515625" style="275" customWidth="1"/>
    <col min="12817" max="13050" width="11.42578125" style="275"/>
    <col min="13051" max="13051" width="9.5703125" style="275" customWidth="1"/>
    <col min="13052" max="13052" width="9.85546875" style="275" customWidth="1"/>
    <col min="13053" max="13053" width="49.140625" style="275" customWidth="1"/>
    <col min="13054" max="13055" width="21.7109375" style="275" customWidth="1"/>
    <col min="13056" max="13056" width="32.85546875" style="275" customWidth="1"/>
    <col min="13057" max="13057" width="25.5703125" style="275" customWidth="1"/>
    <col min="13058" max="13058" width="26.5703125" style="275" customWidth="1"/>
    <col min="13059" max="13059" width="16" style="275" customWidth="1"/>
    <col min="13060" max="13060" width="12.7109375" style="275" customWidth="1"/>
    <col min="13061" max="13061" width="11.140625" style="275" customWidth="1"/>
    <col min="13062" max="13062" width="11.5703125" style="275" customWidth="1"/>
    <col min="13063" max="13063" width="11.28515625" style="275" customWidth="1"/>
    <col min="13064" max="13064" width="29" style="275" customWidth="1"/>
    <col min="13065" max="13065" width="12.42578125" style="275" customWidth="1"/>
    <col min="13066" max="13066" width="12.85546875" style="275" customWidth="1"/>
    <col min="13067" max="13067" width="11.28515625" style="275" customWidth="1"/>
    <col min="13068" max="13068" width="14.42578125" style="275" customWidth="1"/>
    <col min="13069" max="13069" width="10.140625" style="275" customWidth="1"/>
    <col min="13070" max="13070" width="10.5703125" style="275" customWidth="1"/>
    <col min="13071" max="13071" width="9.85546875" style="275" customWidth="1"/>
    <col min="13072" max="13072" width="50.28515625" style="275" customWidth="1"/>
    <col min="13073" max="13306" width="11.42578125" style="275"/>
    <col min="13307" max="13307" width="9.5703125" style="275" customWidth="1"/>
    <col min="13308" max="13308" width="9.85546875" style="275" customWidth="1"/>
    <col min="13309" max="13309" width="49.140625" style="275" customWidth="1"/>
    <col min="13310" max="13311" width="21.7109375" style="275" customWidth="1"/>
    <col min="13312" max="13312" width="32.85546875" style="275" customWidth="1"/>
    <col min="13313" max="13313" width="25.5703125" style="275" customWidth="1"/>
    <col min="13314" max="13314" width="26.5703125" style="275" customWidth="1"/>
    <col min="13315" max="13315" width="16" style="275" customWidth="1"/>
    <col min="13316" max="13316" width="12.7109375" style="275" customWidth="1"/>
    <col min="13317" max="13317" width="11.140625" style="275" customWidth="1"/>
    <col min="13318" max="13318" width="11.5703125" style="275" customWidth="1"/>
    <col min="13319" max="13319" width="11.28515625" style="275" customWidth="1"/>
    <col min="13320" max="13320" width="29" style="275" customWidth="1"/>
    <col min="13321" max="13321" width="12.42578125" style="275" customWidth="1"/>
    <col min="13322" max="13322" width="12.85546875" style="275" customWidth="1"/>
    <col min="13323" max="13323" width="11.28515625" style="275" customWidth="1"/>
    <col min="13324" max="13324" width="14.42578125" style="275" customWidth="1"/>
    <col min="13325" max="13325" width="10.140625" style="275" customWidth="1"/>
    <col min="13326" max="13326" width="10.5703125" style="275" customWidth="1"/>
    <col min="13327" max="13327" width="9.85546875" style="275" customWidth="1"/>
    <col min="13328" max="13328" width="50.28515625" style="275" customWidth="1"/>
    <col min="13329" max="13562" width="11.42578125" style="275"/>
    <col min="13563" max="13563" width="9.5703125" style="275" customWidth="1"/>
    <col min="13564" max="13564" width="9.85546875" style="275" customWidth="1"/>
    <col min="13565" max="13565" width="49.140625" style="275" customWidth="1"/>
    <col min="13566" max="13567" width="21.7109375" style="275" customWidth="1"/>
    <col min="13568" max="13568" width="32.85546875" style="275" customWidth="1"/>
    <col min="13569" max="13569" width="25.5703125" style="275" customWidth="1"/>
    <col min="13570" max="13570" width="26.5703125" style="275" customWidth="1"/>
    <col min="13571" max="13571" width="16" style="275" customWidth="1"/>
    <col min="13572" max="13572" width="12.7109375" style="275" customWidth="1"/>
    <col min="13573" max="13573" width="11.140625" style="275" customWidth="1"/>
    <col min="13574" max="13574" width="11.5703125" style="275" customWidth="1"/>
    <col min="13575" max="13575" width="11.28515625" style="275" customWidth="1"/>
    <col min="13576" max="13576" width="29" style="275" customWidth="1"/>
    <col min="13577" max="13577" width="12.42578125" style="275" customWidth="1"/>
    <col min="13578" max="13578" width="12.85546875" style="275" customWidth="1"/>
    <col min="13579" max="13579" width="11.28515625" style="275" customWidth="1"/>
    <col min="13580" max="13580" width="14.42578125" style="275" customWidth="1"/>
    <col min="13581" max="13581" width="10.140625" style="275" customWidth="1"/>
    <col min="13582" max="13582" width="10.5703125" style="275" customWidth="1"/>
    <col min="13583" max="13583" width="9.85546875" style="275" customWidth="1"/>
    <col min="13584" max="13584" width="50.28515625" style="275" customWidth="1"/>
    <col min="13585" max="13818" width="11.42578125" style="275"/>
    <col min="13819" max="13819" width="9.5703125" style="275" customWidth="1"/>
    <col min="13820" max="13820" width="9.85546875" style="275" customWidth="1"/>
    <col min="13821" max="13821" width="49.140625" style="275" customWidth="1"/>
    <col min="13822" max="13823" width="21.7109375" style="275" customWidth="1"/>
    <col min="13824" max="13824" width="32.85546875" style="275" customWidth="1"/>
    <col min="13825" max="13825" width="25.5703125" style="275" customWidth="1"/>
    <col min="13826" max="13826" width="26.5703125" style="275" customWidth="1"/>
    <col min="13827" max="13827" width="16" style="275" customWidth="1"/>
    <col min="13828" max="13828" width="12.7109375" style="275" customWidth="1"/>
    <col min="13829" max="13829" width="11.140625" style="275" customWidth="1"/>
    <col min="13830" max="13830" width="11.5703125" style="275" customWidth="1"/>
    <col min="13831" max="13831" width="11.28515625" style="275" customWidth="1"/>
    <col min="13832" max="13832" width="29" style="275" customWidth="1"/>
    <col min="13833" max="13833" width="12.42578125" style="275" customWidth="1"/>
    <col min="13834" max="13834" width="12.85546875" style="275" customWidth="1"/>
    <col min="13835" max="13835" width="11.28515625" style="275" customWidth="1"/>
    <col min="13836" max="13836" width="14.42578125" style="275" customWidth="1"/>
    <col min="13837" max="13837" width="10.140625" style="275" customWidth="1"/>
    <col min="13838" max="13838" width="10.5703125" style="275" customWidth="1"/>
    <col min="13839" max="13839" width="9.85546875" style="275" customWidth="1"/>
    <col min="13840" max="13840" width="50.28515625" style="275" customWidth="1"/>
    <col min="13841" max="14074" width="11.42578125" style="275"/>
    <col min="14075" max="14075" width="9.5703125" style="275" customWidth="1"/>
    <col min="14076" max="14076" width="9.85546875" style="275" customWidth="1"/>
    <col min="14077" max="14077" width="49.140625" style="275" customWidth="1"/>
    <col min="14078" max="14079" width="21.7109375" style="275" customWidth="1"/>
    <col min="14080" max="14080" width="32.85546875" style="275" customWidth="1"/>
    <col min="14081" max="14081" width="25.5703125" style="275" customWidth="1"/>
    <col min="14082" max="14082" width="26.5703125" style="275" customWidth="1"/>
    <col min="14083" max="14083" width="16" style="275" customWidth="1"/>
    <col min="14084" max="14084" width="12.7109375" style="275" customWidth="1"/>
    <col min="14085" max="14085" width="11.140625" style="275" customWidth="1"/>
    <col min="14086" max="14086" width="11.5703125" style="275" customWidth="1"/>
    <col min="14087" max="14087" width="11.28515625" style="275" customWidth="1"/>
    <col min="14088" max="14088" width="29" style="275" customWidth="1"/>
    <col min="14089" max="14089" width="12.42578125" style="275" customWidth="1"/>
    <col min="14090" max="14090" width="12.85546875" style="275" customWidth="1"/>
    <col min="14091" max="14091" width="11.28515625" style="275" customWidth="1"/>
    <col min="14092" max="14092" width="14.42578125" style="275" customWidth="1"/>
    <col min="14093" max="14093" width="10.140625" style="275" customWidth="1"/>
    <col min="14094" max="14094" width="10.5703125" style="275" customWidth="1"/>
    <col min="14095" max="14095" width="9.85546875" style="275" customWidth="1"/>
    <col min="14096" max="14096" width="50.28515625" style="275" customWidth="1"/>
    <col min="14097" max="14330" width="11.42578125" style="275"/>
    <col min="14331" max="14331" width="9.5703125" style="275" customWidth="1"/>
    <col min="14332" max="14332" width="9.85546875" style="275" customWidth="1"/>
    <col min="14333" max="14333" width="49.140625" style="275" customWidth="1"/>
    <col min="14334" max="14335" width="21.7109375" style="275" customWidth="1"/>
    <col min="14336" max="14336" width="32.85546875" style="275" customWidth="1"/>
    <col min="14337" max="14337" width="25.5703125" style="275" customWidth="1"/>
    <col min="14338" max="14338" width="26.5703125" style="275" customWidth="1"/>
    <col min="14339" max="14339" width="16" style="275" customWidth="1"/>
    <col min="14340" max="14340" width="12.7109375" style="275" customWidth="1"/>
    <col min="14341" max="14341" width="11.140625" style="275" customWidth="1"/>
    <col min="14342" max="14342" width="11.5703125" style="275" customWidth="1"/>
    <col min="14343" max="14343" width="11.28515625" style="275" customWidth="1"/>
    <col min="14344" max="14344" width="29" style="275" customWidth="1"/>
    <col min="14345" max="14345" width="12.42578125" style="275" customWidth="1"/>
    <col min="14346" max="14346" width="12.85546875" style="275" customWidth="1"/>
    <col min="14347" max="14347" width="11.28515625" style="275" customWidth="1"/>
    <col min="14348" max="14348" width="14.42578125" style="275" customWidth="1"/>
    <col min="14349" max="14349" width="10.140625" style="275" customWidth="1"/>
    <col min="14350" max="14350" width="10.5703125" style="275" customWidth="1"/>
    <col min="14351" max="14351" width="9.85546875" style="275" customWidth="1"/>
    <col min="14352" max="14352" width="50.28515625" style="275" customWidth="1"/>
    <col min="14353" max="14586" width="11.42578125" style="275"/>
    <col min="14587" max="14587" width="9.5703125" style="275" customWidth="1"/>
    <col min="14588" max="14588" width="9.85546875" style="275" customWidth="1"/>
    <col min="14589" max="14589" width="49.140625" style="275" customWidth="1"/>
    <col min="14590" max="14591" width="21.7109375" style="275" customWidth="1"/>
    <col min="14592" max="14592" width="32.85546875" style="275" customWidth="1"/>
    <col min="14593" max="14593" width="25.5703125" style="275" customWidth="1"/>
    <col min="14594" max="14594" width="26.5703125" style="275" customWidth="1"/>
    <col min="14595" max="14595" width="16" style="275" customWidth="1"/>
    <col min="14596" max="14596" width="12.7109375" style="275" customWidth="1"/>
    <col min="14597" max="14597" width="11.140625" style="275" customWidth="1"/>
    <col min="14598" max="14598" width="11.5703125" style="275" customWidth="1"/>
    <col min="14599" max="14599" width="11.28515625" style="275" customWidth="1"/>
    <col min="14600" max="14600" width="29" style="275" customWidth="1"/>
    <col min="14601" max="14601" width="12.42578125" style="275" customWidth="1"/>
    <col min="14602" max="14602" width="12.85546875" style="275" customWidth="1"/>
    <col min="14603" max="14603" width="11.28515625" style="275" customWidth="1"/>
    <col min="14604" max="14604" width="14.42578125" style="275" customWidth="1"/>
    <col min="14605" max="14605" width="10.140625" style="275" customWidth="1"/>
    <col min="14606" max="14606" width="10.5703125" style="275" customWidth="1"/>
    <col min="14607" max="14607" width="9.85546875" style="275" customWidth="1"/>
    <col min="14608" max="14608" width="50.28515625" style="275" customWidth="1"/>
    <col min="14609" max="14842" width="11.42578125" style="275"/>
    <col min="14843" max="14843" width="9.5703125" style="275" customWidth="1"/>
    <col min="14844" max="14844" width="9.85546875" style="275" customWidth="1"/>
    <col min="14845" max="14845" width="49.140625" style="275" customWidth="1"/>
    <col min="14846" max="14847" width="21.7109375" style="275" customWidth="1"/>
    <col min="14848" max="14848" width="32.85546875" style="275" customWidth="1"/>
    <col min="14849" max="14849" width="25.5703125" style="275" customWidth="1"/>
    <col min="14850" max="14850" width="26.5703125" style="275" customWidth="1"/>
    <col min="14851" max="14851" width="16" style="275" customWidth="1"/>
    <col min="14852" max="14852" width="12.7109375" style="275" customWidth="1"/>
    <col min="14853" max="14853" width="11.140625" style="275" customWidth="1"/>
    <col min="14854" max="14854" width="11.5703125" style="275" customWidth="1"/>
    <col min="14855" max="14855" width="11.28515625" style="275" customWidth="1"/>
    <col min="14856" max="14856" width="29" style="275" customWidth="1"/>
    <col min="14857" max="14857" width="12.42578125" style="275" customWidth="1"/>
    <col min="14858" max="14858" width="12.85546875" style="275" customWidth="1"/>
    <col min="14859" max="14859" width="11.28515625" style="275" customWidth="1"/>
    <col min="14860" max="14860" width="14.42578125" style="275" customWidth="1"/>
    <col min="14861" max="14861" width="10.140625" style="275" customWidth="1"/>
    <col min="14862" max="14862" width="10.5703125" style="275" customWidth="1"/>
    <col min="14863" max="14863" width="9.85546875" style="275" customWidth="1"/>
    <col min="14864" max="14864" width="50.28515625" style="275" customWidth="1"/>
    <col min="14865" max="15098" width="11.42578125" style="275"/>
    <col min="15099" max="15099" width="9.5703125" style="275" customWidth="1"/>
    <col min="15100" max="15100" width="9.85546875" style="275" customWidth="1"/>
    <col min="15101" max="15101" width="49.140625" style="275" customWidth="1"/>
    <col min="15102" max="15103" width="21.7109375" style="275" customWidth="1"/>
    <col min="15104" max="15104" width="32.85546875" style="275" customWidth="1"/>
    <col min="15105" max="15105" width="25.5703125" style="275" customWidth="1"/>
    <col min="15106" max="15106" width="26.5703125" style="275" customWidth="1"/>
    <col min="15107" max="15107" width="16" style="275" customWidth="1"/>
    <col min="15108" max="15108" width="12.7109375" style="275" customWidth="1"/>
    <col min="15109" max="15109" width="11.140625" style="275" customWidth="1"/>
    <col min="15110" max="15110" width="11.5703125" style="275" customWidth="1"/>
    <col min="15111" max="15111" width="11.28515625" style="275" customWidth="1"/>
    <col min="15112" max="15112" width="29" style="275" customWidth="1"/>
    <col min="15113" max="15113" width="12.42578125" style="275" customWidth="1"/>
    <col min="15114" max="15114" width="12.85546875" style="275" customWidth="1"/>
    <col min="15115" max="15115" width="11.28515625" style="275" customWidth="1"/>
    <col min="15116" max="15116" width="14.42578125" style="275" customWidth="1"/>
    <col min="15117" max="15117" width="10.140625" style="275" customWidth="1"/>
    <col min="15118" max="15118" width="10.5703125" style="275" customWidth="1"/>
    <col min="15119" max="15119" width="9.85546875" style="275" customWidth="1"/>
    <col min="15120" max="15120" width="50.28515625" style="275" customWidth="1"/>
    <col min="15121" max="15354" width="11.42578125" style="275"/>
    <col min="15355" max="15355" width="9.5703125" style="275" customWidth="1"/>
    <col min="15356" max="15356" width="9.85546875" style="275" customWidth="1"/>
    <col min="15357" max="15357" width="49.140625" style="275" customWidth="1"/>
    <col min="15358" max="15359" width="21.7109375" style="275" customWidth="1"/>
    <col min="15360" max="15360" width="32.85546875" style="275" customWidth="1"/>
    <col min="15361" max="15361" width="25.5703125" style="275" customWidth="1"/>
    <col min="15362" max="15362" width="26.5703125" style="275" customWidth="1"/>
    <col min="15363" max="15363" width="16" style="275" customWidth="1"/>
    <col min="15364" max="15364" width="12.7109375" style="275" customWidth="1"/>
    <col min="15365" max="15365" width="11.140625" style="275" customWidth="1"/>
    <col min="15366" max="15366" width="11.5703125" style="275" customWidth="1"/>
    <col min="15367" max="15367" width="11.28515625" style="275" customWidth="1"/>
    <col min="15368" max="15368" width="29" style="275" customWidth="1"/>
    <col min="15369" max="15369" width="12.42578125" style="275" customWidth="1"/>
    <col min="15370" max="15370" width="12.85546875" style="275" customWidth="1"/>
    <col min="15371" max="15371" width="11.28515625" style="275" customWidth="1"/>
    <col min="15372" max="15372" width="14.42578125" style="275" customWidth="1"/>
    <col min="15373" max="15373" width="10.140625" style="275" customWidth="1"/>
    <col min="15374" max="15374" width="10.5703125" style="275" customWidth="1"/>
    <col min="15375" max="15375" width="9.85546875" style="275" customWidth="1"/>
    <col min="15376" max="15376" width="50.28515625" style="275" customWidth="1"/>
    <col min="15377" max="15610" width="11.42578125" style="275"/>
    <col min="15611" max="15611" width="9.5703125" style="275" customWidth="1"/>
    <col min="15612" max="15612" width="9.85546875" style="275" customWidth="1"/>
    <col min="15613" max="15613" width="49.140625" style="275" customWidth="1"/>
    <col min="15614" max="15615" width="21.7109375" style="275" customWidth="1"/>
    <col min="15616" max="15616" width="32.85546875" style="275" customWidth="1"/>
    <col min="15617" max="15617" width="25.5703125" style="275" customWidth="1"/>
    <col min="15618" max="15618" width="26.5703125" style="275" customWidth="1"/>
    <col min="15619" max="15619" width="16" style="275" customWidth="1"/>
    <col min="15620" max="15620" width="12.7109375" style="275" customWidth="1"/>
    <col min="15621" max="15621" width="11.140625" style="275" customWidth="1"/>
    <col min="15622" max="15622" width="11.5703125" style="275" customWidth="1"/>
    <col min="15623" max="15623" width="11.28515625" style="275" customWidth="1"/>
    <col min="15624" max="15624" width="29" style="275" customWidth="1"/>
    <col min="15625" max="15625" width="12.42578125" style="275" customWidth="1"/>
    <col min="15626" max="15626" width="12.85546875" style="275" customWidth="1"/>
    <col min="15627" max="15627" width="11.28515625" style="275" customWidth="1"/>
    <col min="15628" max="15628" width="14.42578125" style="275" customWidth="1"/>
    <col min="15629" max="15629" width="10.140625" style="275" customWidth="1"/>
    <col min="15630" max="15630" width="10.5703125" style="275" customWidth="1"/>
    <col min="15631" max="15631" width="9.85546875" style="275" customWidth="1"/>
    <col min="15632" max="15632" width="50.28515625" style="275" customWidth="1"/>
    <col min="15633" max="15866" width="11.42578125" style="275"/>
    <col min="15867" max="15867" width="9.5703125" style="275" customWidth="1"/>
    <col min="15868" max="15868" width="9.85546875" style="275" customWidth="1"/>
    <col min="15869" max="15869" width="49.140625" style="275" customWidth="1"/>
    <col min="15870" max="15871" width="21.7109375" style="275" customWidth="1"/>
    <col min="15872" max="15872" width="32.85546875" style="275" customWidth="1"/>
    <col min="15873" max="15873" width="25.5703125" style="275" customWidth="1"/>
    <col min="15874" max="15874" width="26.5703125" style="275" customWidth="1"/>
    <col min="15875" max="15875" width="16" style="275" customWidth="1"/>
    <col min="15876" max="15876" width="12.7109375" style="275" customWidth="1"/>
    <col min="15877" max="15877" width="11.140625" style="275" customWidth="1"/>
    <col min="15878" max="15878" width="11.5703125" style="275" customWidth="1"/>
    <col min="15879" max="15879" width="11.28515625" style="275" customWidth="1"/>
    <col min="15880" max="15880" width="29" style="275" customWidth="1"/>
    <col min="15881" max="15881" width="12.42578125" style="275" customWidth="1"/>
    <col min="15882" max="15882" width="12.85546875" style="275" customWidth="1"/>
    <col min="15883" max="15883" width="11.28515625" style="275" customWidth="1"/>
    <col min="15884" max="15884" width="14.42578125" style="275" customWidth="1"/>
    <col min="15885" max="15885" width="10.140625" style="275" customWidth="1"/>
    <col min="15886" max="15886" width="10.5703125" style="275" customWidth="1"/>
    <col min="15887" max="15887" width="9.85546875" style="275" customWidth="1"/>
    <col min="15888" max="15888" width="50.28515625" style="275" customWidth="1"/>
    <col min="15889" max="16122" width="11.42578125" style="275"/>
    <col min="16123" max="16123" width="9.5703125" style="275" customWidth="1"/>
    <col min="16124" max="16124" width="9.85546875" style="275" customWidth="1"/>
    <col min="16125" max="16125" width="49.140625" style="275" customWidth="1"/>
    <col min="16126" max="16127" width="21.7109375" style="275" customWidth="1"/>
    <col min="16128" max="16128" width="32.85546875" style="275" customWidth="1"/>
    <col min="16129" max="16129" width="25.5703125" style="275" customWidth="1"/>
    <col min="16130" max="16130" width="26.5703125" style="275" customWidth="1"/>
    <col min="16131" max="16131" width="16" style="275" customWidth="1"/>
    <col min="16132" max="16132" width="12.7109375" style="275" customWidth="1"/>
    <col min="16133" max="16133" width="11.140625" style="275" customWidth="1"/>
    <col min="16134" max="16134" width="11.5703125" style="275" customWidth="1"/>
    <col min="16135" max="16135" width="11.28515625" style="275" customWidth="1"/>
    <col min="16136" max="16136" width="29" style="275" customWidth="1"/>
    <col min="16137" max="16137" width="12.42578125" style="275" customWidth="1"/>
    <col min="16138" max="16138" width="12.85546875" style="275" customWidth="1"/>
    <col min="16139" max="16139" width="11.28515625" style="275" customWidth="1"/>
    <col min="16140" max="16140" width="14.42578125" style="275" customWidth="1"/>
    <col min="16141" max="16141" width="10.140625" style="275" customWidth="1"/>
    <col min="16142" max="16142" width="10.5703125" style="275" customWidth="1"/>
    <col min="16143" max="16143" width="9.85546875" style="275" customWidth="1"/>
    <col min="16144" max="16144" width="43.140625" style="275" customWidth="1"/>
    <col min="16145" max="16145" width="11.42578125" style="275"/>
    <col min="16146" max="16146" width="13" style="275" bestFit="1" customWidth="1"/>
    <col min="16147" max="16147" width="15.140625" style="275" customWidth="1"/>
    <col min="16148" max="16148" width="11.42578125" style="275"/>
    <col min="16149" max="16149" width="14.7109375" style="275" bestFit="1" customWidth="1"/>
    <col min="16150" max="16150" width="15.140625" style="275" bestFit="1" customWidth="1"/>
    <col min="16151" max="16384" width="11.42578125" style="275"/>
  </cols>
  <sheetData>
    <row r="1" spans="1:50" x14ac:dyDescent="0.2">
      <c r="A1" s="272" t="s">
        <v>2221</v>
      </c>
      <c r="B1" s="273"/>
      <c r="C1" s="273"/>
      <c r="D1" s="273"/>
      <c r="E1" s="273"/>
      <c r="F1" s="273"/>
      <c r="G1" s="273"/>
      <c r="H1" s="273"/>
      <c r="I1" s="273"/>
      <c r="J1" s="273"/>
      <c r="K1" s="273"/>
      <c r="L1" s="273"/>
      <c r="M1" s="413"/>
      <c r="N1" s="414"/>
      <c r="O1" s="414"/>
      <c r="P1" s="414"/>
      <c r="Q1" s="414"/>
      <c r="R1" s="414"/>
      <c r="S1" s="414"/>
      <c r="T1" s="415"/>
      <c r="U1" s="1148" t="s">
        <v>2223</v>
      </c>
      <c r="AC1" s="277" t="s">
        <v>805</v>
      </c>
      <c r="AD1" s="278" t="s">
        <v>428</v>
      </c>
      <c r="AE1" s="279" t="s">
        <v>430</v>
      </c>
      <c r="AF1" s="280" t="s">
        <v>432</v>
      </c>
      <c r="AG1" s="281" t="s">
        <v>433</v>
      </c>
      <c r="AH1" s="282" t="s">
        <v>435</v>
      </c>
      <c r="AI1" s="417" t="s">
        <v>902</v>
      </c>
    </row>
    <row r="2" spans="1:50" x14ac:dyDescent="0.2">
      <c r="A2" s="284" t="s">
        <v>0</v>
      </c>
      <c r="B2" s="285"/>
      <c r="C2" s="285"/>
      <c r="D2" s="285"/>
      <c r="E2" s="285"/>
      <c r="F2" s="285"/>
      <c r="G2" s="285"/>
      <c r="H2" s="285"/>
      <c r="I2" s="285"/>
      <c r="J2" s="285"/>
      <c r="K2" s="285"/>
      <c r="L2" s="286"/>
      <c r="M2" s="286"/>
      <c r="N2" s="418"/>
      <c r="O2" s="418"/>
      <c r="P2" s="418"/>
      <c r="Q2" s="418"/>
      <c r="R2" s="418"/>
      <c r="S2" s="418"/>
      <c r="T2" s="419"/>
      <c r="U2" s="1149">
        <v>42369</v>
      </c>
      <c r="AD2" s="288" t="s">
        <v>429</v>
      </c>
      <c r="AE2" s="289" t="s">
        <v>431</v>
      </c>
      <c r="AF2" s="421" t="s">
        <v>826</v>
      </c>
      <c r="AG2" s="291" t="s">
        <v>434</v>
      </c>
      <c r="AH2" s="292" t="s">
        <v>639</v>
      </c>
      <c r="AI2" s="422"/>
    </row>
    <row r="3" spans="1:50" x14ac:dyDescent="0.2">
      <c r="A3" s="284" t="s">
        <v>436</v>
      </c>
      <c r="B3" s="285"/>
      <c r="C3" s="285"/>
      <c r="D3" s="285"/>
      <c r="E3" s="285"/>
      <c r="F3" s="285"/>
      <c r="G3" s="285"/>
      <c r="H3" s="285"/>
      <c r="I3" s="285"/>
      <c r="J3" s="285"/>
      <c r="K3" s="285"/>
      <c r="L3" s="286"/>
      <c r="M3" s="286"/>
      <c r="N3" s="418"/>
      <c r="O3" s="418"/>
      <c r="P3" s="418"/>
      <c r="Q3" s="418"/>
      <c r="R3" s="418"/>
      <c r="S3" s="418"/>
      <c r="T3" s="419"/>
      <c r="U3" s="274"/>
    </row>
    <row r="4" spans="1:50" s="297" customFormat="1" x14ac:dyDescent="0.25">
      <c r="A4" s="294" t="s">
        <v>1</v>
      </c>
      <c r="B4" s="295"/>
      <c r="C4" s="295"/>
      <c r="D4" s="295"/>
      <c r="E4" s="295"/>
      <c r="F4" s="295"/>
      <c r="G4" s="295"/>
      <c r="H4" s="295"/>
      <c r="I4" s="295"/>
      <c r="J4" s="295"/>
      <c r="K4" s="295"/>
      <c r="L4" s="295"/>
      <c r="M4" s="296"/>
      <c r="N4" s="423"/>
      <c r="P4" s="296"/>
      <c r="Q4" s="296"/>
      <c r="R4" s="296"/>
      <c r="S4" s="296"/>
      <c r="T4" s="424"/>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row>
    <row r="5" spans="1:50" s="297" customFormat="1" x14ac:dyDescent="0.25">
      <c r="A5" s="1454" t="s">
        <v>2</v>
      </c>
      <c r="B5" s="1455"/>
      <c r="C5" s="1455"/>
      <c r="D5" s="295"/>
      <c r="E5" s="423"/>
      <c r="F5" s="423"/>
      <c r="G5" s="423"/>
      <c r="H5" s="423"/>
      <c r="I5" s="423"/>
      <c r="J5" s="423"/>
      <c r="K5" s="423"/>
      <c r="L5" s="423"/>
      <c r="M5" s="296"/>
      <c r="N5" s="423"/>
      <c r="P5" s="296"/>
      <c r="Q5" s="296"/>
      <c r="R5" s="296"/>
      <c r="S5" s="296"/>
      <c r="T5" s="424"/>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row>
    <row r="6" spans="1:50" s="297" customFormat="1" ht="12.75" thickBot="1" x14ac:dyDescent="0.3">
      <c r="A6" s="1454" t="s">
        <v>2222</v>
      </c>
      <c r="B6" s="1455"/>
      <c r="C6" s="1455"/>
      <c r="D6" s="370"/>
      <c r="E6" s="370"/>
      <c r="F6" s="370"/>
      <c r="G6" s="370"/>
      <c r="H6" s="423"/>
      <c r="I6" s="423"/>
      <c r="J6" s="423"/>
      <c r="K6" s="423"/>
      <c r="L6" s="423"/>
      <c r="M6" s="296"/>
      <c r="N6" s="423"/>
      <c r="P6" s="296"/>
      <c r="Q6" s="296"/>
      <c r="R6" s="296"/>
      <c r="S6" s="296"/>
      <c r="T6" s="424"/>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row>
    <row r="7" spans="1:50" s="297" customFormat="1" ht="12.75" thickBot="1" x14ac:dyDescent="0.3">
      <c r="A7" s="1456"/>
      <c r="B7" s="1457"/>
      <c r="C7" s="425">
        <f>+U2</f>
        <v>42369</v>
      </c>
      <c r="D7" s="423"/>
      <c r="E7" s="423"/>
      <c r="F7" s="423"/>
      <c r="G7" s="423"/>
      <c r="H7" s="423"/>
      <c r="I7" s="423"/>
      <c r="J7" s="423"/>
      <c r="K7" s="1421"/>
      <c r="L7" s="1421"/>
      <c r="M7" s="426"/>
      <c r="N7" s="427"/>
      <c r="O7" s="428"/>
      <c r="P7" s="426"/>
      <c r="Q7" s="426"/>
      <c r="R7" s="426"/>
      <c r="S7" s="429">
        <f ca="1">TODAY()</f>
        <v>42426</v>
      </c>
      <c r="T7" s="430"/>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row>
    <row r="8" spans="1:50" ht="41.25" customHeight="1" thickBot="1" x14ac:dyDescent="0.25">
      <c r="A8" s="1432" t="s">
        <v>2196</v>
      </c>
      <c r="B8" s="1432" t="s">
        <v>1659</v>
      </c>
      <c r="C8" s="1434" t="s">
        <v>6</v>
      </c>
      <c r="D8" s="1417" t="s">
        <v>7</v>
      </c>
      <c r="E8" s="1432" t="s">
        <v>8</v>
      </c>
      <c r="F8" s="1432" t="s">
        <v>9</v>
      </c>
      <c r="G8" s="1432" t="s">
        <v>10</v>
      </c>
      <c r="H8" s="1417" t="s">
        <v>11</v>
      </c>
      <c r="I8" s="1417" t="s">
        <v>12</v>
      </c>
      <c r="J8" s="1436" t="s">
        <v>13</v>
      </c>
      <c r="K8" s="1434" t="s">
        <v>14</v>
      </c>
      <c r="L8" s="1417" t="s">
        <v>15</v>
      </c>
      <c r="M8" s="1440" t="s">
        <v>16</v>
      </c>
      <c r="N8" s="1419" t="s">
        <v>17</v>
      </c>
      <c r="O8" s="1417" t="s">
        <v>295</v>
      </c>
      <c r="P8" s="1417" t="s">
        <v>296</v>
      </c>
      <c r="Q8" s="1417" t="s">
        <v>18</v>
      </c>
      <c r="R8" s="1436" t="s">
        <v>19</v>
      </c>
      <c r="S8" s="1438" t="s">
        <v>20</v>
      </c>
      <c r="T8" s="1439"/>
      <c r="U8" s="1474" t="s">
        <v>23</v>
      </c>
      <c r="X8" s="1417" t="s">
        <v>78</v>
      </c>
      <c r="Y8" s="1417" t="s">
        <v>426</v>
      </c>
    </row>
    <row r="9" spans="1:50" ht="39" customHeight="1" thickBot="1" x14ac:dyDescent="0.25">
      <c r="A9" s="1433"/>
      <c r="B9" s="1433"/>
      <c r="C9" s="1435"/>
      <c r="D9" s="1418"/>
      <c r="E9" s="1433"/>
      <c r="F9" s="1433"/>
      <c r="G9" s="1433"/>
      <c r="H9" s="1418"/>
      <c r="I9" s="1418"/>
      <c r="J9" s="1437"/>
      <c r="K9" s="1435"/>
      <c r="L9" s="1418"/>
      <c r="M9" s="1441"/>
      <c r="N9" s="1420"/>
      <c r="O9" s="1418"/>
      <c r="P9" s="1418"/>
      <c r="Q9" s="1418"/>
      <c r="R9" s="1437"/>
      <c r="S9" s="301" t="s">
        <v>21</v>
      </c>
      <c r="T9" s="302" t="s">
        <v>22</v>
      </c>
      <c r="U9" s="1474"/>
      <c r="X9" s="1418"/>
      <c r="Y9" s="1446"/>
    </row>
    <row r="10" spans="1:50" s="1197" customFormat="1" ht="16.5" thickBot="1" x14ac:dyDescent="0.25">
      <c r="A10" s="1190" t="s">
        <v>1466</v>
      </c>
      <c r="B10" s="1190"/>
      <c r="C10" s="1190"/>
      <c r="D10" s="1190"/>
      <c r="E10" s="1190"/>
      <c r="F10" s="1190"/>
      <c r="G10" s="1191"/>
      <c r="H10" s="1191"/>
      <c r="I10" s="1191"/>
      <c r="J10" s="1192"/>
      <c r="K10" s="1192"/>
      <c r="L10" s="1193"/>
      <c r="M10" s="1194"/>
      <c r="N10" s="1194"/>
      <c r="O10" s="1195"/>
      <c r="P10" s="1193"/>
      <c r="Q10" s="1193"/>
      <c r="R10" s="1193"/>
      <c r="S10" s="1194"/>
      <c r="T10" s="1194"/>
      <c r="U10" s="1194"/>
      <c r="V10" s="1194"/>
      <c r="W10" s="1194"/>
      <c r="X10" s="1194"/>
      <c r="Y10" s="1196"/>
    </row>
    <row r="11" spans="1:50" ht="204.75" thickBot="1" x14ac:dyDescent="0.25">
      <c r="A11" s="898">
        <v>1</v>
      </c>
      <c r="B11" s="899" t="s">
        <v>1884</v>
      </c>
      <c r="C11" s="899" t="s">
        <v>1316</v>
      </c>
      <c r="D11" s="899" t="s">
        <v>680</v>
      </c>
      <c r="E11" s="1270" t="s">
        <v>1322</v>
      </c>
      <c r="F11" s="1271" t="s">
        <v>680</v>
      </c>
      <c r="G11" s="1270" t="s">
        <v>1374</v>
      </c>
      <c r="H11" s="1270" t="s">
        <v>1375</v>
      </c>
      <c r="I11" s="1272">
        <v>2</v>
      </c>
      <c r="J11" s="1273">
        <v>41841</v>
      </c>
      <c r="K11" s="1273">
        <v>41942</v>
      </c>
      <c r="L11" s="475">
        <f t="shared" ref="L11:L73" si="0">(+K11-J11)/7</f>
        <v>14.428571428571429</v>
      </c>
      <c r="M11" s="867" t="s">
        <v>1467</v>
      </c>
      <c r="N11" s="477">
        <v>2</v>
      </c>
      <c r="O11" s="478">
        <f>IF(N11/I11&gt;1,1,+N11/I11)</f>
        <v>1</v>
      </c>
      <c r="P11" s="479">
        <f>+L11*O11</f>
        <v>14.428571428571429</v>
      </c>
      <c r="Q11" s="479">
        <f ca="1">IF(K11&lt;=$S$7,P11,0)</f>
        <v>14.428571428571429</v>
      </c>
      <c r="R11" s="479">
        <f ca="1">IF($S$7&gt;=K11,L11,0)</f>
        <v>14.428571428571429</v>
      </c>
      <c r="S11" s="480"/>
      <c r="T11" s="480"/>
      <c r="U11" s="208" t="s">
        <v>2038</v>
      </c>
      <c r="V11" s="915">
        <f>IF(O11=100%,2,0)</f>
        <v>2</v>
      </c>
      <c r="W11" s="915">
        <f t="shared" ref="W11:W42" si="1">IF(K11&lt;$U$2,0,1)</f>
        <v>0</v>
      </c>
      <c r="X11" s="915" t="str">
        <f>IF(V11+W11&gt;1,"CUMPLIDA",IF(W11=1,"EN TERMINO","VENCIDA"))</f>
        <v>CUMPLIDA</v>
      </c>
      <c r="Y11" s="1170" t="str">
        <f>IF(X11="CUMPLIDA","CUMPLIDA",IF(X11="EN TERMINO","EN TERMINO","VENCIDA"))</f>
        <v>CUMPLIDA</v>
      </c>
      <c r="AB11" s="444"/>
    </row>
    <row r="12" spans="1:50" ht="192.75" thickBot="1" x14ac:dyDescent="0.25">
      <c r="A12" s="898">
        <v>2</v>
      </c>
      <c r="B12" s="899" t="s">
        <v>1885</v>
      </c>
      <c r="C12" s="899" t="s">
        <v>1316</v>
      </c>
      <c r="D12" s="899" t="s">
        <v>680</v>
      </c>
      <c r="E12" s="1270" t="s">
        <v>1323</v>
      </c>
      <c r="F12" s="1271" t="s">
        <v>680</v>
      </c>
      <c r="G12" s="1274" t="s">
        <v>1376</v>
      </c>
      <c r="H12" s="1270" t="s">
        <v>1377</v>
      </c>
      <c r="I12" s="1272">
        <v>2</v>
      </c>
      <c r="J12" s="1273">
        <v>41852</v>
      </c>
      <c r="K12" s="1273">
        <v>42246</v>
      </c>
      <c r="L12" s="475">
        <f t="shared" si="0"/>
        <v>56.285714285714285</v>
      </c>
      <c r="M12" s="867" t="s">
        <v>1467</v>
      </c>
      <c r="N12" s="477">
        <v>2</v>
      </c>
      <c r="O12" s="478">
        <f>IF(N12/I12&gt;1,1,+N12/I12)</f>
        <v>1</v>
      </c>
      <c r="P12" s="479">
        <f>+L12*O12</f>
        <v>56.285714285714285</v>
      </c>
      <c r="Q12" s="479">
        <f t="shared" ref="Q12:Q75" ca="1" si="2">IF(K12&lt;=$S$7,P12,0)</f>
        <v>56.285714285714285</v>
      </c>
      <c r="R12" s="479">
        <f t="shared" ref="R12:R75" ca="1" si="3">IF($S$7&gt;=K12,L12,0)</f>
        <v>56.285714285714285</v>
      </c>
      <c r="S12" s="480"/>
      <c r="T12" s="480"/>
      <c r="U12" s="208" t="s">
        <v>2039</v>
      </c>
      <c r="V12" s="915">
        <f>IF(O12=100%,2,0)</f>
        <v>2</v>
      </c>
      <c r="W12" s="1265">
        <f t="shared" si="1"/>
        <v>0</v>
      </c>
      <c r="X12" s="915" t="str">
        <f>IF(V12+W12&gt;1,"CUMPLIDA",IF(W12=1,"EN TERMINO","VENCIDA"))</f>
        <v>CUMPLIDA</v>
      </c>
      <c r="Y12" s="1170" t="str">
        <f>IF(X12="CUMPLIDA","CUMPLIDA",IF(X12="EN TERMINO","EN TERMINO","VENCIDA"))</f>
        <v>CUMPLIDA</v>
      </c>
      <c r="AB12" s="444"/>
    </row>
    <row r="13" spans="1:50" ht="156.75" thickBot="1" x14ac:dyDescent="0.25">
      <c r="A13" s="898">
        <v>3</v>
      </c>
      <c r="B13" s="899" t="s">
        <v>1886</v>
      </c>
      <c r="C13" s="899" t="s">
        <v>1316</v>
      </c>
      <c r="D13" s="899" t="s">
        <v>680</v>
      </c>
      <c r="E13" s="1270" t="s">
        <v>1324</v>
      </c>
      <c r="F13" s="1271" t="s">
        <v>680</v>
      </c>
      <c r="G13" s="1270" t="s">
        <v>1378</v>
      </c>
      <c r="H13" s="1270" t="s">
        <v>1379</v>
      </c>
      <c r="I13" s="1272">
        <v>2</v>
      </c>
      <c r="J13" s="1273">
        <v>41852</v>
      </c>
      <c r="K13" s="1273">
        <v>42004</v>
      </c>
      <c r="L13" s="475">
        <f t="shared" si="0"/>
        <v>21.714285714285715</v>
      </c>
      <c r="M13" s="867" t="s">
        <v>1467</v>
      </c>
      <c r="N13" s="477">
        <v>2</v>
      </c>
      <c r="O13" s="478">
        <f>IF(N13/I13&gt;1,1,+N13/I13)</f>
        <v>1</v>
      </c>
      <c r="P13" s="479">
        <f>+L13*O13</f>
        <v>21.714285714285715</v>
      </c>
      <c r="Q13" s="479">
        <f t="shared" ca="1" si="2"/>
        <v>21.714285714285715</v>
      </c>
      <c r="R13" s="479">
        <f t="shared" ca="1" si="3"/>
        <v>21.714285714285715</v>
      </c>
      <c r="S13" s="480"/>
      <c r="T13" s="480"/>
      <c r="U13" s="208" t="s">
        <v>1543</v>
      </c>
      <c r="V13" s="915">
        <f>IF(O13=100%,2,0)</f>
        <v>2</v>
      </c>
      <c r="W13" s="915">
        <f t="shared" si="1"/>
        <v>0</v>
      </c>
      <c r="X13" s="915" t="str">
        <f>IF(V13+W13&gt;1,"CUMPLIDA",IF(W13=1,"EN TERMINO","VENCIDA"))</f>
        <v>CUMPLIDA</v>
      </c>
      <c r="Y13" s="1170" t="str">
        <f>IF(X13="CUMPLIDA","CUMPLIDA",IF(X13="EN TERMINO","EN TERMINO","VENCIDA"))</f>
        <v>CUMPLIDA</v>
      </c>
      <c r="AB13" s="444"/>
    </row>
    <row r="14" spans="1:50" ht="204.75" thickBot="1" x14ac:dyDescent="0.25">
      <c r="A14" s="898">
        <v>4</v>
      </c>
      <c r="B14" s="899" t="s">
        <v>1887</v>
      </c>
      <c r="C14" s="899" t="s">
        <v>1316</v>
      </c>
      <c r="D14" s="899" t="s">
        <v>680</v>
      </c>
      <c r="E14" s="1270" t="s">
        <v>1325</v>
      </c>
      <c r="F14" s="1271" t="s">
        <v>680</v>
      </c>
      <c r="G14" s="1270" t="s">
        <v>1675</v>
      </c>
      <c r="H14" s="1270" t="s">
        <v>1380</v>
      </c>
      <c r="I14" s="1272">
        <v>1</v>
      </c>
      <c r="J14" s="1273">
        <v>41852</v>
      </c>
      <c r="K14" s="1273">
        <v>42004</v>
      </c>
      <c r="L14" s="475">
        <f t="shared" si="0"/>
        <v>21.714285714285715</v>
      </c>
      <c r="M14" s="867" t="s">
        <v>1467</v>
      </c>
      <c r="N14" s="477">
        <v>1</v>
      </c>
      <c r="O14" s="478">
        <f t="shared" ref="O14:O76" si="4">IF(N14/I14&gt;1,1,+N14/I14)</f>
        <v>1</v>
      </c>
      <c r="P14" s="479">
        <f t="shared" ref="P14:P76" si="5">+L14*O14</f>
        <v>21.714285714285715</v>
      </c>
      <c r="Q14" s="479">
        <f t="shared" ca="1" si="2"/>
        <v>21.714285714285715</v>
      </c>
      <c r="R14" s="479">
        <f t="shared" ca="1" si="3"/>
        <v>21.714285714285715</v>
      </c>
      <c r="S14" s="480"/>
      <c r="T14" s="480"/>
      <c r="U14" s="208" t="s">
        <v>1648</v>
      </c>
      <c r="V14" s="915">
        <f t="shared" ref="V14:V76" si="6">IF(O14=100%,2,0)</f>
        <v>2</v>
      </c>
      <c r="W14" s="915">
        <f t="shared" si="1"/>
        <v>0</v>
      </c>
      <c r="X14" s="915" t="str">
        <f t="shared" ref="X14:X76" si="7">IF(V14+W14&gt;1,"CUMPLIDA",IF(W14=1,"EN TERMINO","VENCIDA"))</f>
        <v>CUMPLIDA</v>
      </c>
      <c r="Y14" s="1170" t="str">
        <f>IF(X14="CUMPLIDA","CUMPLIDA",IF(X14="EN TERMINO","EN TERMINO","VENCIDA"))</f>
        <v>CUMPLIDA</v>
      </c>
      <c r="AB14" s="444"/>
    </row>
    <row r="15" spans="1:50" ht="132.75" thickBot="1" x14ac:dyDescent="0.25">
      <c r="A15" s="898">
        <v>5</v>
      </c>
      <c r="B15" s="899" t="s">
        <v>1888</v>
      </c>
      <c r="C15" s="899" t="s">
        <v>1316</v>
      </c>
      <c r="D15" s="899" t="s">
        <v>680</v>
      </c>
      <c r="E15" s="1270" t="s">
        <v>1326</v>
      </c>
      <c r="F15" s="1271" t="s">
        <v>680</v>
      </c>
      <c r="G15" s="1270" t="s">
        <v>1381</v>
      </c>
      <c r="H15" s="1270" t="s">
        <v>1382</v>
      </c>
      <c r="I15" s="1272">
        <v>2</v>
      </c>
      <c r="J15" s="1273">
        <v>41845</v>
      </c>
      <c r="K15" s="1273">
        <v>42004</v>
      </c>
      <c r="L15" s="475">
        <f t="shared" si="0"/>
        <v>22.714285714285715</v>
      </c>
      <c r="M15" s="867" t="s">
        <v>1468</v>
      </c>
      <c r="N15" s="477">
        <v>2</v>
      </c>
      <c r="O15" s="478">
        <f t="shared" si="4"/>
        <v>1</v>
      </c>
      <c r="P15" s="479">
        <f t="shared" si="5"/>
        <v>22.714285714285715</v>
      </c>
      <c r="Q15" s="479">
        <f t="shared" ca="1" si="2"/>
        <v>22.714285714285715</v>
      </c>
      <c r="R15" s="479">
        <f t="shared" ca="1" si="3"/>
        <v>22.714285714285715</v>
      </c>
      <c r="S15" s="480"/>
      <c r="T15" s="480"/>
      <c r="U15" s="208" t="s">
        <v>1649</v>
      </c>
      <c r="V15" s="915">
        <f t="shared" si="6"/>
        <v>2</v>
      </c>
      <c r="W15" s="915">
        <f t="shared" si="1"/>
        <v>0</v>
      </c>
      <c r="X15" s="915" t="str">
        <f t="shared" si="7"/>
        <v>CUMPLIDA</v>
      </c>
      <c r="Y15" s="1170" t="str">
        <f>IF(X15="CUMPLIDA","CUMPLIDA",IF(X15="EN TERMINO","EN TERMINO","VENCIDA"))</f>
        <v>CUMPLIDA</v>
      </c>
      <c r="AB15" s="444"/>
    </row>
    <row r="16" spans="1:50" ht="204" x14ac:dyDescent="0.2">
      <c r="A16" s="1396">
        <v>6</v>
      </c>
      <c r="B16" s="1397" t="s">
        <v>1889</v>
      </c>
      <c r="C16" s="1397" t="s">
        <v>1316</v>
      </c>
      <c r="D16" s="1397" t="s">
        <v>680</v>
      </c>
      <c r="E16" s="1270" t="s">
        <v>1327</v>
      </c>
      <c r="F16" s="1271" t="s">
        <v>680</v>
      </c>
      <c r="G16" s="1270" t="s">
        <v>1383</v>
      </c>
      <c r="H16" s="1270" t="s">
        <v>1384</v>
      </c>
      <c r="I16" s="1272">
        <v>2</v>
      </c>
      <c r="J16" s="1273">
        <v>41852</v>
      </c>
      <c r="K16" s="1273">
        <v>41988</v>
      </c>
      <c r="L16" s="475">
        <f t="shared" si="0"/>
        <v>19.428571428571427</v>
      </c>
      <c r="M16" s="867" t="s">
        <v>141</v>
      </c>
      <c r="N16" s="477">
        <v>2</v>
      </c>
      <c r="O16" s="478">
        <f t="shared" si="4"/>
        <v>1</v>
      </c>
      <c r="P16" s="479">
        <f t="shared" si="5"/>
        <v>19.428571428571427</v>
      </c>
      <c r="Q16" s="479">
        <f t="shared" ca="1" si="2"/>
        <v>19.428571428571427</v>
      </c>
      <c r="R16" s="479">
        <f t="shared" ca="1" si="3"/>
        <v>19.428571428571427</v>
      </c>
      <c r="S16" s="480"/>
      <c r="T16" s="480"/>
      <c r="U16" s="208" t="s">
        <v>2040</v>
      </c>
      <c r="V16" s="915">
        <f t="shared" si="6"/>
        <v>2</v>
      </c>
      <c r="W16" s="915">
        <f t="shared" si="1"/>
        <v>0</v>
      </c>
      <c r="X16" s="915" t="str">
        <f t="shared" si="7"/>
        <v>CUMPLIDA</v>
      </c>
      <c r="Y16" s="1399" t="str">
        <f>IF(X16&amp;X17&amp;X18="CUMPLIDA","CUMPLIDA",IF(OR(X16="VENCIDA",X17="VENCIDA",X18="VENCIDA"),"VENCIDA",IF(V16+V17+V18=6,"CUMPLIDA","EN TERMINO")))</f>
        <v>CUMPLIDA</v>
      </c>
      <c r="AB16" s="444"/>
    </row>
    <row r="17" spans="1:28" ht="170.25" customHeight="1" x14ac:dyDescent="0.2">
      <c r="A17" s="1396"/>
      <c r="B17" s="1398"/>
      <c r="C17" s="1398" t="s">
        <v>1316</v>
      </c>
      <c r="D17" s="1398" t="s">
        <v>680</v>
      </c>
      <c r="E17" s="1270" t="s">
        <v>1328</v>
      </c>
      <c r="F17" s="1271" t="s">
        <v>680</v>
      </c>
      <c r="G17" s="1270" t="s">
        <v>1385</v>
      </c>
      <c r="H17" s="1270" t="s">
        <v>1386</v>
      </c>
      <c r="I17" s="1272">
        <v>1</v>
      </c>
      <c r="J17" s="1273">
        <v>41791</v>
      </c>
      <c r="K17" s="1273">
        <v>42004</v>
      </c>
      <c r="L17" s="475">
        <f t="shared" si="0"/>
        <v>30.428571428571427</v>
      </c>
      <c r="M17" s="867" t="s">
        <v>141</v>
      </c>
      <c r="N17" s="477">
        <v>1</v>
      </c>
      <c r="O17" s="478">
        <f t="shared" si="4"/>
        <v>1</v>
      </c>
      <c r="P17" s="479">
        <f t="shared" si="5"/>
        <v>30.428571428571427</v>
      </c>
      <c r="Q17" s="479">
        <f t="shared" ca="1" si="2"/>
        <v>30.428571428571427</v>
      </c>
      <c r="R17" s="479">
        <f t="shared" ca="1" si="3"/>
        <v>30.428571428571427</v>
      </c>
      <c r="S17" s="480"/>
      <c r="T17" s="480"/>
      <c r="U17" s="208" t="s">
        <v>1542</v>
      </c>
      <c r="V17" s="915">
        <f t="shared" si="6"/>
        <v>2</v>
      </c>
      <c r="W17" s="915">
        <f t="shared" si="1"/>
        <v>0</v>
      </c>
      <c r="X17" s="915" t="str">
        <f t="shared" si="7"/>
        <v>CUMPLIDA</v>
      </c>
      <c r="Y17" s="1408"/>
      <c r="AB17" s="444"/>
    </row>
    <row r="18" spans="1:28" ht="232.5" customHeight="1" thickBot="1" x14ac:dyDescent="0.25">
      <c r="A18" s="1396"/>
      <c r="B18" s="1398"/>
      <c r="C18" s="1398" t="s">
        <v>1316</v>
      </c>
      <c r="D18" s="1398" t="s">
        <v>680</v>
      </c>
      <c r="E18" s="1270" t="s">
        <v>1329</v>
      </c>
      <c r="F18" s="1271" t="s">
        <v>680</v>
      </c>
      <c r="G18" s="1270" t="s">
        <v>1387</v>
      </c>
      <c r="H18" s="1270" t="s">
        <v>1384</v>
      </c>
      <c r="I18" s="1272">
        <v>2</v>
      </c>
      <c r="J18" s="1273">
        <v>41852</v>
      </c>
      <c r="K18" s="1273">
        <v>42004</v>
      </c>
      <c r="L18" s="475">
        <f t="shared" si="0"/>
        <v>21.714285714285715</v>
      </c>
      <c r="M18" s="867" t="s">
        <v>141</v>
      </c>
      <c r="N18" s="477">
        <v>2</v>
      </c>
      <c r="O18" s="478">
        <f t="shared" si="4"/>
        <v>1</v>
      </c>
      <c r="P18" s="479">
        <f t="shared" si="5"/>
        <v>21.714285714285715</v>
      </c>
      <c r="Q18" s="479">
        <f t="shared" ca="1" si="2"/>
        <v>21.714285714285715</v>
      </c>
      <c r="R18" s="479">
        <f t="shared" ca="1" si="3"/>
        <v>21.714285714285715</v>
      </c>
      <c r="S18" s="480"/>
      <c r="T18" s="480"/>
      <c r="U18" s="208" t="s">
        <v>1533</v>
      </c>
      <c r="V18" s="915">
        <f t="shared" si="6"/>
        <v>2</v>
      </c>
      <c r="W18" s="915">
        <f t="shared" si="1"/>
        <v>0</v>
      </c>
      <c r="X18" s="915" t="str">
        <f t="shared" si="7"/>
        <v>CUMPLIDA</v>
      </c>
      <c r="Y18" s="1400"/>
      <c r="AB18" s="444"/>
    </row>
    <row r="19" spans="1:28" ht="180.75" thickBot="1" x14ac:dyDescent="0.25">
      <c r="A19" s="898">
        <v>7</v>
      </c>
      <c r="B19" s="899" t="s">
        <v>1890</v>
      </c>
      <c r="C19" s="899" t="s">
        <v>1316</v>
      </c>
      <c r="D19" s="899" t="s">
        <v>680</v>
      </c>
      <c r="E19" s="1270" t="s">
        <v>1330</v>
      </c>
      <c r="F19" s="1271" t="s">
        <v>680</v>
      </c>
      <c r="G19" s="1270" t="s">
        <v>1388</v>
      </c>
      <c r="H19" s="1270" t="s">
        <v>1389</v>
      </c>
      <c r="I19" s="1272">
        <v>2</v>
      </c>
      <c r="J19" s="1273">
        <v>41852</v>
      </c>
      <c r="K19" s="1273">
        <v>42094</v>
      </c>
      <c r="L19" s="475">
        <f t="shared" si="0"/>
        <v>34.571428571428569</v>
      </c>
      <c r="M19" s="867" t="s">
        <v>1469</v>
      </c>
      <c r="N19" s="477">
        <v>2</v>
      </c>
      <c r="O19" s="478">
        <f t="shared" si="4"/>
        <v>1</v>
      </c>
      <c r="P19" s="479">
        <f t="shared" si="5"/>
        <v>34.571428571428569</v>
      </c>
      <c r="Q19" s="479">
        <f t="shared" ca="1" si="2"/>
        <v>34.571428571428569</v>
      </c>
      <c r="R19" s="479">
        <f t="shared" ca="1" si="3"/>
        <v>34.571428571428569</v>
      </c>
      <c r="S19" s="480"/>
      <c r="T19" s="480"/>
      <c r="U19" s="208" t="s">
        <v>2042</v>
      </c>
      <c r="V19" s="915">
        <f t="shared" si="6"/>
        <v>2</v>
      </c>
      <c r="W19" s="915">
        <f t="shared" si="1"/>
        <v>0</v>
      </c>
      <c r="X19" s="915" t="str">
        <f t="shared" si="7"/>
        <v>CUMPLIDA</v>
      </c>
      <c r="Y19" s="1170" t="str">
        <f>IF(X19="CUMPLIDA","CUMPLIDA",IF(X19="EN TERMINO","EN TERMINO","VENCIDA"))</f>
        <v>CUMPLIDA</v>
      </c>
      <c r="AB19" s="444"/>
    </row>
    <row r="20" spans="1:28" ht="275.25" customHeight="1" thickBot="1" x14ac:dyDescent="0.25">
      <c r="A20" s="898">
        <v>8</v>
      </c>
      <c r="B20" s="899" t="s">
        <v>1891</v>
      </c>
      <c r="C20" s="899" t="s">
        <v>1316</v>
      </c>
      <c r="D20" s="899" t="s">
        <v>680</v>
      </c>
      <c r="E20" s="1270" t="s">
        <v>1331</v>
      </c>
      <c r="F20" s="1271" t="s">
        <v>680</v>
      </c>
      <c r="G20" s="1270" t="s">
        <v>1390</v>
      </c>
      <c r="H20" s="1270" t="s">
        <v>1391</v>
      </c>
      <c r="I20" s="1272">
        <v>2</v>
      </c>
      <c r="J20" s="1273">
        <v>41821</v>
      </c>
      <c r="K20" s="1273">
        <v>42063</v>
      </c>
      <c r="L20" s="475">
        <f t="shared" si="0"/>
        <v>34.571428571428569</v>
      </c>
      <c r="M20" s="867" t="s">
        <v>1469</v>
      </c>
      <c r="N20" s="477">
        <v>2</v>
      </c>
      <c r="O20" s="478">
        <f t="shared" si="4"/>
        <v>1</v>
      </c>
      <c r="P20" s="479">
        <f t="shared" si="5"/>
        <v>34.571428571428569</v>
      </c>
      <c r="Q20" s="479">
        <f t="shared" ca="1" si="2"/>
        <v>34.571428571428569</v>
      </c>
      <c r="R20" s="479">
        <f t="shared" ca="1" si="3"/>
        <v>34.571428571428569</v>
      </c>
      <c r="S20" s="480"/>
      <c r="T20" s="480"/>
      <c r="U20" s="208" t="s">
        <v>2043</v>
      </c>
      <c r="V20" s="915">
        <f t="shared" si="6"/>
        <v>2</v>
      </c>
      <c r="W20" s="915">
        <f t="shared" si="1"/>
        <v>0</v>
      </c>
      <c r="X20" s="915" t="str">
        <f t="shared" si="7"/>
        <v>CUMPLIDA</v>
      </c>
      <c r="Y20" s="1170" t="str">
        <f>IF(X20="CUMPLIDA","CUMPLIDA",IF(X20="EN TERMINO","EN TERMINO","VENCIDA"))</f>
        <v>CUMPLIDA</v>
      </c>
      <c r="AB20" s="444"/>
    </row>
    <row r="21" spans="1:28" ht="308.25" customHeight="1" thickBot="1" x14ac:dyDescent="0.25">
      <c r="A21" s="898">
        <v>9</v>
      </c>
      <c r="B21" s="899" t="s">
        <v>1892</v>
      </c>
      <c r="C21" s="899" t="s">
        <v>1316</v>
      </c>
      <c r="D21" s="899" t="s">
        <v>680</v>
      </c>
      <c r="E21" s="1275" t="s">
        <v>1332</v>
      </c>
      <c r="F21" s="1271" t="s">
        <v>680</v>
      </c>
      <c r="G21" s="1270" t="s">
        <v>1392</v>
      </c>
      <c r="H21" s="1276" t="s">
        <v>1393</v>
      </c>
      <c r="I21" s="1272">
        <v>1</v>
      </c>
      <c r="J21" s="1273">
        <v>41851</v>
      </c>
      <c r="K21" s="1273">
        <v>42216</v>
      </c>
      <c r="L21" s="475">
        <f t="shared" si="0"/>
        <v>52.142857142857146</v>
      </c>
      <c r="M21" s="867" t="s">
        <v>141</v>
      </c>
      <c r="N21" s="477">
        <v>1</v>
      </c>
      <c r="O21" s="478">
        <f t="shared" si="4"/>
        <v>1</v>
      </c>
      <c r="P21" s="479">
        <f t="shared" si="5"/>
        <v>52.142857142857146</v>
      </c>
      <c r="Q21" s="479">
        <f t="shared" ca="1" si="2"/>
        <v>52.142857142857146</v>
      </c>
      <c r="R21" s="479">
        <f t="shared" ca="1" si="3"/>
        <v>52.142857142857146</v>
      </c>
      <c r="S21" s="480"/>
      <c r="T21" s="480"/>
      <c r="U21" s="208" t="s">
        <v>2206</v>
      </c>
      <c r="V21" s="915">
        <f t="shared" si="6"/>
        <v>2</v>
      </c>
      <c r="W21" s="915">
        <f t="shared" si="1"/>
        <v>0</v>
      </c>
      <c r="X21" s="915" t="str">
        <f t="shared" si="7"/>
        <v>CUMPLIDA</v>
      </c>
      <c r="Y21" s="1170" t="str">
        <f>IF(X21="CUMPLIDA","CUMPLIDA",IF(X21="EN TERMINO","EN TERMINO","VENCIDA"))</f>
        <v>CUMPLIDA</v>
      </c>
      <c r="AB21" s="444"/>
    </row>
    <row r="22" spans="1:28" ht="204" x14ac:dyDescent="0.2">
      <c r="A22" s="1396">
        <v>10</v>
      </c>
      <c r="B22" s="1397" t="s">
        <v>1893</v>
      </c>
      <c r="C22" s="1397" t="s">
        <v>1316</v>
      </c>
      <c r="D22" s="1397" t="s">
        <v>680</v>
      </c>
      <c r="E22" s="1270" t="s">
        <v>1333</v>
      </c>
      <c r="F22" s="1271" t="s">
        <v>680</v>
      </c>
      <c r="G22" s="1270" t="s">
        <v>1394</v>
      </c>
      <c r="H22" s="1276" t="s">
        <v>1395</v>
      </c>
      <c r="I22" s="1277">
        <v>1</v>
      </c>
      <c r="J22" s="1273">
        <v>41835</v>
      </c>
      <c r="K22" s="1273">
        <v>41988</v>
      </c>
      <c r="L22" s="475">
        <f t="shared" si="0"/>
        <v>21.857142857142858</v>
      </c>
      <c r="M22" s="867" t="s">
        <v>141</v>
      </c>
      <c r="N22" s="477">
        <v>1</v>
      </c>
      <c r="O22" s="478">
        <f t="shared" si="4"/>
        <v>1</v>
      </c>
      <c r="P22" s="479">
        <f t="shared" si="5"/>
        <v>21.857142857142858</v>
      </c>
      <c r="Q22" s="479">
        <f t="shared" ca="1" si="2"/>
        <v>21.857142857142858</v>
      </c>
      <c r="R22" s="479">
        <f t="shared" ca="1" si="3"/>
        <v>21.857142857142858</v>
      </c>
      <c r="S22" s="480"/>
      <c r="T22" s="480"/>
      <c r="U22" s="208" t="s">
        <v>2044</v>
      </c>
      <c r="V22" s="915">
        <f t="shared" si="6"/>
        <v>2</v>
      </c>
      <c r="W22" s="915">
        <f t="shared" si="1"/>
        <v>0</v>
      </c>
      <c r="X22" s="915" t="str">
        <f t="shared" si="7"/>
        <v>CUMPLIDA</v>
      </c>
      <c r="Y22" s="1399" t="str">
        <f>IF(X22&amp;X23&amp;X24&amp;X25&amp;X26&amp;X27="CUMPLIDA","CUMPLIDA",IF(OR(X22="VENCIDA",X23="VENCIDA",X24="VENCIDA",X25="VENCIDA",X26="VENCIDA",X27="VENCIDA"),"VENCIDA",IF(V22+V23+V24+V25+V26+V27=12,"CUMPLIDA","EN TERMINO")))</f>
        <v>CUMPLIDA</v>
      </c>
      <c r="AB22" s="444"/>
    </row>
    <row r="23" spans="1:28" ht="102" x14ac:dyDescent="0.2">
      <c r="A23" s="1396"/>
      <c r="B23" s="1398"/>
      <c r="C23" s="1398" t="s">
        <v>1316</v>
      </c>
      <c r="D23" s="1398" t="s">
        <v>680</v>
      </c>
      <c r="E23" s="1270" t="s">
        <v>1333</v>
      </c>
      <c r="F23" s="1271" t="s">
        <v>680</v>
      </c>
      <c r="G23" s="1275" t="s">
        <v>1396</v>
      </c>
      <c r="H23" s="1275" t="s">
        <v>1397</v>
      </c>
      <c r="I23" s="1278">
        <v>1</v>
      </c>
      <c r="J23" s="1273">
        <v>41805</v>
      </c>
      <c r="K23" s="1273">
        <v>41927</v>
      </c>
      <c r="L23" s="475">
        <f t="shared" si="0"/>
        <v>17.428571428571427</v>
      </c>
      <c r="M23" s="867" t="s">
        <v>141</v>
      </c>
      <c r="N23" s="477">
        <v>1</v>
      </c>
      <c r="O23" s="478">
        <f t="shared" si="4"/>
        <v>1</v>
      </c>
      <c r="P23" s="479">
        <f t="shared" si="5"/>
        <v>17.428571428571427</v>
      </c>
      <c r="Q23" s="479">
        <f t="shared" ca="1" si="2"/>
        <v>17.428571428571427</v>
      </c>
      <c r="R23" s="479">
        <f t="shared" ca="1" si="3"/>
        <v>17.428571428571427</v>
      </c>
      <c r="S23" s="480"/>
      <c r="T23" s="480"/>
      <c r="U23" s="208" t="s">
        <v>2045</v>
      </c>
      <c r="V23" s="915">
        <f t="shared" si="6"/>
        <v>2</v>
      </c>
      <c r="W23" s="915">
        <f t="shared" si="1"/>
        <v>0</v>
      </c>
      <c r="X23" s="915" t="str">
        <f t="shared" si="7"/>
        <v>CUMPLIDA</v>
      </c>
      <c r="Y23" s="1408"/>
      <c r="AB23" s="444"/>
    </row>
    <row r="24" spans="1:28" ht="51.75" customHeight="1" x14ac:dyDescent="0.2">
      <c r="A24" s="1396"/>
      <c r="B24" s="1398"/>
      <c r="C24" s="1398" t="s">
        <v>1316</v>
      </c>
      <c r="D24" s="1398" t="s">
        <v>680</v>
      </c>
      <c r="E24" s="1270" t="s">
        <v>1333</v>
      </c>
      <c r="F24" s="1271" t="s">
        <v>680</v>
      </c>
      <c r="G24" s="1270" t="s">
        <v>1398</v>
      </c>
      <c r="H24" s="1276" t="s">
        <v>1399</v>
      </c>
      <c r="I24" s="1278">
        <v>1</v>
      </c>
      <c r="J24" s="1273">
        <v>41835</v>
      </c>
      <c r="K24" s="1273">
        <v>41927</v>
      </c>
      <c r="L24" s="475">
        <f t="shared" si="0"/>
        <v>13.142857142857142</v>
      </c>
      <c r="M24" s="867" t="s">
        <v>141</v>
      </c>
      <c r="N24" s="477">
        <v>1</v>
      </c>
      <c r="O24" s="478">
        <f t="shared" si="4"/>
        <v>1</v>
      </c>
      <c r="P24" s="479">
        <f t="shared" si="5"/>
        <v>13.142857142857142</v>
      </c>
      <c r="Q24" s="479">
        <f t="shared" ca="1" si="2"/>
        <v>13.142857142857142</v>
      </c>
      <c r="R24" s="479">
        <f t="shared" ca="1" si="3"/>
        <v>13.142857142857142</v>
      </c>
      <c r="S24" s="480"/>
      <c r="T24" s="480"/>
      <c r="U24" s="208" t="s">
        <v>2046</v>
      </c>
      <c r="V24" s="915">
        <f t="shared" si="6"/>
        <v>2</v>
      </c>
      <c r="W24" s="915">
        <f t="shared" si="1"/>
        <v>0</v>
      </c>
      <c r="X24" s="915" t="str">
        <f t="shared" si="7"/>
        <v>CUMPLIDA</v>
      </c>
      <c r="Y24" s="1408"/>
      <c r="AB24" s="444"/>
    </row>
    <row r="25" spans="1:28" ht="102" x14ac:dyDescent="0.2">
      <c r="A25" s="1396"/>
      <c r="B25" s="1398"/>
      <c r="C25" s="1398" t="s">
        <v>1316</v>
      </c>
      <c r="D25" s="1398" t="s">
        <v>680</v>
      </c>
      <c r="E25" s="1270" t="s">
        <v>1333</v>
      </c>
      <c r="F25" s="1271" t="s">
        <v>680</v>
      </c>
      <c r="G25" s="1270" t="s">
        <v>1400</v>
      </c>
      <c r="H25" s="1276" t="s">
        <v>1401</v>
      </c>
      <c r="I25" s="1278">
        <v>1</v>
      </c>
      <c r="J25" s="1273">
        <v>41835</v>
      </c>
      <c r="K25" s="1273">
        <v>41927</v>
      </c>
      <c r="L25" s="475">
        <f t="shared" si="0"/>
        <v>13.142857142857142</v>
      </c>
      <c r="M25" s="867" t="s">
        <v>141</v>
      </c>
      <c r="N25" s="477">
        <v>1</v>
      </c>
      <c r="O25" s="478">
        <f t="shared" si="4"/>
        <v>1</v>
      </c>
      <c r="P25" s="479">
        <f t="shared" si="5"/>
        <v>13.142857142857142</v>
      </c>
      <c r="Q25" s="479">
        <f t="shared" ca="1" si="2"/>
        <v>13.142857142857142</v>
      </c>
      <c r="R25" s="479">
        <f t="shared" ca="1" si="3"/>
        <v>13.142857142857142</v>
      </c>
      <c r="S25" s="480"/>
      <c r="T25" s="480"/>
      <c r="U25" s="208" t="s">
        <v>1534</v>
      </c>
      <c r="V25" s="915">
        <f t="shared" si="6"/>
        <v>2</v>
      </c>
      <c r="W25" s="915">
        <f t="shared" si="1"/>
        <v>0</v>
      </c>
      <c r="X25" s="915" t="str">
        <f t="shared" si="7"/>
        <v>CUMPLIDA</v>
      </c>
      <c r="Y25" s="1408"/>
      <c r="AB25" s="444"/>
    </row>
    <row r="26" spans="1:28" ht="68.25" customHeight="1" x14ac:dyDescent="0.2">
      <c r="A26" s="1396"/>
      <c r="B26" s="1398"/>
      <c r="C26" s="1398" t="s">
        <v>1316</v>
      </c>
      <c r="D26" s="1398" t="s">
        <v>680</v>
      </c>
      <c r="E26" s="1270" t="s">
        <v>1333</v>
      </c>
      <c r="F26" s="1271" t="s">
        <v>680</v>
      </c>
      <c r="G26" s="1270" t="s">
        <v>1402</v>
      </c>
      <c r="H26" s="1276" t="s">
        <v>1401</v>
      </c>
      <c r="I26" s="1278">
        <v>1</v>
      </c>
      <c r="J26" s="1273">
        <v>41835</v>
      </c>
      <c r="K26" s="1273">
        <v>41927</v>
      </c>
      <c r="L26" s="475">
        <f t="shared" si="0"/>
        <v>13.142857142857142</v>
      </c>
      <c r="M26" s="867" t="s">
        <v>141</v>
      </c>
      <c r="N26" s="477">
        <v>1</v>
      </c>
      <c r="O26" s="478">
        <f t="shared" si="4"/>
        <v>1</v>
      </c>
      <c r="P26" s="479">
        <f t="shared" si="5"/>
        <v>13.142857142857142</v>
      </c>
      <c r="Q26" s="479">
        <f t="shared" ca="1" si="2"/>
        <v>13.142857142857142</v>
      </c>
      <c r="R26" s="479">
        <f t="shared" ca="1" si="3"/>
        <v>13.142857142857142</v>
      </c>
      <c r="S26" s="480"/>
      <c r="T26" s="480"/>
      <c r="U26" s="208" t="s">
        <v>1535</v>
      </c>
      <c r="V26" s="915">
        <f t="shared" si="6"/>
        <v>2</v>
      </c>
      <c r="W26" s="915">
        <f t="shared" si="1"/>
        <v>0</v>
      </c>
      <c r="X26" s="915" t="str">
        <f t="shared" si="7"/>
        <v>CUMPLIDA</v>
      </c>
      <c r="Y26" s="1408"/>
      <c r="AB26" s="444"/>
    </row>
    <row r="27" spans="1:28" ht="77.25" thickBot="1" x14ac:dyDescent="0.25">
      <c r="A27" s="1396"/>
      <c r="B27" s="1398"/>
      <c r="C27" s="1398" t="s">
        <v>1316</v>
      </c>
      <c r="D27" s="1398" t="s">
        <v>680</v>
      </c>
      <c r="E27" s="1270" t="s">
        <v>1333</v>
      </c>
      <c r="F27" s="1271" t="s">
        <v>680</v>
      </c>
      <c r="G27" s="1270" t="s">
        <v>1403</v>
      </c>
      <c r="H27" s="1276" t="s">
        <v>1404</v>
      </c>
      <c r="I27" s="1278">
        <v>3</v>
      </c>
      <c r="J27" s="1273">
        <v>41835</v>
      </c>
      <c r="K27" s="1273">
        <v>41927</v>
      </c>
      <c r="L27" s="475">
        <f t="shared" si="0"/>
        <v>13.142857142857142</v>
      </c>
      <c r="M27" s="867" t="s">
        <v>141</v>
      </c>
      <c r="N27" s="477">
        <v>3</v>
      </c>
      <c r="O27" s="478">
        <f t="shared" si="4"/>
        <v>1</v>
      </c>
      <c r="P27" s="479">
        <f t="shared" si="5"/>
        <v>13.142857142857142</v>
      </c>
      <c r="Q27" s="479">
        <f t="shared" ca="1" si="2"/>
        <v>13.142857142857142</v>
      </c>
      <c r="R27" s="479">
        <f t="shared" ca="1" si="3"/>
        <v>13.142857142857142</v>
      </c>
      <c r="S27" s="480"/>
      <c r="T27" s="480"/>
      <c r="U27" s="208" t="s">
        <v>1536</v>
      </c>
      <c r="V27" s="915">
        <f t="shared" si="6"/>
        <v>2</v>
      </c>
      <c r="W27" s="915">
        <f t="shared" si="1"/>
        <v>0</v>
      </c>
      <c r="X27" s="915" t="str">
        <f t="shared" si="7"/>
        <v>CUMPLIDA</v>
      </c>
      <c r="Y27" s="1400"/>
      <c r="AB27" s="444"/>
    </row>
    <row r="28" spans="1:28" ht="230.25" thickBot="1" x14ac:dyDescent="0.25">
      <c r="A28" s="898">
        <v>11</v>
      </c>
      <c r="B28" s="899" t="s">
        <v>1894</v>
      </c>
      <c r="C28" s="899" t="s">
        <v>1316</v>
      </c>
      <c r="D28" s="899" t="s">
        <v>680</v>
      </c>
      <c r="E28" s="1279" t="s">
        <v>1334</v>
      </c>
      <c r="F28" s="1271" t="s">
        <v>680</v>
      </c>
      <c r="G28" s="1279" t="s">
        <v>1405</v>
      </c>
      <c r="H28" s="1279" t="s">
        <v>1406</v>
      </c>
      <c r="I28" s="1280">
        <v>1</v>
      </c>
      <c r="J28" s="1273">
        <v>41828</v>
      </c>
      <c r="K28" s="1273">
        <v>42035</v>
      </c>
      <c r="L28" s="475">
        <f t="shared" si="0"/>
        <v>29.571428571428573</v>
      </c>
      <c r="M28" s="867" t="s">
        <v>1470</v>
      </c>
      <c r="N28" s="477">
        <v>1</v>
      </c>
      <c r="O28" s="478">
        <f t="shared" si="4"/>
        <v>1</v>
      </c>
      <c r="P28" s="479">
        <f t="shared" si="5"/>
        <v>29.571428571428573</v>
      </c>
      <c r="Q28" s="479">
        <f t="shared" ca="1" si="2"/>
        <v>29.571428571428573</v>
      </c>
      <c r="R28" s="479">
        <f t="shared" ca="1" si="3"/>
        <v>29.571428571428573</v>
      </c>
      <c r="S28" s="480"/>
      <c r="T28" s="480"/>
      <c r="U28" s="208" t="s">
        <v>1640</v>
      </c>
      <c r="V28" s="915">
        <f t="shared" si="6"/>
        <v>2</v>
      </c>
      <c r="W28" s="915">
        <f t="shared" si="1"/>
        <v>0</v>
      </c>
      <c r="X28" s="915" t="str">
        <f t="shared" si="7"/>
        <v>CUMPLIDA</v>
      </c>
      <c r="Y28" s="1170" t="str">
        <f>IF(X28="CUMPLIDA","CUMPLIDA",IF(X28="EN TERMINO","EN TERMINO","VENCIDA"))</f>
        <v>CUMPLIDA</v>
      </c>
      <c r="AB28" s="444"/>
    </row>
    <row r="29" spans="1:28" ht="76.5" x14ac:dyDescent="0.2">
      <c r="A29" s="1396">
        <v>12</v>
      </c>
      <c r="B29" s="1397" t="s">
        <v>1895</v>
      </c>
      <c r="C29" s="1397" t="s">
        <v>1316</v>
      </c>
      <c r="D29" s="1397" t="s">
        <v>680</v>
      </c>
      <c r="E29" s="1279" t="s">
        <v>1335</v>
      </c>
      <c r="F29" s="1271" t="s">
        <v>680</v>
      </c>
      <c r="G29" s="1279" t="s">
        <v>1407</v>
      </c>
      <c r="H29" s="1279" t="s">
        <v>1408</v>
      </c>
      <c r="I29" s="1280">
        <v>1</v>
      </c>
      <c r="J29" s="1273">
        <v>41820</v>
      </c>
      <c r="K29" s="1273">
        <v>41942</v>
      </c>
      <c r="L29" s="475">
        <f t="shared" si="0"/>
        <v>17.428571428571427</v>
      </c>
      <c r="M29" s="867" t="s">
        <v>1470</v>
      </c>
      <c r="N29" s="477">
        <v>1</v>
      </c>
      <c r="O29" s="478">
        <f t="shared" si="4"/>
        <v>1</v>
      </c>
      <c r="P29" s="479">
        <f t="shared" si="5"/>
        <v>17.428571428571427</v>
      </c>
      <c r="Q29" s="479">
        <f t="shared" ca="1" si="2"/>
        <v>17.428571428571427</v>
      </c>
      <c r="R29" s="479">
        <f t="shared" ca="1" si="3"/>
        <v>17.428571428571427</v>
      </c>
      <c r="S29" s="480"/>
      <c r="T29" s="480"/>
      <c r="U29" s="208" t="s">
        <v>1641</v>
      </c>
      <c r="V29" s="915">
        <f t="shared" si="6"/>
        <v>2</v>
      </c>
      <c r="W29" s="915">
        <f t="shared" si="1"/>
        <v>0</v>
      </c>
      <c r="X29" s="915" t="str">
        <f t="shared" si="7"/>
        <v>CUMPLIDA</v>
      </c>
      <c r="Y29" s="1399" t="str">
        <f>IF(X29&amp;X30&amp;X31="CUMPLIDA","CUMPLIDA",IF(OR(X29="VENCIDA",X30="VENCIDA",X31="VENCIDA"),"VENCIDA",IF(V29+V30+V31=6,"CUMPLIDA","EN TERMINO")))</f>
        <v>CUMPLIDA</v>
      </c>
      <c r="AB29" s="444"/>
    </row>
    <row r="30" spans="1:28" ht="120" customHeight="1" x14ac:dyDescent="0.2">
      <c r="A30" s="1396"/>
      <c r="B30" s="1398"/>
      <c r="C30" s="1398" t="s">
        <v>1316</v>
      </c>
      <c r="D30" s="1398" t="s">
        <v>680</v>
      </c>
      <c r="E30" s="1279" t="s">
        <v>1336</v>
      </c>
      <c r="F30" s="1271" t="s">
        <v>680</v>
      </c>
      <c r="G30" s="1279" t="s">
        <v>1409</v>
      </c>
      <c r="H30" s="1279" t="s">
        <v>1410</v>
      </c>
      <c r="I30" s="1280">
        <v>20</v>
      </c>
      <c r="J30" s="1273">
        <v>41851</v>
      </c>
      <c r="K30" s="1273">
        <v>42216</v>
      </c>
      <c r="L30" s="475">
        <f t="shared" si="0"/>
        <v>52.142857142857146</v>
      </c>
      <c r="M30" s="867" t="s">
        <v>1470</v>
      </c>
      <c r="N30" s="477">
        <v>20</v>
      </c>
      <c r="O30" s="478">
        <f t="shared" si="4"/>
        <v>1</v>
      </c>
      <c r="P30" s="479">
        <f t="shared" si="5"/>
        <v>52.142857142857146</v>
      </c>
      <c r="Q30" s="479">
        <f t="shared" ca="1" si="2"/>
        <v>52.142857142857146</v>
      </c>
      <c r="R30" s="479">
        <f t="shared" ca="1" si="3"/>
        <v>52.142857142857146</v>
      </c>
      <c r="S30" s="480"/>
      <c r="T30" s="480"/>
      <c r="U30" s="208" t="s">
        <v>2004</v>
      </c>
      <c r="V30" s="915">
        <f t="shared" si="6"/>
        <v>2</v>
      </c>
      <c r="W30" s="915">
        <f t="shared" si="1"/>
        <v>0</v>
      </c>
      <c r="X30" s="915" t="str">
        <f t="shared" si="7"/>
        <v>CUMPLIDA</v>
      </c>
      <c r="Y30" s="1408"/>
      <c r="AB30" s="444"/>
    </row>
    <row r="31" spans="1:28" ht="120.75" customHeight="1" thickBot="1" x14ac:dyDescent="0.25">
      <c r="A31" s="1396"/>
      <c r="B31" s="1398"/>
      <c r="C31" s="1398" t="s">
        <v>1316</v>
      </c>
      <c r="D31" s="1398" t="s">
        <v>680</v>
      </c>
      <c r="E31" s="1279" t="s">
        <v>1337</v>
      </c>
      <c r="F31" s="1271" t="s">
        <v>680</v>
      </c>
      <c r="G31" s="1279" t="s">
        <v>1411</v>
      </c>
      <c r="H31" s="1279" t="s">
        <v>1412</v>
      </c>
      <c r="I31" s="1280">
        <v>5</v>
      </c>
      <c r="J31" s="1273">
        <v>41820</v>
      </c>
      <c r="K31" s="1273">
        <v>42185</v>
      </c>
      <c r="L31" s="475">
        <f t="shared" si="0"/>
        <v>52.142857142857146</v>
      </c>
      <c r="M31" s="867" t="s">
        <v>1470</v>
      </c>
      <c r="N31" s="477">
        <v>5</v>
      </c>
      <c r="O31" s="478">
        <f t="shared" si="4"/>
        <v>1</v>
      </c>
      <c r="P31" s="479">
        <f t="shared" si="5"/>
        <v>52.142857142857146</v>
      </c>
      <c r="Q31" s="479">
        <f t="shared" ca="1" si="2"/>
        <v>52.142857142857146</v>
      </c>
      <c r="R31" s="479">
        <f t="shared" ca="1" si="3"/>
        <v>52.142857142857146</v>
      </c>
      <c r="S31" s="480"/>
      <c r="T31" s="480"/>
      <c r="U31" s="208" t="s">
        <v>2005</v>
      </c>
      <c r="V31" s="915">
        <f t="shared" si="6"/>
        <v>2</v>
      </c>
      <c r="W31" s="915">
        <f t="shared" si="1"/>
        <v>0</v>
      </c>
      <c r="X31" s="915" t="str">
        <f t="shared" si="7"/>
        <v>CUMPLIDA</v>
      </c>
      <c r="Y31" s="1400"/>
      <c r="AB31" s="444"/>
    </row>
    <row r="32" spans="1:28" ht="180.75" customHeight="1" x14ac:dyDescent="0.2">
      <c r="A32" s="1396">
        <v>13</v>
      </c>
      <c r="B32" s="1397" t="s">
        <v>1896</v>
      </c>
      <c r="C32" s="1397" t="s">
        <v>1316</v>
      </c>
      <c r="D32" s="1397" t="s">
        <v>680</v>
      </c>
      <c r="E32" s="1279" t="s">
        <v>1874</v>
      </c>
      <c r="F32" s="1271" t="s">
        <v>680</v>
      </c>
      <c r="G32" s="1279" t="s">
        <v>1875</v>
      </c>
      <c r="H32" s="1279" t="s">
        <v>1876</v>
      </c>
      <c r="I32" s="1280">
        <v>1</v>
      </c>
      <c r="J32" s="1273">
        <v>42005</v>
      </c>
      <c r="K32" s="1273">
        <v>42185</v>
      </c>
      <c r="L32" s="475">
        <f t="shared" si="0"/>
        <v>25.714285714285715</v>
      </c>
      <c r="M32" s="867" t="s">
        <v>1470</v>
      </c>
      <c r="N32" s="477">
        <v>1</v>
      </c>
      <c r="O32" s="478">
        <f t="shared" si="4"/>
        <v>1</v>
      </c>
      <c r="P32" s="479">
        <f t="shared" si="5"/>
        <v>25.714285714285715</v>
      </c>
      <c r="Q32" s="479">
        <f t="shared" ca="1" si="2"/>
        <v>25.714285714285715</v>
      </c>
      <c r="R32" s="479">
        <f t="shared" ca="1" si="3"/>
        <v>25.714285714285715</v>
      </c>
      <c r="S32" s="480"/>
      <c r="T32" s="480"/>
      <c r="U32" s="208" t="s">
        <v>2006</v>
      </c>
      <c r="V32" s="915">
        <f t="shared" si="6"/>
        <v>2</v>
      </c>
      <c r="W32" s="915">
        <f t="shared" si="1"/>
        <v>0</v>
      </c>
      <c r="X32" s="915" t="str">
        <f t="shared" si="7"/>
        <v>CUMPLIDA</v>
      </c>
      <c r="Y32" s="1399" t="str">
        <f>IF(X32&amp;X33&amp;X34&amp;X35="CUMPLIDA","CUMPLIDA",IF(OR(X32="VENCIDA",X33="VENCIDA",X34="VENCIDA",X35="VENCIDA"),"VENCIDA",IF(V32+V33+V34+V35=8,"CUMPLIDA","EN TERMINO")))</f>
        <v>CUMPLIDA</v>
      </c>
      <c r="AB32" s="444"/>
    </row>
    <row r="33" spans="1:28" ht="106.5" customHeight="1" x14ac:dyDescent="0.2">
      <c r="A33" s="1396"/>
      <c r="B33" s="1398"/>
      <c r="C33" s="1398" t="s">
        <v>1316</v>
      </c>
      <c r="D33" s="1398" t="s">
        <v>680</v>
      </c>
      <c r="E33" s="1279" t="s">
        <v>1338</v>
      </c>
      <c r="F33" s="1271" t="s">
        <v>680</v>
      </c>
      <c r="G33" s="1279" t="s">
        <v>1413</v>
      </c>
      <c r="H33" s="1279" t="s">
        <v>1414</v>
      </c>
      <c r="I33" s="1280">
        <v>1</v>
      </c>
      <c r="J33" s="1273">
        <v>41820</v>
      </c>
      <c r="K33" s="1273">
        <v>42185</v>
      </c>
      <c r="L33" s="475">
        <f t="shared" si="0"/>
        <v>52.142857142857146</v>
      </c>
      <c r="M33" s="867" t="s">
        <v>1470</v>
      </c>
      <c r="N33" s="477">
        <v>1</v>
      </c>
      <c r="O33" s="478">
        <f t="shared" si="4"/>
        <v>1</v>
      </c>
      <c r="P33" s="479">
        <f t="shared" si="5"/>
        <v>52.142857142857146</v>
      </c>
      <c r="Q33" s="479">
        <f t="shared" ca="1" si="2"/>
        <v>52.142857142857146</v>
      </c>
      <c r="R33" s="479">
        <f t="shared" ca="1" si="3"/>
        <v>52.142857142857146</v>
      </c>
      <c r="S33" s="480"/>
      <c r="T33" s="480"/>
      <c r="U33" s="208" t="s">
        <v>2007</v>
      </c>
      <c r="V33" s="915">
        <f t="shared" si="6"/>
        <v>2</v>
      </c>
      <c r="W33" s="915">
        <f t="shared" si="1"/>
        <v>0</v>
      </c>
      <c r="X33" s="915" t="str">
        <f t="shared" si="7"/>
        <v>CUMPLIDA</v>
      </c>
      <c r="Y33" s="1408"/>
      <c r="AB33" s="444"/>
    </row>
    <row r="34" spans="1:28" ht="102" x14ac:dyDescent="0.2">
      <c r="A34" s="1396"/>
      <c r="B34" s="1398"/>
      <c r="C34" s="1398" t="s">
        <v>1316</v>
      </c>
      <c r="D34" s="1398" t="s">
        <v>680</v>
      </c>
      <c r="E34" s="1279" t="s">
        <v>1338</v>
      </c>
      <c r="F34" s="1271" t="s">
        <v>680</v>
      </c>
      <c r="G34" s="1279" t="s">
        <v>1415</v>
      </c>
      <c r="H34" s="1279" t="s">
        <v>1416</v>
      </c>
      <c r="I34" s="1280">
        <v>4</v>
      </c>
      <c r="J34" s="1273">
        <v>41820</v>
      </c>
      <c r="K34" s="1273">
        <v>42185</v>
      </c>
      <c r="L34" s="475">
        <f t="shared" si="0"/>
        <v>52.142857142857146</v>
      </c>
      <c r="M34" s="867" t="s">
        <v>1470</v>
      </c>
      <c r="N34" s="477">
        <v>4</v>
      </c>
      <c r="O34" s="478">
        <f t="shared" si="4"/>
        <v>1</v>
      </c>
      <c r="P34" s="479">
        <f t="shared" si="5"/>
        <v>52.142857142857146</v>
      </c>
      <c r="Q34" s="479">
        <f t="shared" ca="1" si="2"/>
        <v>52.142857142857146</v>
      </c>
      <c r="R34" s="479">
        <f t="shared" ca="1" si="3"/>
        <v>52.142857142857146</v>
      </c>
      <c r="S34" s="480"/>
      <c r="T34" s="480"/>
      <c r="U34" s="208" t="s">
        <v>2008</v>
      </c>
      <c r="V34" s="915">
        <f t="shared" si="6"/>
        <v>2</v>
      </c>
      <c r="W34" s="915">
        <f t="shared" si="1"/>
        <v>0</v>
      </c>
      <c r="X34" s="915" t="str">
        <f t="shared" si="7"/>
        <v>CUMPLIDA</v>
      </c>
      <c r="Y34" s="1408"/>
      <c r="AB34" s="444"/>
    </row>
    <row r="35" spans="1:28" ht="123.75" customHeight="1" thickBot="1" x14ac:dyDescent="0.25">
      <c r="A35" s="1396"/>
      <c r="B35" s="1398"/>
      <c r="C35" s="1398" t="s">
        <v>1316</v>
      </c>
      <c r="D35" s="1398" t="s">
        <v>680</v>
      </c>
      <c r="E35" s="1279" t="s">
        <v>1338</v>
      </c>
      <c r="F35" s="1271" t="s">
        <v>680</v>
      </c>
      <c r="G35" s="1279" t="s">
        <v>1417</v>
      </c>
      <c r="H35" s="1279" t="s">
        <v>1418</v>
      </c>
      <c r="I35" s="1280">
        <v>1</v>
      </c>
      <c r="J35" s="1273">
        <v>41820</v>
      </c>
      <c r="K35" s="1273">
        <v>42185</v>
      </c>
      <c r="L35" s="475">
        <f t="shared" si="0"/>
        <v>52.142857142857146</v>
      </c>
      <c r="M35" s="867" t="s">
        <v>1470</v>
      </c>
      <c r="N35" s="477">
        <v>1</v>
      </c>
      <c r="O35" s="478">
        <f t="shared" si="4"/>
        <v>1</v>
      </c>
      <c r="P35" s="479">
        <f t="shared" si="5"/>
        <v>52.142857142857146</v>
      </c>
      <c r="Q35" s="479">
        <f t="shared" ca="1" si="2"/>
        <v>52.142857142857146</v>
      </c>
      <c r="R35" s="479">
        <f t="shared" ca="1" si="3"/>
        <v>52.142857142857146</v>
      </c>
      <c r="S35" s="480"/>
      <c r="T35" s="480"/>
      <c r="U35" s="208" t="s">
        <v>2009</v>
      </c>
      <c r="V35" s="915">
        <f t="shared" si="6"/>
        <v>2</v>
      </c>
      <c r="W35" s="915">
        <f t="shared" si="1"/>
        <v>0</v>
      </c>
      <c r="X35" s="915" t="str">
        <f t="shared" si="7"/>
        <v>CUMPLIDA</v>
      </c>
      <c r="Y35" s="1409"/>
      <c r="AB35" s="444"/>
    </row>
    <row r="36" spans="1:28" ht="240.75" customHeight="1" thickBot="1" x14ac:dyDescent="0.25">
      <c r="A36" s="898">
        <v>14</v>
      </c>
      <c r="B36" s="899" t="s">
        <v>1897</v>
      </c>
      <c r="C36" s="899" t="s">
        <v>1316</v>
      </c>
      <c r="D36" s="899" t="s">
        <v>680</v>
      </c>
      <c r="E36" s="1270" t="s">
        <v>1339</v>
      </c>
      <c r="F36" s="1271" t="s">
        <v>680</v>
      </c>
      <c r="G36" s="1270" t="s">
        <v>1419</v>
      </c>
      <c r="H36" s="1270" t="s">
        <v>1420</v>
      </c>
      <c r="I36" s="1281">
        <v>1</v>
      </c>
      <c r="J36" s="1273">
        <v>41852</v>
      </c>
      <c r="K36" s="1273">
        <v>41942</v>
      </c>
      <c r="L36" s="475">
        <f t="shared" si="0"/>
        <v>12.857142857142858</v>
      </c>
      <c r="M36" s="867" t="s">
        <v>1471</v>
      </c>
      <c r="N36" s="477">
        <v>1</v>
      </c>
      <c r="O36" s="478">
        <f t="shared" si="4"/>
        <v>1</v>
      </c>
      <c r="P36" s="479">
        <f t="shared" si="5"/>
        <v>12.857142857142858</v>
      </c>
      <c r="Q36" s="479">
        <f t="shared" ca="1" si="2"/>
        <v>12.857142857142858</v>
      </c>
      <c r="R36" s="479">
        <f t="shared" ca="1" si="3"/>
        <v>12.857142857142858</v>
      </c>
      <c r="S36" s="480"/>
      <c r="T36" s="480"/>
      <c r="U36" s="208" t="s">
        <v>1636</v>
      </c>
      <c r="V36" s="915">
        <f t="shared" si="6"/>
        <v>2</v>
      </c>
      <c r="W36" s="915">
        <f t="shared" si="1"/>
        <v>0</v>
      </c>
      <c r="X36" s="915" t="str">
        <f t="shared" si="7"/>
        <v>CUMPLIDA</v>
      </c>
      <c r="Y36" s="1170" t="str">
        <f>IF(X36="CUMPLIDA","CUMPLIDA",IF(X36="EN TERMINO","EN TERMINO","VENCIDA"))</f>
        <v>CUMPLIDA</v>
      </c>
      <c r="AB36" s="444"/>
    </row>
    <row r="37" spans="1:28" ht="409.6" thickBot="1" x14ac:dyDescent="0.25">
      <c r="A37" s="898">
        <v>15</v>
      </c>
      <c r="B37" s="899" t="s">
        <v>1898</v>
      </c>
      <c r="C37" s="899" t="s">
        <v>1316</v>
      </c>
      <c r="D37" s="899" t="s">
        <v>680</v>
      </c>
      <c r="E37" s="1282" t="s">
        <v>1340</v>
      </c>
      <c r="F37" s="1271" t="s">
        <v>680</v>
      </c>
      <c r="G37" s="1283" t="s">
        <v>1421</v>
      </c>
      <c r="H37" s="1282" t="s">
        <v>1422</v>
      </c>
      <c r="I37" s="1281">
        <v>6</v>
      </c>
      <c r="J37" s="1273">
        <v>41821</v>
      </c>
      <c r="K37" s="1273">
        <v>42308</v>
      </c>
      <c r="L37" s="475">
        <f t="shared" si="0"/>
        <v>69.571428571428569</v>
      </c>
      <c r="M37" s="867" t="s">
        <v>1471</v>
      </c>
      <c r="N37" s="477">
        <v>6</v>
      </c>
      <c r="O37" s="478">
        <f t="shared" si="4"/>
        <v>1</v>
      </c>
      <c r="P37" s="479">
        <f t="shared" si="5"/>
        <v>69.571428571428569</v>
      </c>
      <c r="Q37" s="479">
        <f t="shared" ca="1" si="2"/>
        <v>69.571428571428569</v>
      </c>
      <c r="R37" s="479">
        <f t="shared" ca="1" si="3"/>
        <v>69.571428571428569</v>
      </c>
      <c r="S37" s="480"/>
      <c r="T37" s="480"/>
      <c r="U37" s="208" t="s">
        <v>2217</v>
      </c>
      <c r="V37" s="915">
        <f t="shared" si="6"/>
        <v>2</v>
      </c>
      <c r="W37" s="915">
        <f t="shared" si="1"/>
        <v>0</v>
      </c>
      <c r="X37" s="915" t="str">
        <f t="shared" si="7"/>
        <v>CUMPLIDA</v>
      </c>
      <c r="Y37" s="1170" t="str">
        <f>IF(X37="CUMPLIDA","CUMPLIDA",IF(X37="EN TERMINO","EN TERMINO","VENCIDA"))</f>
        <v>CUMPLIDA</v>
      </c>
      <c r="AB37" s="444"/>
    </row>
    <row r="38" spans="1:28" ht="336.75" thickBot="1" x14ac:dyDescent="0.25">
      <c r="A38" s="898">
        <v>16</v>
      </c>
      <c r="B38" s="899" t="s">
        <v>1899</v>
      </c>
      <c r="C38" s="899" t="s">
        <v>1316</v>
      </c>
      <c r="D38" s="899" t="s">
        <v>680</v>
      </c>
      <c r="E38" s="1282" t="s">
        <v>1341</v>
      </c>
      <c r="F38" s="1271" t="s">
        <v>680</v>
      </c>
      <c r="G38" s="1282" t="s">
        <v>1423</v>
      </c>
      <c r="H38" s="1282" t="s">
        <v>1420</v>
      </c>
      <c r="I38" s="1281">
        <v>1</v>
      </c>
      <c r="J38" s="1273">
        <v>41852</v>
      </c>
      <c r="K38" s="1273">
        <v>41942</v>
      </c>
      <c r="L38" s="475">
        <f t="shared" si="0"/>
        <v>12.857142857142858</v>
      </c>
      <c r="M38" s="867" t="s">
        <v>1471</v>
      </c>
      <c r="N38" s="477">
        <v>1</v>
      </c>
      <c r="O38" s="478">
        <f t="shared" si="4"/>
        <v>1</v>
      </c>
      <c r="P38" s="479">
        <f t="shared" si="5"/>
        <v>12.857142857142858</v>
      </c>
      <c r="Q38" s="479">
        <f t="shared" ca="1" si="2"/>
        <v>12.857142857142858</v>
      </c>
      <c r="R38" s="479">
        <f t="shared" ca="1" si="3"/>
        <v>12.857142857142858</v>
      </c>
      <c r="S38" s="480"/>
      <c r="T38" s="480"/>
      <c r="U38" s="208" t="s">
        <v>1637</v>
      </c>
      <c r="V38" s="915">
        <f t="shared" si="6"/>
        <v>2</v>
      </c>
      <c r="W38" s="915">
        <f t="shared" si="1"/>
        <v>0</v>
      </c>
      <c r="X38" s="915" t="str">
        <f t="shared" si="7"/>
        <v>CUMPLIDA</v>
      </c>
      <c r="Y38" s="1170" t="str">
        <f>IF(X38="CUMPLIDA","CUMPLIDA",IF(X38="EN TERMINO","EN TERMINO","VENCIDA"))</f>
        <v>CUMPLIDA</v>
      </c>
      <c r="AB38" s="444"/>
    </row>
    <row r="39" spans="1:28" ht="408.75" thickBot="1" x14ac:dyDescent="0.25">
      <c r="A39" s="898">
        <v>17</v>
      </c>
      <c r="B39" s="899" t="s">
        <v>1900</v>
      </c>
      <c r="C39" s="899" t="s">
        <v>1316</v>
      </c>
      <c r="D39" s="899" t="s">
        <v>680</v>
      </c>
      <c r="E39" s="1282" t="s">
        <v>1342</v>
      </c>
      <c r="F39" s="1271" t="s">
        <v>680</v>
      </c>
      <c r="G39" s="1282" t="s">
        <v>1423</v>
      </c>
      <c r="H39" s="1282" t="s">
        <v>1420</v>
      </c>
      <c r="I39" s="1281">
        <v>1</v>
      </c>
      <c r="J39" s="1273">
        <v>41852</v>
      </c>
      <c r="K39" s="1273">
        <v>41942</v>
      </c>
      <c r="L39" s="475">
        <f t="shared" si="0"/>
        <v>12.857142857142858</v>
      </c>
      <c r="M39" s="867" t="s">
        <v>1471</v>
      </c>
      <c r="N39" s="477">
        <v>1</v>
      </c>
      <c r="O39" s="478">
        <f t="shared" si="4"/>
        <v>1</v>
      </c>
      <c r="P39" s="479">
        <f t="shared" si="5"/>
        <v>12.857142857142858</v>
      </c>
      <c r="Q39" s="479">
        <f t="shared" ca="1" si="2"/>
        <v>12.857142857142858</v>
      </c>
      <c r="R39" s="479">
        <f t="shared" ca="1" si="3"/>
        <v>12.857142857142858</v>
      </c>
      <c r="S39" s="480"/>
      <c r="T39" s="480"/>
      <c r="U39" s="208" t="s">
        <v>2047</v>
      </c>
      <c r="V39" s="915">
        <f t="shared" si="6"/>
        <v>2</v>
      </c>
      <c r="W39" s="915">
        <f t="shared" si="1"/>
        <v>0</v>
      </c>
      <c r="X39" s="915" t="str">
        <f t="shared" si="7"/>
        <v>CUMPLIDA</v>
      </c>
      <c r="Y39" s="1170" t="str">
        <f>IF(X39="CUMPLIDA","CUMPLIDA",IF(X39="EN TERMINO","EN TERMINO","VENCIDA"))</f>
        <v>CUMPLIDA</v>
      </c>
      <c r="AB39" s="444"/>
    </row>
    <row r="40" spans="1:28" ht="48.75" customHeight="1" x14ac:dyDescent="0.2">
      <c r="A40" s="1396">
        <v>18</v>
      </c>
      <c r="B40" s="1397" t="s">
        <v>1901</v>
      </c>
      <c r="C40" s="1397" t="s">
        <v>1316</v>
      </c>
      <c r="D40" s="1397" t="s">
        <v>680</v>
      </c>
      <c r="E40" s="1282" t="s">
        <v>1343</v>
      </c>
      <c r="F40" s="1271" t="s">
        <v>680</v>
      </c>
      <c r="G40" s="1282" t="s">
        <v>1424</v>
      </c>
      <c r="H40" s="1282" t="s">
        <v>1425</v>
      </c>
      <c r="I40" s="1281">
        <v>1</v>
      </c>
      <c r="J40" s="1273">
        <v>41841</v>
      </c>
      <c r="K40" s="1273">
        <v>41942</v>
      </c>
      <c r="L40" s="475">
        <f t="shared" si="0"/>
        <v>14.428571428571429</v>
      </c>
      <c r="M40" s="867" t="s">
        <v>1471</v>
      </c>
      <c r="N40" s="477">
        <v>1</v>
      </c>
      <c r="O40" s="478">
        <f t="shared" si="4"/>
        <v>1</v>
      </c>
      <c r="P40" s="479">
        <f t="shared" si="5"/>
        <v>14.428571428571429</v>
      </c>
      <c r="Q40" s="479">
        <f t="shared" ca="1" si="2"/>
        <v>14.428571428571429</v>
      </c>
      <c r="R40" s="479">
        <f t="shared" ca="1" si="3"/>
        <v>14.428571428571429</v>
      </c>
      <c r="S40" s="480"/>
      <c r="T40" s="480"/>
      <c r="U40" s="208" t="s">
        <v>1639</v>
      </c>
      <c r="V40" s="915">
        <f t="shared" si="6"/>
        <v>2</v>
      </c>
      <c r="W40" s="915">
        <f t="shared" si="1"/>
        <v>0</v>
      </c>
      <c r="X40" s="915" t="str">
        <f t="shared" si="7"/>
        <v>CUMPLIDA</v>
      </c>
      <c r="Y40" s="1399" t="str">
        <f>IF(X40&amp;X41&amp;X42="CUMPLIDA","CUMPLIDA",IF(OR(X40="VENCIDA",X41="VENCIDA",X42="VENCIDA"),"VENCIDA",IF(V40+V41+V42=6,"CUMPLIDA","EN TERMINO")))</f>
        <v>CUMPLIDA</v>
      </c>
      <c r="AB40" s="444"/>
    </row>
    <row r="41" spans="1:28" ht="38.25" x14ac:dyDescent="0.2">
      <c r="A41" s="1396"/>
      <c r="B41" s="1398"/>
      <c r="C41" s="1398" t="s">
        <v>1316</v>
      </c>
      <c r="D41" s="1398" t="s">
        <v>680</v>
      </c>
      <c r="E41" s="1282" t="s">
        <v>1344</v>
      </c>
      <c r="F41" s="1271" t="s">
        <v>680</v>
      </c>
      <c r="G41" s="1270" t="s">
        <v>1426</v>
      </c>
      <c r="H41" s="1270" t="s">
        <v>1427</v>
      </c>
      <c r="I41" s="1281">
        <v>1</v>
      </c>
      <c r="J41" s="1273">
        <v>41852</v>
      </c>
      <c r="K41" s="1273">
        <v>41942</v>
      </c>
      <c r="L41" s="475">
        <f t="shared" si="0"/>
        <v>12.857142857142858</v>
      </c>
      <c r="M41" s="867" t="s">
        <v>1471</v>
      </c>
      <c r="N41" s="477">
        <v>1</v>
      </c>
      <c r="O41" s="478">
        <f t="shared" si="4"/>
        <v>1</v>
      </c>
      <c r="P41" s="479">
        <f t="shared" si="5"/>
        <v>12.857142857142858</v>
      </c>
      <c r="Q41" s="479">
        <f t="shared" ca="1" si="2"/>
        <v>12.857142857142858</v>
      </c>
      <c r="R41" s="479">
        <f t="shared" ca="1" si="3"/>
        <v>12.857142857142858</v>
      </c>
      <c r="S41" s="480"/>
      <c r="T41" s="480"/>
      <c r="U41" s="208" t="s">
        <v>1638</v>
      </c>
      <c r="V41" s="915">
        <f t="shared" si="6"/>
        <v>2</v>
      </c>
      <c r="W41" s="915">
        <f t="shared" si="1"/>
        <v>0</v>
      </c>
      <c r="X41" s="915" t="str">
        <f t="shared" si="7"/>
        <v>CUMPLIDA</v>
      </c>
      <c r="Y41" s="1408"/>
      <c r="AB41" s="444"/>
    </row>
    <row r="42" spans="1:28" ht="216.75" thickBot="1" x14ac:dyDescent="0.25">
      <c r="A42" s="1396"/>
      <c r="B42" s="1398"/>
      <c r="C42" s="1398" t="s">
        <v>1316</v>
      </c>
      <c r="D42" s="1398" t="s">
        <v>680</v>
      </c>
      <c r="E42" s="1282" t="s">
        <v>1345</v>
      </c>
      <c r="F42" s="1271" t="s">
        <v>680</v>
      </c>
      <c r="G42" s="1282" t="s">
        <v>1428</v>
      </c>
      <c r="H42" s="1282" t="s">
        <v>1429</v>
      </c>
      <c r="I42" s="1281">
        <v>24</v>
      </c>
      <c r="J42" s="1273">
        <v>41821</v>
      </c>
      <c r="K42" s="1273">
        <v>42185</v>
      </c>
      <c r="L42" s="475">
        <f t="shared" si="0"/>
        <v>52</v>
      </c>
      <c r="M42" s="867" t="s">
        <v>1471</v>
      </c>
      <c r="N42" s="477">
        <v>24</v>
      </c>
      <c r="O42" s="478">
        <f t="shared" si="4"/>
        <v>1</v>
      </c>
      <c r="P42" s="479">
        <f t="shared" si="5"/>
        <v>52</v>
      </c>
      <c r="Q42" s="479">
        <f t="shared" ca="1" si="2"/>
        <v>52</v>
      </c>
      <c r="R42" s="479">
        <f t="shared" ca="1" si="3"/>
        <v>52</v>
      </c>
      <c r="S42" s="480"/>
      <c r="T42" s="480"/>
      <c r="U42" s="208" t="s">
        <v>1669</v>
      </c>
      <c r="V42" s="915">
        <f t="shared" si="6"/>
        <v>2</v>
      </c>
      <c r="W42" s="915">
        <f t="shared" si="1"/>
        <v>0</v>
      </c>
      <c r="X42" s="915" t="str">
        <f t="shared" si="7"/>
        <v>CUMPLIDA</v>
      </c>
      <c r="Y42" s="1400"/>
      <c r="AB42" s="444"/>
    </row>
    <row r="43" spans="1:28" ht="170.25" customHeight="1" thickBot="1" x14ac:dyDescent="0.25">
      <c r="A43" s="898">
        <v>19</v>
      </c>
      <c r="B43" s="899" t="s">
        <v>1902</v>
      </c>
      <c r="C43" s="899" t="s">
        <v>1316</v>
      </c>
      <c r="D43" s="899" t="s">
        <v>680</v>
      </c>
      <c r="E43" s="1279" t="s">
        <v>1346</v>
      </c>
      <c r="F43" s="1271" t="s">
        <v>680</v>
      </c>
      <c r="G43" s="1279" t="s">
        <v>1430</v>
      </c>
      <c r="H43" s="1279" t="s">
        <v>1431</v>
      </c>
      <c r="I43" s="1281">
        <v>3</v>
      </c>
      <c r="J43" s="1273">
        <v>41852</v>
      </c>
      <c r="K43" s="1273">
        <v>42216</v>
      </c>
      <c r="L43" s="475">
        <f t="shared" si="0"/>
        <v>52</v>
      </c>
      <c r="M43" s="867" t="s">
        <v>1470</v>
      </c>
      <c r="N43" s="477">
        <v>3</v>
      </c>
      <c r="O43" s="478">
        <f t="shared" si="4"/>
        <v>1</v>
      </c>
      <c r="P43" s="479">
        <f t="shared" si="5"/>
        <v>52</v>
      </c>
      <c r="Q43" s="479">
        <f t="shared" ca="1" si="2"/>
        <v>52</v>
      </c>
      <c r="R43" s="479">
        <f t="shared" ca="1" si="3"/>
        <v>52</v>
      </c>
      <c r="S43" s="480"/>
      <c r="T43" s="480"/>
      <c r="U43" s="208" t="s">
        <v>2010</v>
      </c>
      <c r="V43" s="915">
        <f t="shared" si="6"/>
        <v>2</v>
      </c>
      <c r="W43" s="915">
        <f t="shared" ref="W43:W74" si="8">IF(K43&lt;$U$2,0,1)</f>
        <v>0</v>
      </c>
      <c r="X43" s="915" t="str">
        <f t="shared" si="7"/>
        <v>CUMPLIDA</v>
      </c>
      <c r="Y43" s="1170" t="str">
        <f>IF(X43="CUMPLIDA","CUMPLIDA",IF(X43="EN TERMINO","EN TERMINO","VENCIDA"))</f>
        <v>CUMPLIDA</v>
      </c>
      <c r="AB43" s="444"/>
    </row>
    <row r="44" spans="1:28" ht="153" x14ac:dyDescent="0.2">
      <c r="A44" s="1396">
        <v>20</v>
      </c>
      <c r="B44" s="1397" t="s">
        <v>1903</v>
      </c>
      <c r="C44" s="1397" t="s">
        <v>1316</v>
      </c>
      <c r="D44" s="1397" t="s">
        <v>680</v>
      </c>
      <c r="E44" s="1284" t="s">
        <v>1347</v>
      </c>
      <c r="F44" s="1271" t="s">
        <v>680</v>
      </c>
      <c r="G44" s="1284" t="s">
        <v>1432</v>
      </c>
      <c r="H44" s="1276" t="s">
        <v>1433</v>
      </c>
      <c r="I44" s="1277">
        <v>1</v>
      </c>
      <c r="J44" s="1285">
        <v>41845</v>
      </c>
      <c r="K44" s="1285">
        <v>42004</v>
      </c>
      <c r="L44" s="475">
        <f t="shared" si="0"/>
        <v>22.714285714285715</v>
      </c>
      <c r="M44" s="867" t="s">
        <v>1470</v>
      </c>
      <c r="N44" s="477">
        <v>1</v>
      </c>
      <c r="O44" s="478">
        <f t="shared" si="4"/>
        <v>1</v>
      </c>
      <c r="P44" s="479">
        <f t="shared" si="5"/>
        <v>22.714285714285715</v>
      </c>
      <c r="Q44" s="479">
        <f t="shared" ca="1" si="2"/>
        <v>22.714285714285715</v>
      </c>
      <c r="R44" s="479">
        <f t="shared" ca="1" si="3"/>
        <v>22.714285714285715</v>
      </c>
      <c r="S44" s="480"/>
      <c r="T44" s="480"/>
      <c r="U44" s="208" t="s">
        <v>1642</v>
      </c>
      <c r="V44" s="915">
        <f t="shared" si="6"/>
        <v>2</v>
      </c>
      <c r="W44" s="915">
        <f t="shared" si="8"/>
        <v>0</v>
      </c>
      <c r="X44" s="915" t="str">
        <f t="shared" si="7"/>
        <v>CUMPLIDA</v>
      </c>
      <c r="Y44" s="1399" t="str">
        <f>IF(X44&amp;X45="CUMPLIDA","CUMPLIDA",IF(OR(X44="VENCIDA",X45="VENCIDA"),"VENCIDA",IF(V44+V45=4,"CUMPLIDA","EN TERMINO")))</f>
        <v>CUMPLIDA</v>
      </c>
      <c r="AB44" s="444"/>
    </row>
    <row r="45" spans="1:28" ht="264.75" thickBot="1" x14ac:dyDescent="0.25">
      <c r="A45" s="1396"/>
      <c r="B45" s="1398"/>
      <c r="C45" s="1398" t="s">
        <v>1316</v>
      </c>
      <c r="D45" s="1398" t="s">
        <v>680</v>
      </c>
      <c r="E45" s="1284" t="s">
        <v>1877</v>
      </c>
      <c r="F45" s="1271" t="s">
        <v>680</v>
      </c>
      <c r="G45" s="1284" t="s">
        <v>1878</v>
      </c>
      <c r="H45" s="1276" t="s">
        <v>1879</v>
      </c>
      <c r="I45" s="1277">
        <v>1</v>
      </c>
      <c r="J45" s="1285">
        <v>41845</v>
      </c>
      <c r="K45" s="1285">
        <v>42209</v>
      </c>
      <c r="L45" s="475">
        <f t="shared" si="0"/>
        <v>52</v>
      </c>
      <c r="M45" s="867" t="s">
        <v>1470</v>
      </c>
      <c r="N45" s="477">
        <v>1</v>
      </c>
      <c r="O45" s="478">
        <f t="shared" si="4"/>
        <v>1</v>
      </c>
      <c r="P45" s="479">
        <f t="shared" si="5"/>
        <v>52</v>
      </c>
      <c r="Q45" s="479">
        <f t="shared" ca="1" si="2"/>
        <v>52</v>
      </c>
      <c r="R45" s="479">
        <f t="shared" ca="1" si="3"/>
        <v>52</v>
      </c>
      <c r="S45" s="480"/>
      <c r="T45" s="480"/>
      <c r="U45" s="208" t="s">
        <v>2011</v>
      </c>
      <c r="V45" s="915">
        <f t="shared" si="6"/>
        <v>2</v>
      </c>
      <c r="W45" s="915">
        <f t="shared" si="8"/>
        <v>0</v>
      </c>
      <c r="X45" s="915" t="str">
        <f t="shared" si="7"/>
        <v>CUMPLIDA</v>
      </c>
      <c r="Y45" s="1400"/>
      <c r="AB45" s="444"/>
    </row>
    <row r="46" spans="1:28" ht="76.5" x14ac:dyDescent="0.2">
      <c r="A46" s="1396">
        <v>21</v>
      </c>
      <c r="B46" s="1397" t="s">
        <v>1904</v>
      </c>
      <c r="C46" s="1397" t="s">
        <v>1316</v>
      </c>
      <c r="D46" s="1397" t="s">
        <v>680</v>
      </c>
      <c r="E46" s="1284" t="s">
        <v>1348</v>
      </c>
      <c r="F46" s="1271" t="s">
        <v>680</v>
      </c>
      <c r="G46" s="1284" t="s">
        <v>2224</v>
      </c>
      <c r="H46" s="1276" t="s">
        <v>1434</v>
      </c>
      <c r="I46" s="1277">
        <v>1</v>
      </c>
      <c r="J46" s="1285">
        <v>41852</v>
      </c>
      <c r="K46" s="1285">
        <v>42215</v>
      </c>
      <c r="L46" s="475">
        <f t="shared" si="0"/>
        <v>51.857142857142854</v>
      </c>
      <c r="M46" s="867" t="s">
        <v>1470</v>
      </c>
      <c r="N46" s="477">
        <v>1</v>
      </c>
      <c r="O46" s="478">
        <f t="shared" si="4"/>
        <v>1</v>
      </c>
      <c r="P46" s="479">
        <f t="shared" si="5"/>
        <v>51.857142857142854</v>
      </c>
      <c r="Q46" s="479">
        <f t="shared" ca="1" si="2"/>
        <v>51.857142857142854</v>
      </c>
      <c r="R46" s="479">
        <f t="shared" ca="1" si="3"/>
        <v>51.857142857142854</v>
      </c>
      <c r="S46" s="480"/>
      <c r="T46" s="480"/>
      <c r="U46" s="208" t="s">
        <v>2013</v>
      </c>
      <c r="V46" s="915">
        <f t="shared" si="6"/>
        <v>2</v>
      </c>
      <c r="W46" s="915">
        <f t="shared" si="8"/>
        <v>0</v>
      </c>
      <c r="X46" s="915" t="str">
        <f t="shared" si="7"/>
        <v>CUMPLIDA</v>
      </c>
      <c r="Y46" s="1399" t="str">
        <f>IF(X46&amp;X47="CUMPLIDA","CUMPLIDA",IF(OR(X46="VENCIDA",X47="VENCIDA"),"VENCIDA",IF(V46+V47=4,"CUMPLIDA","EN TERMINO")))</f>
        <v>CUMPLIDA</v>
      </c>
      <c r="AB46" s="444"/>
    </row>
    <row r="47" spans="1:28" ht="204.75" thickBot="1" x14ac:dyDescent="0.25">
      <c r="A47" s="1396"/>
      <c r="B47" s="1398" t="s">
        <v>1904</v>
      </c>
      <c r="C47" s="1398" t="s">
        <v>1316</v>
      </c>
      <c r="D47" s="1398" t="s">
        <v>680</v>
      </c>
      <c r="E47" s="1284" t="s">
        <v>1882</v>
      </c>
      <c r="F47" s="1271" t="s">
        <v>680</v>
      </c>
      <c r="G47" s="1286" t="s">
        <v>1883</v>
      </c>
      <c r="H47" s="1286" t="s">
        <v>1879</v>
      </c>
      <c r="I47" s="1277">
        <v>1</v>
      </c>
      <c r="J47" s="1285">
        <v>41852</v>
      </c>
      <c r="K47" s="1285">
        <v>42215</v>
      </c>
      <c r="L47" s="475">
        <f t="shared" si="0"/>
        <v>51.857142857142854</v>
      </c>
      <c r="M47" s="867" t="s">
        <v>1470</v>
      </c>
      <c r="N47" s="477">
        <v>1</v>
      </c>
      <c r="O47" s="478">
        <f t="shared" si="4"/>
        <v>1</v>
      </c>
      <c r="P47" s="479">
        <f t="shared" si="5"/>
        <v>51.857142857142854</v>
      </c>
      <c r="Q47" s="479">
        <f t="shared" ca="1" si="2"/>
        <v>51.857142857142854</v>
      </c>
      <c r="R47" s="479">
        <f t="shared" ca="1" si="3"/>
        <v>51.857142857142854</v>
      </c>
      <c r="S47" s="480"/>
      <c r="T47" s="480"/>
      <c r="U47" s="208" t="s">
        <v>2012</v>
      </c>
      <c r="V47" s="915">
        <f t="shared" si="6"/>
        <v>2</v>
      </c>
      <c r="W47" s="915">
        <f t="shared" si="8"/>
        <v>0</v>
      </c>
      <c r="X47" s="915" t="str">
        <f t="shared" si="7"/>
        <v>CUMPLIDA</v>
      </c>
      <c r="Y47" s="1400"/>
      <c r="AB47" s="444"/>
    </row>
    <row r="48" spans="1:28" ht="79.5" customHeight="1" x14ac:dyDescent="0.2">
      <c r="A48" s="1396">
        <v>22</v>
      </c>
      <c r="B48" s="1397" t="s">
        <v>1905</v>
      </c>
      <c r="C48" s="1397" t="s">
        <v>1316</v>
      </c>
      <c r="D48" s="1397" t="s">
        <v>680</v>
      </c>
      <c r="E48" s="1284" t="s">
        <v>1349</v>
      </c>
      <c r="F48" s="1271" t="s">
        <v>680</v>
      </c>
      <c r="G48" s="1284" t="s">
        <v>1436</v>
      </c>
      <c r="H48" s="1276" t="s">
        <v>1434</v>
      </c>
      <c r="I48" s="1277">
        <v>1</v>
      </c>
      <c r="J48" s="1285">
        <v>41852</v>
      </c>
      <c r="K48" s="1285">
        <v>42215</v>
      </c>
      <c r="L48" s="475">
        <f t="shared" si="0"/>
        <v>51.857142857142854</v>
      </c>
      <c r="M48" s="867" t="s">
        <v>1470</v>
      </c>
      <c r="N48" s="477">
        <v>1</v>
      </c>
      <c r="O48" s="478">
        <f t="shared" si="4"/>
        <v>1</v>
      </c>
      <c r="P48" s="479">
        <f t="shared" si="5"/>
        <v>51.857142857142854</v>
      </c>
      <c r="Q48" s="479">
        <f t="shared" ca="1" si="2"/>
        <v>51.857142857142854</v>
      </c>
      <c r="R48" s="479">
        <f t="shared" ca="1" si="3"/>
        <v>51.857142857142854</v>
      </c>
      <c r="S48" s="480"/>
      <c r="T48" s="480"/>
      <c r="U48" s="208" t="s">
        <v>2014</v>
      </c>
      <c r="V48" s="915">
        <f t="shared" si="6"/>
        <v>2</v>
      </c>
      <c r="W48" s="915">
        <f t="shared" si="8"/>
        <v>0</v>
      </c>
      <c r="X48" s="915" t="str">
        <f t="shared" si="7"/>
        <v>CUMPLIDA</v>
      </c>
      <c r="Y48" s="1399" t="str">
        <f>IF(X48&amp;X49="CUMPLIDA","CUMPLIDA",IF(OR(X48="VENCIDA",X49="VENCIDA"),"VENCIDA",IF(V48+V49=4,"CUMPLIDA","EN TERMINO")))</f>
        <v>CUMPLIDA</v>
      </c>
      <c r="AB48" s="444"/>
    </row>
    <row r="49" spans="1:28" ht="204.75" thickBot="1" x14ac:dyDescent="0.25">
      <c r="A49" s="1396"/>
      <c r="B49" s="1398" t="s">
        <v>1905</v>
      </c>
      <c r="C49" s="1398" t="s">
        <v>1316</v>
      </c>
      <c r="D49" s="1398" t="s">
        <v>680</v>
      </c>
      <c r="E49" s="1284" t="s">
        <v>1882</v>
      </c>
      <c r="F49" s="1271" t="s">
        <v>680</v>
      </c>
      <c r="G49" s="1286" t="s">
        <v>1883</v>
      </c>
      <c r="H49" s="1286" t="s">
        <v>1879</v>
      </c>
      <c r="I49" s="1277">
        <v>1</v>
      </c>
      <c r="J49" s="1285">
        <v>41852</v>
      </c>
      <c r="K49" s="1285">
        <v>42215</v>
      </c>
      <c r="L49" s="475">
        <f t="shared" si="0"/>
        <v>51.857142857142854</v>
      </c>
      <c r="M49" s="867" t="s">
        <v>1470</v>
      </c>
      <c r="N49" s="477">
        <v>1</v>
      </c>
      <c r="O49" s="478">
        <f t="shared" si="4"/>
        <v>1</v>
      </c>
      <c r="P49" s="479">
        <f t="shared" si="5"/>
        <v>51.857142857142854</v>
      </c>
      <c r="Q49" s="479">
        <f t="shared" ca="1" si="2"/>
        <v>51.857142857142854</v>
      </c>
      <c r="R49" s="479">
        <f t="shared" ca="1" si="3"/>
        <v>51.857142857142854</v>
      </c>
      <c r="S49" s="480"/>
      <c r="T49" s="480"/>
      <c r="U49" s="208" t="s">
        <v>2015</v>
      </c>
      <c r="V49" s="915">
        <f t="shared" si="6"/>
        <v>2</v>
      </c>
      <c r="W49" s="915">
        <f t="shared" si="8"/>
        <v>0</v>
      </c>
      <c r="X49" s="915" t="str">
        <f t="shared" si="7"/>
        <v>CUMPLIDA</v>
      </c>
      <c r="Y49" s="1400"/>
      <c r="AB49" s="444"/>
    </row>
    <row r="50" spans="1:28" ht="81.75" customHeight="1" x14ac:dyDescent="0.2">
      <c r="A50" s="1396">
        <v>23</v>
      </c>
      <c r="B50" s="1397" t="s">
        <v>1906</v>
      </c>
      <c r="C50" s="1397" t="s">
        <v>1316</v>
      </c>
      <c r="D50" s="1397" t="s">
        <v>680</v>
      </c>
      <c r="E50" s="1284" t="s">
        <v>1881</v>
      </c>
      <c r="F50" s="1271" t="s">
        <v>680</v>
      </c>
      <c r="G50" s="1284" t="s">
        <v>1436</v>
      </c>
      <c r="H50" s="1276" t="s">
        <v>1434</v>
      </c>
      <c r="I50" s="1277">
        <v>1</v>
      </c>
      <c r="J50" s="1285">
        <v>41852</v>
      </c>
      <c r="K50" s="1285">
        <v>42215</v>
      </c>
      <c r="L50" s="475">
        <f t="shared" si="0"/>
        <v>51.857142857142854</v>
      </c>
      <c r="M50" s="867" t="s">
        <v>1470</v>
      </c>
      <c r="N50" s="477">
        <v>1</v>
      </c>
      <c r="O50" s="478">
        <f t="shared" si="4"/>
        <v>1</v>
      </c>
      <c r="P50" s="479">
        <f t="shared" si="5"/>
        <v>51.857142857142854</v>
      </c>
      <c r="Q50" s="479">
        <f t="shared" ca="1" si="2"/>
        <v>51.857142857142854</v>
      </c>
      <c r="R50" s="479">
        <f t="shared" ca="1" si="3"/>
        <v>51.857142857142854</v>
      </c>
      <c r="S50" s="480"/>
      <c r="T50" s="480"/>
      <c r="U50" s="208" t="s">
        <v>2014</v>
      </c>
      <c r="V50" s="915">
        <f t="shared" si="6"/>
        <v>2</v>
      </c>
      <c r="W50" s="915">
        <f t="shared" si="8"/>
        <v>0</v>
      </c>
      <c r="X50" s="915" t="str">
        <f t="shared" si="7"/>
        <v>CUMPLIDA</v>
      </c>
      <c r="Y50" s="1399" t="str">
        <f>IF(X50&amp;X51="CUMPLIDA","CUMPLIDA",IF(OR(X50="VENCIDA",X51="VENCIDA"),"VENCIDA",IF(V50+V51=4,"CUMPLIDA","EN TERMINO")))</f>
        <v>CUMPLIDA</v>
      </c>
      <c r="AB50" s="444"/>
    </row>
    <row r="51" spans="1:28" ht="204.75" thickBot="1" x14ac:dyDescent="0.25">
      <c r="A51" s="1396"/>
      <c r="B51" s="1398" t="s">
        <v>1906</v>
      </c>
      <c r="C51" s="1398" t="s">
        <v>1316</v>
      </c>
      <c r="D51" s="1398" t="s">
        <v>680</v>
      </c>
      <c r="E51" s="1284" t="s">
        <v>1882</v>
      </c>
      <c r="F51" s="1271" t="s">
        <v>680</v>
      </c>
      <c r="G51" s="1286" t="s">
        <v>1883</v>
      </c>
      <c r="H51" s="1286" t="s">
        <v>1879</v>
      </c>
      <c r="I51" s="1277">
        <v>1</v>
      </c>
      <c r="J51" s="1285">
        <v>41852</v>
      </c>
      <c r="K51" s="1285">
        <v>42215</v>
      </c>
      <c r="L51" s="475">
        <f t="shared" si="0"/>
        <v>51.857142857142854</v>
      </c>
      <c r="M51" s="867" t="s">
        <v>1470</v>
      </c>
      <c r="N51" s="477">
        <v>1</v>
      </c>
      <c r="O51" s="478">
        <f t="shared" si="4"/>
        <v>1</v>
      </c>
      <c r="P51" s="479">
        <f t="shared" si="5"/>
        <v>51.857142857142854</v>
      </c>
      <c r="Q51" s="479">
        <f t="shared" ca="1" si="2"/>
        <v>51.857142857142854</v>
      </c>
      <c r="R51" s="479">
        <f t="shared" ca="1" si="3"/>
        <v>51.857142857142854</v>
      </c>
      <c r="S51" s="480"/>
      <c r="T51" s="480"/>
      <c r="U51" s="208" t="s">
        <v>2015</v>
      </c>
      <c r="V51" s="915">
        <f t="shared" si="6"/>
        <v>2</v>
      </c>
      <c r="W51" s="915">
        <f t="shared" si="8"/>
        <v>0</v>
      </c>
      <c r="X51" s="915" t="str">
        <f t="shared" si="7"/>
        <v>CUMPLIDA</v>
      </c>
      <c r="Y51" s="1400"/>
      <c r="AB51" s="444"/>
    </row>
    <row r="52" spans="1:28" ht="81.75" customHeight="1" x14ac:dyDescent="0.2">
      <c r="A52" s="1396">
        <v>24</v>
      </c>
      <c r="B52" s="1397" t="s">
        <v>1907</v>
      </c>
      <c r="C52" s="1397" t="s">
        <v>1316</v>
      </c>
      <c r="D52" s="1397" t="s">
        <v>680</v>
      </c>
      <c r="E52" s="1284" t="s">
        <v>1350</v>
      </c>
      <c r="F52" s="1271" t="s">
        <v>680</v>
      </c>
      <c r="G52" s="1284" t="s">
        <v>1437</v>
      </c>
      <c r="H52" s="1276" t="s">
        <v>1434</v>
      </c>
      <c r="I52" s="1277">
        <v>1</v>
      </c>
      <c r="J52" s="1285">
        <v>41852</v>
      </c>
      <c r="K52" s="1285">
        <v>42215</v>
      </c>
      <c r="L52" s="475">
        <f t="shared" si="0"/>
        <v>51.857142857142854</v>
      </c>
      <c r="M52" s="867" t="s">
        <v>1470</v>
      </c>
      <c r="N52" s="477">
        <v>1</v>
      </c>
      <c r="O52" s="478">
        <f t="shared" si="4"/>
        <v>1</v>
      </c>
      <c r="P52" s="479">
        <f t="shared" si="5"/>
        <v>51.857142857142854</v>
      </c>
      <c r="Q52" s="479">
        <f t="shared" ca="1" si="2"/>
        <v>51.857142857142854</v>
      </c>
      <c r="R52" s="479">
        <f t="shared" ca="1" si="3"/>
        <v>51.857142857142854</v>
      </c>
      <c r="S52" s="480"/>
      <c r="T52" s="480"/>
      <c r="U52" s="208" t="s">
        <v>2013</v>
      </c>
      <c r="V52" s="915">
        <f t="shared" si="6"/>
        <v>2</v>
      </c>
      <c r="W52" s="915">
        <f t="shared" si="8"/>
        <v>0</v>
      </c>
      <c r="X52" s="915" t="str">
        <f t="shared" si="7"/>
        <v>CUMPLIDA</v>
      </c>
      <c r="Y52" s="1399" t="str">
        <f>IF(X52&amp;X53="CUMPLIDA","CUMPLIDA",IF(OR(X52="VENCIDA",X53="VENCIDA"),"VENCIDA",IF(V52+V53=4,"CUMPLIDA","EN TERMINO")))</f>
        <v>CUMPLIDA</v>
      </c>
      <c r="AB52" s="444"/>
    </row>
    <row r="53" spans="1:28" ht="204.75" thickBot="1" x14ac:dyDescent="0.25">
      <c r="A53" s="1396"/>
      <c r="B53" s="1398" t="s">
        <v>1907</v>
      </c>
      <c r="C53" s="1398" t="s">
        <v>1316</v>
      </c>
      <c r="D53" s="1398" t="s">
        <v>680</v>
      </c>
      <c r="E53" s="1284" t="s">
        <v>1882</v>
      </c>
      <c r="F53" s="1271" t="s">
        <v>680</v>
      </c>
      <c r="G53" s="1286" t="s">
        <v>1883</v>
      </c>
      <c r="H53" s="1286" t="s">
        <v>1879</v>
      </c>
      <c r="I53" s="1277">
        <v>1</v>
      </c>
      <c r="J53" s="1285">
        <v>41852</v>
      </c>
      <c r="K53" s="1285">
        <v>42215</v>
      </c>
      <c r="L53" s="475">
        <f t="shared" si="0"/>
        <v>51.857142857142854</v>
      </c>
      <c r="M53" s="867" t="s">
        <v>1470</v>
      </c>
      <c r="N53" s="477">
        <v>1</v>
      </c>
      <c r="O53" s="478">
        <f t="shared" si="4"/>
        <v>1</v>
      </c>
      <c r="P53" s="479">
        <f t="shared" si="5"/>
        <v>51.857142857142854</v>
      </c>
      <c r="Q53" s="479">
        <f t="shared" ca="1" si="2"/>
        <v>51.857142857142854</v>
      </c>
      <c r="R53" s="479">
        <f t="shared" ca="1" si="3"/>
        <v>51.857142857142854</v>
      </c>
      <c r="S53" s="480"/>
      <c r="T53" s="480"/>
      <c r="U53" s="208" t="s">
        <v>2016</v>
      </c>
      <c r="V53" s="915">
        <f t="shared" si="6"/>
        <v>2</v>
      </c>
      <c r="W53" s="915">
        <f t="shared" si="8"/>
        <v>0</v>
      </c>
      <c r="X53" s="915" t="str">
        <f t="shared" si="7"/>
        <v>CUMPLIDA</v>
      </c>
      <c r="Y53" s="1400"/>
      <c r="AB53" s="444"/>
    </row>
    <row r="54" spans="1:28" ht="122.25" customHeight="1" x14ac:dyDescent="0.2">
      <c r="A54" s="1396">
        <v>25</v>
      </c>
      <c r="B54" s="1397" t="s">
        <v>1908</v>
      </c>
      <c r="C54" s="1397" t="s">
        <v>1316</v>
      </c>
      <c r="D54" s="1397" t="s">
        <v>680</v>
      </c>
      <c r="E54" s="1284" t="s">
        <v>1351</v>
      </c>
      <c r="F54" s="1271" t="s">
        <v>680</v>
      </c>
      <c r="G54" s="1284" t="s">
        <v>1438</v>
      </c>
      <c r="H54" s="1276" t="s">
        <v>1434</v>
      </c>
      <c r="I54" s="1277">
        <v>1</v>
      </c>
      <c r="J54" s="1285">
        <v>41852</v>
      </c>
      <c r="K54" s="1285">
        <v>42216</v>
      </c>
      <c r="L54" s="475">
        <f t="shared" si="0"/>
        <v>52</v>
      </c>
      <c r="M54" s="867" t="s">
        <v>1470</v>
      </c>
      <c r="N54" s="477">
        <v>1</v>
      </c>
      <c r="O54" s="478">
        <f t="shared" si="4"/>
        <v>1</v>
      </c>
      <c r="P54" s="479">
        <f t="shared" si="5"/>
        <v>52</v>
      </c>
      <c r="Q54" s="479">
        <f t="shared" ca="1" si="2"/>
        <v>52</v>
      </c>
      <c r="R54" s="479">
        <f t="shared" ca="1" si="3"/>
        <v>52</v>
      </c>
      <c r="S54" s="480"/>
      <c r="T54" s="480"/>
      <c r="U54" s="208" t="s">
        <v>1472</v>
      </c>
      <c r="V54" s="915">
        <f t="shared" si="6"/>
        <v>2</v>
      </c>
      <c r="W54" s="915">
        <f t="shared" si="8"/>
        <v>0</v>
      </c>
      <c r="X54" s="915" t="str">
        <f t="shared" si="7"/>
        <v>CUMPLIDA</v>
      </c>
      <c r="Y54" s="1399" t="str">
        <f>IF(X54&amp;X55="CUMPLIDA","CUMPLIDA",IF(OR(X54="VENCIDA",X55="VENCIDA"),"VENCIDA",IF(V54+V55=4,"CUMPLIDA","EN TERMINO")))</f>
        <v>CUMPLIDA</v>
      </c>
      <c r="AB54" s="444"/>
    </row>
    <row r="55" spans="1:28" ht="96.75" thickBot="1" x14ac:dyDescent="0.25">
      <c r="A55" s="1396"/>
      <c r="B55" s="1398" t="s">
        <v>1908</v>
      </c>
      <c r="C55" s="1398" t="s">
        <v>1316</v>
      </c>
      <c r="D55" s="1398" t="s">
        <v>680</v>
      </c>
      <c r="E55" s="1276" t="s">
        <v>1352</v>
      </c>
      <c r="F55" s="1271" t="s">
        <v>680</v>
      </c>
      <c r="G55" s="1284" t="s">
        <v>1439</v>
      </c>
      <c r="H55" s="1276" t="s">
        <v>1440</v>
      </c>
      <c r="I55" s="1277">
        <v>6</v>
      </c>
      <c r="J55" s="1285">
        <v>41852</v>
      </c>
      <c r="K55" s="1285">
        <v>42216</v>
      </c>
      <c r="L55" s="475">
        <f t="shared" si="0"/>
        <v>52</v>
      </c>
      <c r="M55" s="867" t="s">
        <v>1470</v>
      </c>
      <c r="N55" s="477">
        <v>6</v>
      </c>
      <c r="O55" s="478">
        <f t="shared" si="4"/>
        <v>1</v>
      </c>
      <c r="P55" s="479">
        <f t="shared" si="5"/>
        <v>52</v>
      </c>
      <c r="Q55" s="479">
        <f t="shared" ca="1" si="2"/>
        <v>52</v>
      </c>
      <c r="R55" s="479">
        <f t="shared" ca="1" si="3"/>
        <v>52</v>
      </c>
      <c r="S55" s="480"/>
      <c r="T55" s="480"/>
      <c r="U55" s="208" t="s">
        <v>2017</v>
      </c>
      <c r="V55" s="915">
        <f t="shared" si="6"/>
        <v>2</v>
      </c>
      <c r="W55" s="915">
        <f t="shared" si="8"/>
        <v>0</v>
      </c>
      <c r="X55" s="915" t="str">
        <f t="shared" si="7"/>
        <v>CUMPLIDA</v>
      </c>
      <c r="Y55" s="1400"/>
      <c r="AB55" s="444"/>
    </row>
    <row r="56" spans="1:28" ht="153" x14ac:dyDescent="0.2">
      <c r="A56" s="1396">
        <v>26</v>
      </c>
      <c r="B56" s="1397" t="s">
        <v>1909</v>
      </c>
      <c r="C56" s="1397" t="s">
        <v>1316</v>
      </c>
      <c r="D56" s="1397" t="s">
        <v>680</v>
      </c>
      <c r="E56" s="1284" t="s">
        <v>1353</v>
      </c>
      <c r="F56" s="1271" t="s">
        <v>680</v>
      </c>
      <c r="G56" s="1284" t="s">
        <v>1441</v>
      </c>
      <c r="H56" s="1276" t="s">
        <v>1442</v>
      </c>
      <c r="I56" s="1277">
        <v>1</v>
      </c>
      <c r="J56" s="1285">
        <v>41852</v>
      </c>
      <c r="K56" s="1285">
        <v>42216</v>
      </c>
      <c r="L56" s="475">
        <f t="shared" si="0"/>
        <v>52</v>
      </c>
      <c r="M56" s="867" t="s">
        <v>1470</v>
      </c>
      <c r="N56" s="477">
        <v>1</v>
      </c>
      <c r="O56" s="478">
        <f t="shared" si="4"/>
        <v>1</v>
      </c>
      <c r="P56" s="479">
        <f t="shared" si="5"/>
        <v>52</v>
      </c>
      <c r="Q56" s="479">
        <f t="shared" ca="1" si="2"/>
        <v>52</v>
      </c>
      <c r="R56" s="479">
        <f t="shared" ca="1" si="3"/>
        <v>52</v>
      </c>
      <c r="S56" s="480"/>
      <c r="T56" s="480"/>
      <c r="U56" s="208" t="s">
        <v>2018</v>
      </c>
      <c r="V56" s="915">
        <f t="shared" si="6"/>
        <v>2</v>
      </c>
      <c r="W56" s="915">
        <f t="shared" si="8"/>
        <v>0</v>
      </c>
      <c r="X56" s="915" t="str">
        <f t="shared" si="7"/>
        <v>CUMPLIDA</v>
      </c>
      <c r="Y56" s="1399" t="str">
        <f>IF(X56&amp;X57="CUMPLIDA","CUMPLIDA",IF(OR(X56="VENCIDA",X57="VENCIDA"),"VENCIDA",IF(V56+V57=4,"CUMPLIDA","EN TERMINO")))</f>
        <v>CUMPLIDA</v>
      </c>
      <c r="AB56" s="444"/>
    </row>
    <row r="57" spans="1:28" ht="68.25" customHeight="1" thickBot="1" x14ac:dyDescent="0.25">
      <c r="A57" s="1396"/>
      <c r="B57" s="1398" t="s">
        <v>1909</v>
      </c>
      <c r="C57" s="1398" t="s">
        <v>1316</v>
      </c>
      <c r="D57" s="1398" t="s">
        <v>680</v>
      </c>
      <c r="E57" s="1284" t="s">
        <v>1354</v>
      </c>
      <c r="F57" s="1271" t="s">
        <v>680</v>
      </c>
      <c r="G57" s="1284" t="s">
        <v>1443</v>
      </c>
      <c r="H57" s="1276" t="s">
        <v>1440</v>
      </c>
      <c r="I57" s="1277">
        <v>6</v>
      </c>
      <c r="J57" s="1285">
        <v>41852</v>
      </c>
      <c r="K57" s="1285">
        <v>42216</v>
      </c>
      <c r="L57" s="475">
        <f t="shared" si="0"/>
        <v>52</v>
      </c>
      <c r="M57" s="867" t="s">
        <v>1470</v>
      </c>
      <c r="N57" s="477">
        <v>6</v>
      </c>
      <c r="O57" s="478">
        <f t="shared" si="4"/>
        <v>1</v>
      </c>
      <c r="P57" s="479">
        <f t="shared" si="5"/>
        <v>52</v>
      </c>
      <c r="Q57" s="479">
        <f t="shared" ca="1" si="2"/>
        <v>52</v>
      </c>
      <c r="R57" s="479">
        <f t="shared" ca="1" si="3"/>
        <v>52</v>
      </c>
      <c r="S57" s="480"/>
      <c r="T57" s="480"/>
      <c r="U57" s="208" t="s">
        <v>2019</v>
      </c>
      <c r="V57" s="915">
        <f t="shared" si="6"/>
        <v>2</v>
      </c>
      <c r="W57" s="915">
        <f t="shared" si="8"/>
        <v>0</v>
      </c>
      <c r="X57" s="915" t="str">
        <f t="shared" si="7"/>
        <v>CUMPLIDA</v>
      </c>
      <c r="Y57" s="1400"/>
      <c r="AB57" s="444"/>
    </row>
    <row r="58" spans="1:28" ht="153" x14ac:dyDescent="0.2">
      <c r="A58" s="1396">
        <v>27</v>
      </c>
      <c r="B58" s="1397" t="s">
        <v>1910</v>
      </c>
      <c r="C58" s="1397" t="s">
        <v>1316</v>
      </c>
      <c r="D58" s="1397" t="s">
        <v>680</v>
      </c>
      <c r="E58" s="1284" t="s">
        <v>1355</v>
      </c>
      <c r="F58" s="1271" t="s">
        <v>680</v>
      </c>
      <c r="G58" s="1284" t="s">
        <v>1696</v>
      </c>
      <c r="H58" s="1276" t="s">
        <v>1442</v>
      </c>
      <c r="I58" s="1277">
        <v>1</v>
      </c>
      <c r="J58" s="1285">
        <v>41852</v>
      </c>
      <c r="K58" s="1285">
        <v>42216</v>
      </c>
      <c r="L58" s="475">
        <f t="shared" si="0"/>
        <v>52</v>
      </c>
      <c r="M58" s="867" t="s">
        <v>1470</v>
      </c>
      <c r="N58" s="477">
        <v>1</v>
      </c>
      <c r="O58" s="478">
        <f t="shared" si="4"/>
        <v>1</v>
      </c>
      <c r="P58" s="479">
        <f t="shared" si="5"/>
        <v>52</v>
      </c>
      <c r="Q58" s="479">
        <f t="shared" ca="1" si="2"/>
        <v>52</v>
      </c>
      <c r="R58" s="479">
        <f t="shared" ca="1" si="3"/>
        <v>52</v>
      </c>
      <c r="S58" s="480"/>
      <c r="T58" s="480"/>
      <c r="U58" s="208" t="s">
        <v>2020</v>
      </c>
      <c r="V58" s="915">
        <f t="shared" si="6"/>
        <v>2</v>
      </c>
      <c r="W58" s="915">
        <f t="shared" si="8"/>
        <v>0</v>
      </c>
      <c r="X58" s="915" t="str">
        <f t="shared" si="7"/>
        <v>CUMPLIDA</v>
      </c>
      <c r="Y58" s="1399" t="str">
        <f>IF(X58&amp;X59="CUMPLIDA","CUMPLIDA",IF(OR(X58="VENCIDA",X59="VENCIDA"),"VENCIDA",IF(V58+V59=4,"CUMPLIDA","EN TERMINO")))</f>
        <v>CUMPLIDA</v>
      </c>
      <c r="AB58" s="444"/>
    </row>
    <row r="59" spans="1:28" ht="68.25" customHeight="1" thickBot="1" x14ac:dyDescent="0.25">
      <c r="A59" s="1396"/>
      <c r="B59" s="1398" t="s">
        <v>1910</v>
      </c>
      <c r="C59" s="1398" t="s">
        <v>1316</v>
      </c>
      <c r="D59" s="1398" t="s">
        <v>680</v>
      </c>
      <c r="E59" s="1284" t="s">
        <v>1354</v>
      </c>
      <c r="F59" s="1271" t="s">
        <v>680</v>
      </c>
      <c r="G59" s="1284" t="s">
        <v>1443</v>
      </c>
      <c r="H59" s="1276" t="s">
        <v>1440</v>
      </c>
      <c r="I59" s="1277">
        <v>6</v>
      </c>
      <c r="J59" s="1285">
        <v>41852</v>
      </c>
      <c r="K59" s="1285">
        <v>42216</v>
      </c>
      <c r="L59" s="475">
        <f t="shared" si="0"/>
        <v>52</v>
      </c>
      <c r="M59" s="867" t="s">
        <v>1470</v>
      </c>
      <c r="N59" s="477">
        <v>6</v>
      </c>
      <c r="O59" s="478">
        <f t="shared" si="4"/>
        <v>1</v>
      </c>
      <c r="P59" s="479">
        <f t="shared" si="5"/>
        <v>52</v>
      </c>
      <c r="Q59" s="479">
        <f t="shared" ca="1" si="2"/>
        <v>52</v>
      </c>
      <c r="R59" s="479">
        <f t="shared" ca="1" si="3"/>
        <v>52</v>
      </c>
      <c r="S59" s="480"/>
      <c r="T59" s="480"/>
      <c r="U59" s="208" t="s">
        <v>2019</v>
      </c>
      <c r="V59" s="915">
        <f t="shared" si="6"/>
        <v>2</v>
      </c>
      <c r="W59" s="915">
        <f t="shared" si="8"/>
        <v>0</v>
      </c>
      <c r="X59" s="915" t="str">
        <f t="shared" si="7"/>
        <v>CUMPLIDA</v>
      </c>
      <c r="Y59" s="1400"/>
      <c r="AB59" s="444"/>
    </row>
    <row r="60" spans="1:28" ht="153" x14ac:dyDescent="0.2">
      <c r="A60" s="1396">
        <v>28</v>
      </c>
      <c r="B60" s="1397" t="s">
        <v>1911</v>
      </c>
      <c r="C60" s="1397" t="s">
        <v>1316</v>
      </c>
      <c r="D60" s="1397" t="s">
        <v>680</v>
      </c>
      <c r="E60" s="1284" t="s">
        <v>2225</v>
      </c>
      <c r="F60" s="1271" t="s">
        <v>680</v>
      </c>
      <c r="G60" s="1284" t="s">
        <v>2226</v>
      </c>
      <c r="H60" s="1276" t="s">
        <v>1442</v>
      </c>
      <c r="I60" s="1277">
        <v>1</v>
      </c>
      <c r="J60" s="1285">
        <v>41852</v>
      </c>
      <c r="K60" s="1285">
        <v>42216</v>
      </c>
      <c r="L60" s="475">
        <f t="shared" si="0"/>
        <v>52</v>
      </c>
      <c r="M60" s="867" t="s">
        <v>1470</v>
      </c>
      <c r="N60" s="477">
        <v>1</v>
      </c>
      <c r="O60" s="478">
        <f t="shared" si="4"/>
        <v>1</v>
      </c>
      <c r="P60" s="479">
        <f t="shared" si="5"/>
        <v>52</v>
      </c>
      <c r="Q60" s="479">
        <f t="shared" ca="1" si="2"/>
        <v>52</v>
      </c>
      <c r="R60" s="479">
        <f t="shared" ca="1" si="3"/>
        <v>52</v>
      </c>
      <c r="S60" s="480"/>
      <c r="T60" s="480"/>
      <c r="U60" s="208" t="s">
        <v>2021</v>
      </c>
      <c r="V60" s="915">
        <f t="shared" si="6"/>
        <v>2</v>
      </c>
      <c r="W60" s="915">
        <f t="shared" si="8"/>
        <v>0</v>
      </c>
      <c r="X60" s="915" t="str">
        <f t="shared" si="7"/>
        <v>CUMPLIDA</v>
      </c>
      <c r="Y60" s="1399" t="str">
        <f>IF(X60&amp;X61="CUMPLIDA","CUMPLIDA",IF(OR(X60="VENCIDA",X61="VENCIDA"),"VENCIDA",IF(V60+V61=4,"CUMPLIDA","EN TERMINO")))</f>
        <v>CUMPLIDA</v>
      </c>
      <c r="AB60" s="444"/>
    </row>
    <row r="61" spans="1:28" ht="68.25" customHeight="1" thickBot="1" x14ac:dyDescent="0.25">
      <c r="A61" s="1396"/>
      <c r="B61" s="1398" t="s">
        <v>1911</v>
      </c>
      <c r="C61" s="1398" t="s">
        <v>1316</v>
      </c>
      <c r="D61" s="1398" t="s">
        <v>680</v>
      </c>
      <c r="E61" s="1284" t="s">
        <v>1354</v>
      </c>
      <c r="F61" s="1271" t="s">
        <v>680</v>
      </c>
      <c r="G61" s="1284" t="s">
        <v>1443</v>
      </c>
      <c r="H61" s="1276" t="s">
        <v>1440</v>
      </c>
      <c r="I61" s="1277">
        <v>6</v>
      </c>
      <c r="J61" s="1285">
        <v>41852</v>
      </c>
      <c r="K61" s="1285">
        <v>42216</v>
      </c>
      <c r="L61" s="475">
        <f t="shared" si="0"/>
        <v>52</v>
      </c>
      <c r="M61" s="867" t="s">
        <v>1470</v>
      </c>
      <c r="N61" s="477">
        <v>6</v>
      </c>
      <c r="O61" s="478">
        <f t="shared" si="4"/>
        <v>1</v>
      </c>
      <c r="P61" s="479">
        <f t="shared" si="5"/>
        <v>52</v>
      </c>
      <c r="Q61" s="479">
        <f t="shared" ca="1" si="2"/>
        <v>52</v>
      </c>
      <c r="R61" s="479">
        <f t="shared" ca="1" si="3"/>
        <v>52</v>
      </c>
      <c r="S61" s="480"/>
      <c r="T61" s="480"/>
      <c r="U61" s="208" t="s">
        <v>2019</v>
      </c>
      <c r="V61" s="915">
        <f t="shared" si="6"/>
        <v>2</v>
      </c>
      <c r="W61" s="915">
        <f t="shared" si="8"/>
        <v>0</v>
      </c>
      <c r="X61" s="915" t="str">
        <f t="shared" si="7"/>
        <v>CUMPLIDA</v>
      </c>
      <c r="Y61" s="1400"/>
      <c r="AB61" s="444"/>
    </row>
    <row r="62" spans="1:28" ht="153" x14ac:dyDescent="0.2">
      <c r="A62" s="1396">
        <v>29</v>
      </c>
      <c r="B62" s="1397" t="s">
        <v>1912</v>
      </c>
      <c r="C62" s="1397" t="s">
        <v>1316</v>
      </c>
      <c r="D62" s="1397" t="s">
        <v>680</v>
      </c>
      <c r="E62" s="1284" t="s">
        <v>2227</v>
      </c>
      <c r="F62" s="1271" t="s">
        <v>680</v>
      </c>
      <c r="G62" s="1284" t="s">
        <v>1441</v>
      </c>
      <c r="H62" s="1276" t="s">
        <v>1442</v>
      </c>
      <c r="I62" s="1277">
        <v>1</v>
      </c>
      <c r="J62" s="1285">
        <v>41852</v>
      </c>
      <c r="K62" s="1285">
        <v>42216</v>
      </c>
      <c r="L62" s="475">
        <f t="shared" si="0"/>
        <v>52</v>
      </c>
      <c r="M62" s="867" t="s">
        <v>1470</v>
      </c>
      <c r="N62" s="477">
        <v>1</v>
      </c>
      <c r="O62" s="478">
        <f t="shared" si="4"/>
        <v>1</v>
      </c>
      <c r="P62" s="479">
        <f t="shared" si="5"/>
        <v>52</v>
      </c>
      <c r="Q62" s="479">
        <f t="shared" ca="1" si="2"/>
        <v>52</v>
      </c>
      <c r="R62" s="479">
        <f t="shared" ca="1" si="3"/>
        <v>52</v>
      </c>
      <c r="S62" s="480"/>
      <c r="T62" s="480"/>
      <c r="U62" s="208" t="s">
        <v>2022</v>
      </c>
      <c r="V62" s="915">
        <f t="shared" si="6"/>
        <v>2</v>
      </c>
      <c r="W62" s="915">
        <f t="shared" si="8"/>
        <v>0</v>
      </c>
      <c r="X62" s="915" t="str">
        <f t="shared" si="7"/>
        <v>CUMPLIDA</v>
      </c>
      <c r="Y62" s="1399" t="str">
        <f>IF(X62&amp;X63="CUMPLIDA","CUMPLIDA",IF(OR(X62="VENCIDA",X63="VENCIDA"),"VENCIDA",IF(V62+V63=4,"CUMPLIDA","EN TERMINO")))</f>
        <v>CUMPLIDA</v>
      </c>
      <c r="AB62" s="444"/>
    </row>
    <row r="63" spans="1:28" ht="152.25" customHeight="1" thickBot="1" x14ac:dyDescent="0.25">
      <c r="A63" s="1396"/>
      <c r="B63" s="1398" t="s">
        <v>1912</v>
      </c>
      <c r="C63" s="1398" t="s">
        <v>1316</v>
      </c>
      <c r="D63" s="1398" t="s">
        <v>680</v>
      </c>
      <c r="E63" s="1284" t="s">
        <v>1356</v>
      </c>
      <c r="F63" s="1271" t="s">
        <v>680</v>
      </c>
      <c r="G63" s="1279" t="s">
        <v>2228</v>
      </c>
      <c r="H63" s="1276" t="s">
        <v>1440</v>
      </c>
      <c r="I63" s="1277">
        <v>6</v>
      </c>
      <c r="J63" s="1285">
        <v>41852</v>
      </c>
      <c r="K63" s="1285">
        <v>42216</v>
      </c>
      <c r="L63" s="475">
        <f t="shared" si="0"/>
        <v>52</v>
      </c>
      <c r="M63" s="867" t="s">
        <v>1470</v>
      </c>
      <c r="N63" s="477">
        <v>6</v>
      </c>
      <c r="O63" s="478">
        <f t="shared" si="4"/>
        <v>1</v>
      </c>
      <c r="P63" s="479">
        <f t="shared" si="5"/>
        <v>52</v>
      </c>
      <c r="Q63" s="479">
        <f t="shared" ca="1" si="2"/>
        <v>52</v>
      </c>
      <c r="R63" s="479">
        <f t="shared" ca="1" si="3"/>
        <v>52</v>
      </c>
      <c r="S63" s="480"/>
      <c r="T63" s="480"/>
      <c r="U63" s="208" t="s">
        <v>2197</v>
      </c>
      <c r="V63" s="915">
        <f t="shared" si="6"/>
        <v>2</v>
      </c>
      <c r="W63" s="915">
        <f t="shared" si="8"/>
        <v>0</v>
      </c>
      <c r="X63" s="915" t="str">
        <f t="shared" si="7"/>
        <v>CUMPLIDA</v>
      </c>
      <c r="Y63" s="1400"/>
      <c r="AB63" s="444"/>
    </row>
    <row r="64" spans="1:28" ht="153" x14ac:dyDescent="0.2">
      <c r="A64" s="1396">
        <v>30</v>
      </c>
      <c r="B64" s="1397" t="s">
        <v>1913</v>
      </c>
      <c r="C64" s="1397" t="s">
        <v>1316</v>
      </c>
      <c r="D64" s="1397" t="s">
        <v>680</v>
      </c>
      <c r="E64" s="1284" t="s">
        <v>2229</v>
      </c>
      <c r="F64" s="1271" t="s">
        <v>680</v>
      </c>
      <c r="G64" s="1284" t="s">
        <v>1441</v>
      </c>
      <c r="H64" s="1276" t="s">
        <v>1442</v>
      </c>
      <c r="I64" s="1277">
        <v>1</v>
      </c>
      <c r="J64" s="1285">
        <v>41852</v>
      </c>
      <c r="K64" s="1285">
        <v>42216</v>
      </c>
      <c r="L64" s="475">
        <f t="shared" si="0"/>
        <v>52</v>
      </c>
      <c r="M64" s="867" t="s">
        <v>1470</v>
      </c>
      <c r="N64" s="477">
        <v>1</v>
      </c>
      <c r="O64" s="478">
        <f t="shared" si="4"/>
        <v>1</v>
      </c>
      <c r="P64" s="479">
        <f t="shared" si="5"/>
        <v>52</v>
      </c>
      <c r="Q64" s="479">
        <f t="shared" ca="1" si="2"/>
        <v>52</v>
      </c>
      <c r="R64" s="479">
        <f t="shared" ca="1" si="3"/>
        <v>52</v>
      </c>
      <c r="S64" s="480"/>
      <c r="T64" s="480"/>
      <c r="U64" s="208" t="s">
        <v>2023</v>
      </c>
      <c r="V64" s="915">
        <f t="shared" si="6"/>
        <v>2</v>
      </c>
      <c r="W64" s="915">
        <f t="shared" si="8"/>
        <v>0</v>
      </c>
      <c r="X64" s="915" t="str">
        <f t="shared" si="7"/>
        <v>CUMPLIDA</v>
      </c>
      <c r="Y64" s="1399" t="str">
        <f>IF(X64&amp;X65="CUMPLIDA","CUMPLIDA",IF(OR(X64="VENCIDA",X65="VENCIDA"),"VENCIDA",IF(V64+V65=4,"CUMPLIDA","EN TERMINO")))</f>
        <v>CUMPLIDA</v>
      </c>
      <c r="AB64" s="444"/>
    </row>
    <row r="65" spans="1:28" ht="120.75" thickBot="1" x14ac:dyDescent="0.25">
      <c r="A65" s="1396"/>
      <c r="B65" s="1398" t="s">
        <v>1913</v>
      </c>
      <c r="C65" s="1398" t="s">
        <v>1316</v>
      </c>
      <c r="D65" s="1398" t="s">
        <v>680</v>
      </c>
      <c r="E65" s="1284" t="s">
        <v>1356</v>
      </c>
      <c r="F65" s="1271" t="s">
        <v>680</v>
      </c>
      <c r="G65" s="1279" t="s">
        <v>2228</v>
      </c>
      <c r="H65" s="1276" t="s">
        <v>1440</v>
      </c>
      <c r="I65" s="1277">
        <v>6</v>
      </c>
      <c r="J65" s="1285">
        <v>41852</v>
      </c>
      <c r="K65" s="1285">
        <v>42216</v>
      </c>
      <c r="L65" s="475">
        <f t="shared" si="0"/>
        <v>52</v>
      </c>
      <c r="M65" s="867" t="s">
        <v>1470</v>
      </c>
      <c r="N65" s="477">
        <v>6</v>
      </c>
      <c r="O65" s="478">
        <f t="shared" si="4"/>
        <v>1</v>
      </c>
      <c r="P65" s="479">
        <f t="shared" si="5"/>
        <v>52</v>
      </c>
      <c r="Q65" s="479">
        <f t="shared" ca="1" si="2"/>
        <v>52</v>
      </c>
      <c r="R65" s="479">
        <f t="shared" ca="1" si="3"/>
        <v>52</v>
      </c>
      <c r="S65" s="480"/>
      <c r="T65" s="480"/>
      <c r="U65" s="208" t="s">
        <v>2197</v>
      </c>
      <c r="V65" s="915">
        <f t="shared" si="6"/>
        <v>2</v>
      </c>
      <c r="W65" s="915">
        <f t="shared" si="8"/>
        <v>0</v>
      </c>
      <c r="X65" s="915" t="str">
        <f t="shared" si="7"/>
        <v>CUMPLIDA</v>
      </c>
      <c r="Y65" s="1400"/>
      <c r="AB65" s="444"/>
    </row>
    <row r="66" spans="1:28" ht="180.75" customHeight="1" thickBot="1" x14ac:dyDescent="0.25">
      <c r="A66" s="898">
        <v>31</v>
      </c>
      <c r="B66" s="899" t="s">
        <v>1914</v>
      </c>
      <c r="C66" s="899" t="s">
        <v>1316</v>
      </c>
      <c r="D66" s="899" t="s">
        <v>680</v>
      </c>
      <c r="E66" s="1284" t="s">
        <v>1357</v>
      </c>
      <c r="F66" s="1271" t="s">
        <v>680</v>
      </c>
      <c r="G66" s="1284" t="s">
        <v>2230</v>
      </c>
      <c r="H66" s="1276" t="s">
        <v>1442</v>
      </c>
      <c r="I66" s="1277">
        <v>1</v>
      </c>
      <c r="J66" s="1285">
        <v>41852</v>
      </c>
      <c r="K66" s="1285">
        <v>42216</v>
      </c>
      <c r="L66" s="475">
        <f t="shared" si="0"/>
        <v>52</v>
      </c>
      <c r="M66" s="867" t="s">
        <v>1470</v>
      </c>
      <c r="N66" s="477">
        <v>1</v>
      </c>
      <c r="O66" s="478">
        <f t="shared" si="4"/>
        <v>1</v>
      </c>
      <c r="P66" s="479">
        <f t="shared" si="5"/>
        <v>52</v>
      </c>
      <c r="Q66" s="479">
        <f t="shared" ca="1" si="2"/>
        <v>52</v>
      </c>
      <c r="R66" s="479">
        <f t="shared" ca="1" si="3"/>
        <v>52</v>
      </c>
      <c r="S66" s="480"/>
      <c r="T66" s="480"/>
      <c r="U66" s="208" t="s">
        <v>2024</v>
      </c>
      <c r="V66" s="915">
        <f t="shared" si="6"/>
        <v>2</v>
      </c>
      <c r="W66" s="915">
        <f t="shared" si="8"/>
        <v>0</v>
      </c>
      <c r="X66" s="915" t="str">
        <f t="shared" si="7"/>
        <v>CUMPLIDA</v>
      </c>
      <c r="Y66" s="1170" t="str">
        <f>IF(X66="CUMPLIDA","CUMPLIDA",IF(X66="EN TERMINO","EN TERMINO","VENCIDA"))</f>
        <v>CUMPLIDA</v>
      </c>
      <c r="AB66" s="444"/>
    </row>
    <row r="67" spans="1:28" ht="102.75" thickBot="1" x14ac:dyDescent="0.25">
      <c r="A67" s="898">
        <v>32</v>
      </c>
      <c r="B67" s="1172" t="s">
        <v>1915</v>
      </c>
      <c r="C67" s="899" t="s">
        <v>1316</v>
      </c>
      <c r="D67" s="899" t="s">
        <v>680</v>
      </c>
      <c r="E67" s="1270" t="s">
        <v>1358</v>
      </c>
      <c r="F67" s="1271" t="s">
        <v>680</v>
      </c>
      <c r="G67" s="1270" t="s">
        <v>1444</v>
      </c>
      <c r="H67" s="1270" t="s">
        <v>51</v>
      </c>
      <c r="I67" s="1272">
        <v>1</v>
      </c>
      <c r="J67" s="1285">
        <v>41852</v>
      </c>
      <c r="K67" s="1285">
        <v>42004</v>
      </c>
      <c r="L67" s="475">
        <f t="shared" si="0"/>
        <v>21.714285714285715</v>
      </c>
      <c r="M67" s="867" t="s">
        <v>1469</v>
      </c>
      <c r="N67" s="477">
        <v>1</v>
      </c>
      <c r="O67" s="478">
        <f t="shared" si="4"/>
        <v>1</v>
      </c>
      <c r="P67" s="479">
        <f t="shared" si="5"/>
        <v>21.714285714285715</v>
      </c>
      <c r="Q67" s="479">
        <f t="shared" ca="1" si="2"/>
        <v>21.714285714285715</v>
      </c>
      <c r="R67" s="479">
        <f t="shared" ca="1" si="3"/>
        <v>21.714285714285715</v>
      </c>
      <c r="S67" s="480"/>
      <c r="T67" s="480"/>
      <c r="U67" s="208" t="s">
        <v>1650</v>
      </c>
      <c r="V67" s="915">
        <f t="shared" si="6"/>
        <v>2</v>
      </c>
      <c r="W67" s="915">
        <f t="shared" si="8"/>
        <v>0</v>
      </c>
      <c r="X67" s="915" t="str">
        <f t="shared" si="7"/>
        <v>CUMPLIDA</v>
      </c>
      <c r="Y67" s="1170" t="str">
        <f>IF(X67="CUMPLIDA","CUMPLIDA",IF(X67="EN TERMINO","EN TERMINO","VENCIDA"))</f>
        <v>CUMPLIDA</v>
      </c>
      <c r="AB67" s="444"/>
    </row>
    <row r="68" spans="1:28" ht="96" customHeight="1" thickBot="1" x14ac:dyDescent="0.25">
      <c r="A68" s="898">
        <v>33</v>
      </c>
      <c r="B68" s="899" t="s">
        <v>1916</v>
      </c>
      <c r="C68" s="899" t="s">
        <v>1316</v>
      </c>
      <c r="D68" s="899" t="s">
        <v>680</v>
      </c>
      <c r="E68" s="1284" t="s">
        <v>1356</v>
      </c>
      <c r="F68" s="1271" t="s">
        <v>680</v>
      </c>
      <c r="G68" s="1279" t="s">
        <v>2228</v>
      </c>
      <c r="H68" s="1276" t="s">
        <v>1435</v>
      </c>
      <c r="I68" s="1277">
        <v>6</v>
      </c>
      <c r="J68" s="1285">
        <v>41852</v>
      </c>
      <c r="K68" s="1285">
        <v>42216</v>
      </c>
      <c r="L68" s="475">
        <f t="shared" si="0"/>
        <v>52</v>
      </c>
      <c r="M68" s="867" t="s">
        <v>1470</v>
      </c>
      <c r="N68" s="477">
        <v>6</v>
      </c>
      <c r="O68" s="478">
        <f t="shared" si="4"/>
        <v>1</v>
      </c>
      <c r="P68" s="479">
        <f t="shared" si="5"/>
        <v>52</v>
      </c>
      <c r="Q68" s="479">
        <f t="shared" ca="1" si="2"/>
        <v>52</v>
      </c>
      <c r="R68" s="479">
        <f t="shared" ca="1" si="3"/>
        <v>52</v>
      </c>
      <c r="S68" s="480"/>
      <c r="T68" s="480"/>
      <c r="U68" s="208" t="s">
        <v>2025</v>
      </c>
      <c r="V68" s="915">
        <f t="shared" si="6"/>
        <v>2</v>
      </c>
      <c r="W68" s="915">
        <f t="shared" si="8"/>
        <v>0</v>
      </c>
      <c r="X68" s="915" t="str">
        <f t="shared" si="7"/>
        <v>CUMPLIDA</v>
      </c>
      <c r="Y68" s="1170" t="str">
        <f>IF(X68="CUMPLIDA","CUMPLIDA",IF(X68="EN TERMINO","EN TERMINO","VENCIDA"))</f>
        <v>CUMPLIDA</v>
      </c>
      <c r="AB68" s="444"/>
    </row>
    <row r="69" spans="1:28" ht="360.75" thickBot="1" x14ac:dyDescent="0.25">
      <c r="A69" s="898">
        <v>34</v>
      </c>
      <c r="B69" s="899" t="s">
        <v>1917</v>
      </c>
      <c r="C69" s="899" t="s">
        <v>1316</v>
      </c>
      <c r="D69" s="899" t="s">
        <v>680</v>
      </c>
      <c r="E69" s="1270" t="s">
        <v>1359</v>
      </c>
      <c r="F69" s="1271" t="s">
        <v>680</v>
      </c>
      <c r="G69" s="1270" t="s">
        <v>1445</v>
      </c>
      <c r="H69" s="1270" t="s">
        <v>1446</v>
      </c>
      <c r="I69" s="1272">
        <v>4</v>
      </c>
      <c r="J69" s="1287">
        <v>41883</v>
      </c>
      <c r="K69" s="1287">
        <v>42093</v>
      </c>
      <c r="L69" s="475">
        <f t="shared" si="0"/>
        <v>30</v>
      </c>
      <c r="M69" s="867" t="s">
        <v>1473</v>
      </c>
      <c r="N69" s="477">
        <v>3.95</v>
      </c>
      <c r="O69" s="478">
        <f t="shared" si="4"/>
        <v>0.98750000000000004</v>
      </c>
      <c r="P69" s="479">
        <f t="shared" si="5"/>
        <v>29.625</v>
      </c>
      <c r="Q69" s="479">
        <f t="shared" ca="1" si="2"/>
        <v>29.625</v>
      </c>
      <c r="R69" s="479">
        <f t="shared" ca="1" si="3"/>
        <v>30</v>
      </c>
      <c r="S69" s="480"/>
      <c r="T69" s="480"/>
      <c r="U69" s="208" t="s">
        <v>2212</v>
      </c>
      <c r="V69" s="915">
        <f t="shared" si="6"/>
        <v>0</v>
      </c>
      <c r="W69" s="915">
        <f t="shared" si="8"/>
        <v>0</v>
      </c>
      <c r="X69" s="915" t="str">
        <f t="shared" si="7"/>
        <v>VENCIDA</v>
      </c>
      <c r="Y69" s="1170" t="str">
        <f>IF(X69="CUMPLIDA","CUMPLIDA",IF(X69="EN TERMINO","EN TERMINO","VENCIDA"))</f>
        <v>VENCIDA</v>
      </c>
      <c r="AB69" s="444"/>
    </row>
    <row r="70" spans="1:28" ht="124.5" customHeight="1" x14ac:dyDescent="0.2">
      <c r="A70" s="1396">
        <v>35</v>
      </c>
      <c r="B70" s="1403" t="s">
        <v>1918</v>
      </c>
      <c r="C70" s="1397" t="s">
        <v>1316</v>
      </c>
      <c r="D70" s="1397" t="s">
        <v>680</v>
      </c>
      <c r="E70" s="1270" t="s">
        <v>1360</v>
      </c>
      <c r="F70" s="1271" t="s">
        <v>680</v>
      </c>
      <c r="G70" s="1274" t="s">
        <v>1447</v>
      </c>
      <c r="H70" s="1270" t="s">
        <v>31</v>
      </c>
      <c r="I70" s="1272">
        <v>1</v>
      </c>
      <c r="J70" s="1287">
        <v>41835</v>
      </c>
      <c r="K70" s="1287">
        <v>41927</v>
      </c>
      <c r="L70" s="475">
        <f t="shared" si="0"/>
        <v>13.142857142857142</v>
      </c>
      <c r="M70" s="867" t="s">
        <v>1307</v>
      </c>
      <c r="N70" s="477">
        <v>1</v>
      </c>
      <c r="O70" s="478">
        <f t="shared" si="4"/>
        <v>1</v>
      </c>
      <c r="P70" s="479">
        <f t="shared" si="5"/>
        <v>13.142857142857142</v>
      </c>
      <c r="Q70" s="479">
        <f t="shared" ca="1" si="2"/>
        <v>13.142857142857142</v>
      </c>
      <c r="R70" s="479">
        <f t="shared" ca="1" si="3"/>
        <v>13.142857142857142</v>
      </c>
      <c r="S70" s="480"/>
      <c r="T70" s="480"/>
      <c r="U70" s="208" t="s">
        <v>1625</v>
      </c>
      <c r="V70" s="915">
        <f t="shared" si="6"/>
        <v>2</v>
      </c>
      <c r="W70" s="915">
        <f t="shared" si="8"/>
        <v>0</v>
      </c>
      <c r="X70" s="915" t="str">
        <f t="shared" si="7"/>
        <v>CUMPLIDA</v>
      </c>
      <c r="Y70" s="1399" t="str">
        <f>IF(X70&amp;X71="CUMPLIDA","CUMPLIDA",IF(OR(X70="VENCIDA",X71="VENCIDA"),"VENCIDA",IF(V70+V71=4,"CUMPLIDA","EN TERMINO")))</f>
        <v>CUMPLIDA</v>
      </c>
      <c r="AB70" s="444"/>
    </row>
    <row r="71" spans="1:28" ht="267" customHeight="1" thickBot="1" x14ac:dyDescent="0.25">
      <c r="A71" s="1396"/>
      <c r="B71" s="1398" t="s">
        <v>1918</v>
      </c>
      <c r="C71" s="1398" t="s">
        <v>1316</v>
      </c>
      <c r="D71" s="1398" t="s">
        <v>680</v>
      </c>
      <c r="E71" s="1270" t="s">
        <v>1361</v>
      </c>
      <c r="F71" s="1271" t="s">
        <v>680</v>
      </c>
      <c r="G71" s="1274" t="s">
        <v>1448</v>
      </c>
      <c r="H71" s="1270" t="s">
        <v>1300</v>
      </c>
      <c r="I71" s="1288">
        <v>1</v>
      </c>
      <c r="J71" s="1287">
        <v>41944</v>
      </c>
      <c r="K71" s="1287">
        <v>42093</v>
      </c>
      <c r="L71" s="475">
        <f t="shared" si="0"/>
        <v>21.285714285714285</v>
      </c>
      <c r="M71" s="867" t="s">
        <v>1307</v>
      </c>
      <c r="N71" s="926">
        <v>1</v>
      </c>
      <c r="O71" s="478">
        <f t="shared" si="4"/>
        <v>1</v>
      </c>
      <c r="P71" s="479">
        <f t="shared" si="5"/>
        <v>21.285714285714285</v>
      </c>
      <c r="Q71" s="479">
        <f t="shared" ca="1" si="2"/>
        <v>21.285714285714285</v>
      </c>
      <c r="R71" s="479">
        <f t="shared" ca="1" si="3"/>
        <v>21.285714285714285</v>
      </c>
      <c r="S71" s="480"/>
      <c r="T71" s="480"/>
      <c r="U71" s="208" t="s">
        <v>2213</v>
      </c>
      <c r="V71" s="915">
        <f t="shared" si="6"/>
        <v>2</v>
      </c>
      <c r="W71" s="915">
        <f t="shared" si="8"/>
        <v>0</v>
      </c>
      <c r="X71" s="915" t="str">
        <f t="shared" si="7"/>
        <v>CUMPLIDA</v>
      </c>
      <c r="Y71" s="1400"/>
      <c r="AB71" s="444"/>
    </row>
    <row r="72" spans="1:28" ht="191.25" x14ac:dyDescent="0.2">
      <c r="A72" s="1396">
        <v>36</v>
      </c>
      <c r="B72" s="1403" t="s">
        <v>1919</v>
      </c>
      <c r="C72" s="1397" t="s">
        <v>1316</v>
      </c>
      <c r="D72" s="1397" t="s">
        <v>680</v>
      </c>
      <c r="E72" s="1270" t="s">
        <v>1362</v>
      </c>
      <c r="F72" s="1271" t="s">
        <v>680</v>
      </c>
      <c r="G72" s="1274" t="s">
        <v>1447</v>
      </c>
      <c r="H72" s="1270" t="s">
        <v>31</v>
      </c>
      <c r="I72" s="1272">
        <v>1</v>
      </c>
      <c r="J72" s="1287">
        <v>41835</v>
      </c>
      <c r="K72" s="1287">
        <v>41927</v>
      </c>
      <c r="L72" s="475">
        <f t="shared" si="0"/>
        <v>13.142857142857142</v>
      </c>
      <c r="M72" s="867" t="s">
        <v>1307</v>
      </c>
      <c r="N72" s="477">
        <v>1</v>
      </c>
      <c r="O72" s="478">
        <f t="shared" si="4"/>
        <v>1</v>
      </c>
      <c r="P72" s="479">
        <f t="shared" si="5"/>
        <v>13.142857142857142</v>
      </c>
      <c r="Q72" s="479">
        <f t="shared" ca="1" si="2"/>
        <v>13.142857142857142</v>
      </c>
      <c r="R72" s="479">
        <f t="shared" ca="1" si="3"/>
        <v>13.142857142857142</v>
      </c>
      <c r="S72" s="480"/>
      <c r="T72" s="480"/>
      <c r="U72" s="208" t="s">
        <v>2048</v>
      </c>
      <c r="V72" s="915">
        <f t="shared" si="6"/>
        <v>2</v>
      </c>
      <c r="W72" s="915">
        <f t="shared" si="8"/>
        <v>0</v>
      </c>
      <c r="X72" s="915" t="str">
        <f t="shared" si="7"/>
        <v>CUMPLIDA</v>
      </c>
      <c r="Y72" s="1399" t="str">
        <f>IF(X72&amp;X73="CUMPLIDA","CUMPLIDA",IF(OR(X72="VENCIDA",X73="VENCIDA"),"VENCIDA",IF(V72+V73=4,"CUMPLIDA","EN TERMINO")))</f>
        <v>CUMPLIDA</v>
      </c>
      <c r="AB72" s="444"/>
    </row>
    <row r="73" spans="1:28" ht="192" thickBot="1" x14ac:dyDescent="0.25">
      <c r="A73" s="1396"/>
      <c r="B73" s="1398" t="s">
        <v>1919</v>
      </c>
      <c r="C73" s="1398" t="s">
        <v>1316</v>
      </c>
      <c r="D73" s="1398" t="s">
        <v>680</v>
      </c>
      <c r="E73" s="1270" t="s">
        <v>1362</v>
      </c>
      <c r="F73" s="1271" t="s">
        <v>680</v>
      </c>
      <c r="G73" s="1274" t="s">
        <v>1449</v>
      </c>
      <c r="H73" s="1270" t="s">
        <v>1300</v>
      </c>
      <c r="I73" s="1288">
        <v>1</v>
      </c>
      <c r="J73" s="1287">
        <v>41944</v>
      </c>
      <c r="K73" s="1287">
        <v>42093</v>
      </c>
      <c r="L73" s="475">
        <f t="shared" si="0"/>
        <v>21.285714285714285</v>
      </c>
      <c r="M73" s="867" t="s">
        <v>1307</v>
      </c>
      <c r="N73" s="926">
        <v>1</v>
      </c>
      <c r="O73" s="478">
        <f t="shared" si="4"/>
        <v>1</v>
      </c>
      <c r="P73" s="479">
        <f t="shared" si="5"/>
        <v>21.285714285714285</v>
      </c>
      <c r="Q73" s="479">
        <f t="shared" ca="1" si="2"/>
        <v>21.285714285714285</v>
      </c>
      <c r="R73" s="479">
        <f t="shared" ca="1" si="3"/>
        <v>21.285714285714285</v>
      </c>
      <c r="S73" s="480"/>
      <c r="T73" s="480"/>
      <c r="U73" s="208" t="s">
        <v>2049</v>
      </c>
      <c r="V73" s="915">
        <f t="shared" si="6"/>
        <v>2</v>
      </c>
      <c r="W73" s="915">
        <f t="shared" si="8"/>
        <v>0</v>
      </c>
      <c r="X73" s="915" t="str">
        <f t="shared" si="7"/>
        <v>CUMPLIDA</v>
      </c>
      <c r="Y73" s="1400"/>
      <c r="AB73" s="444"/>
    </row>
    <row r="74" spans="1:28" ht="63.75" x14ac:dyDescent="0.2">
      <c r="A74" s="1396">
        <v>37</v>
      </c>
      <c r="B74" s="1403" t="s">
        <v>1920</v>
      </c>
      <c r="C74" s="1397" t="s">
        <v>1316</v>
      </c>
      <c r="D74" s="1397" t="s">
        <v>680</v>
      </c>
      <c r="E74" s="1270" t="s">
        <v>1363</v>
      </c>
      <c r="F74" s="1271" t="s">
        <v>680</v>
      </c>
      <c r="G74" s="1274" t="s">
        <v>1450</v>
      </c>
      <c r="H74" s="1270" t="s">
        <v>1451</v>
      </c>
      <c r="I74" s="1272">
        <v>2</v>
      </c>
      <c r="J74" s="1287">
        <v>41913</v>
      </c>
      <c r="K74" s="1287">
        <v>42093</v>
      </c>
      <c r="L74" s="475">
        <f t="shared" ref="L74:L87" si="9">(+K74-J74)/7</f>
        <v>25.714285714285715</v>
      </c>
      <c r="M74" s="867" t="s">
        <v>1474</v>
      </c>
      <c r="N74" s="477">
        <v>2</v>
      </c>
      <c r="O74" s="478">
        <f t="shared" si="4"/>
        <v>1</v>
      </c>
      <c r="P74" s="479">
        <f t="shared" si="5"/>
        <v>25.714285714285715</v>
      </c>
      <c r="Q74" s="479">
        <f t="shared" ca="1" si="2"/>
        <v>25.714285714285715</v>
      </c>
      <c r="R74" s="479">
        <f t="shared" ca="1" si="3"/>
        <v>25.714285714285715</v>
      </c>
      <c r="S74" s="480"/>
      <c r="T74" s="480"/>
      <c r="U74" s="208" t="s">
        <v>2003</v>
      </c>
      <c r="V74" s="915">
        <f t="shared" si="6"/>
        <v>2</v>
      </c>
      <c r="W74" s="915">
        <f t="shared" si="8"/>
        <v>0</v>
      </c>
      <c r="X74" s="915" t="str">
        <f t="shared" si="7"/>
        <v>CUMPLIDA</v>
      </c>
      <c r="Y74" s="1399" t="str">
        <f>IF(X74&amp;X75&amp;X76&amp;X77="CUMPLIDA","CUMPLIDA",IF(OR(X74="VENCIDA",X75="VENCIDA",X76="VENCIDA",X77="VENCIDA"),"VENCIDA",IF(V74+V75+V76+V77=8,"CUMPLIDA","EN TERMINO")))</f>
        <v>CUMPLIDA</v>
      </c>
      <c r="AB74" s="444"/>
    </row>
    <row r="75" spans="1:28" ht="234.75" customHeight="1" x14ac:dyDescent="0.2">
      <c r="A75" s="1396"/>
      <c r="B75" s="1398"/>
      <c r="C75" s="1398" t="s">
        <v>1316</v>
      </c>
      <c r="D75" s="1398" t="s">
        <v>680</v>
      </c>
      <c r="E75" s="1274" t="s">
        <v>1364</v>
      </c>
      <c r="F75" s="1271" t="s">
        <v>680</v>
      </c>
      <c r="G75" s="1274" t="s">
        <v>1447</v>
      </c>
      <c r="H75" s="1270" t="s">
        <v>31</v>
      </c>
      <c r="I75" s="1272">
        <v>1</v>
      </c>
      <c r="J75" s="1287">
        <v>41835</v>
      </c>
      <c r="K75" s="1287">
        <v>41927</v>
      </c>
      <c r="L75" s="475">
        <f t="shared" si="9"/>
        <v>13.142857142857142</v>
      </c>
      <c r="M75" s="867" t="s">
        <v>1307</v>
      </c>
      <c r="N75" s="477">
        <v>1</v>
      </c>
      <c r="O75" s="478">
        <f t="shared" si="4"/>
        <v>1</v>
      </c>
      <c r="P75" s="479">
        <f t="shared" si="5"/>
        <v>13.142857142857142</v>
      </c>
      <c r="Q75" s="479">
        <f t="shared" ca="1" si="2"/>
        <v>13.142857142857142</v>
      </c>
      <c r="R75" s="479">
        <f t="shared" ca="1" si="3"/>
        <v>13.142857142857142</v>
      </c>
      <c r="S75" s="480"/>
      <c r="T75" s="480"/>
      <c r="U75" s="208" t="s">
        <v>2050</v>
      </c>
      <c r="V75" s="915">
        <f t="shared" si="6"/>
        <v>2</v>
      </c>
      <c r="W75" s="915">
        <f t="shared" ref="W75:W87" si="10">IF(K75&lt;$U$2,0,1)</f>
        <v>0</v>
      </c>
      <c r="X75" s="915" t="str">
        <f t="shared" si="7"/>
        <v>CUMPLIDA</v>
      </c>
      <c r="Y75" s="1408"/>
      <c r="AB75" s="444"/>
    </row>
    <row r="76" spans="1:28" ht="51" customHeight="1" x14ac:dyDescent="0.2">
      <c r="A76" s="1396"/>
      <c r="B76" s="1398"/>
      <c r="C76" s="1398" t="s">
        <v>1316</v>
      </c>
      <c r="D76" s="1398" t="s">
        <v>680</v>
      </c>
      <c r="E76" s="1274" t="s">
        <v>1364</v>
      </c>
      <c r="F76" s="1271" t="s">
        <v>680</v>
      </c>
      <c r="G76" s="1274" t="s">
        <v>1448</v>
      </c>
      <c r="H76" s="1270" t="s">
        <v>1300</v>
      </c>
      <c r="I76" s="1288">
        <v>1</v>
      </c>
      <c r="J76" s="1287">
        <v>41944</v>
      </c>
      <c r="K76" s="1287">
        <v>42093</v>
      </c>
      <c r="L76" s="475">
        <f t="shared" si="9"/>
        <v>21.285714285714285</v>
      </c>
      <c r="M76" s="867" t="s">
        <v>1307</v>
      </c>
      <c r="N76" s="477">
        <v>1</v>
      </c>
      <c r="O76" s="478">
        <f t="shared" si="4"/>
        <v>1</v>
      </c>
      <c r="P76" s="479">
        <f t="shared" si="5"/>
        <v>21.285714285714285</v>
      </c>
      <c r="Q76" s="479">
        <f t="shared" ref="Q76:Q87" ca="1" si="11">IF(K76&lt;=$S$7,P76,0)</f>
        <v>21.285714285714285</v>
      </c>
      <c r="R76" s="479">
        <f t="shared" ref="R76:R87" ca="1" si="12">IF($S$7&gt;=K76,L76,0)</f>
        <v>21.285714285714285</v>
      </c>
      <c r="S76" s="480"/>
      <c r="T76" s="480"/>
      <c r="U76" s="208" t="s">
        <v>2051</v>
      </c>
      <c r="V76" s="915">
        <f t="shared" si="6"/>
        <v>2</v>
      </c>
      <c r="W76" s="915">
        <f t="shared" si="10"/>
        <v>0</v>
      </c>
      <c r="X76" s="915" t="str">
        <f t="shared" si="7"/>
        <v>CUMPLIDA</v>
      </c>
      <c r="Y76" s="1408"/>
      <c r="AB76" s="444"/>
    </row>
    <row r="77" spans="1:28" ht="48.75" thickBot="1" x14ac:dyDescent="0.25">
      <c r="A77" s="1396"/>
      <c r="B77" s="1398"/>
      <c r="C77" s="1398" t="s">
        <v>1316</v>
      </c>
      <c r="D77" s="1398" t="s">
        <v>680</v>
      </c>
      <c r="E77" s="1274" t="s">
        <v>1365</v>
      </c>
      <c r="F77" s="1271" t="s">
        <v>680</v>
      </c>
      <c r="G77" s="1274" t="s">
        <v>1452</v>
      </c>
      <c r="H77" s="1270" t="s">
        <v>126</v>
      </c>
      <c r="I77" s="1272">
        <v>6</v>
      </c>
      <c r="J77" s="1287">
        <v>41883</v>
      </c>
      <c r="K77" s="1287">
        <v>42369</v>
      </c>
      <c r="L77" s="475">
        <f t="shared" si="9"/>
        <v>69.428571428571431</v>
      </c>
      <c r="M77" s="867" t="s">
        <v>1475</v>
      </c>
      <c r="N77" s="477">
        <v>6</v>
      </c>
      <c r="O77" s="478">
        <f t="shared" ref="O77:O87" si="13">IF(N77/I77&gt;1,1,+N77/I77)</f>
        <v>1</v>
      </c>
      <c r="P77" s="479">
        <f t="shared" ref="P77:P87" si="14">+L77*O77</f>
        <v>69.428571428571431</v>
      </c>
      <c r="Q77" s="479">
        <f t="shared" ca="1" si="11"/>
        <v>69.428571428571431</v>
      </c>
      <c r="R77" s="479">
        <f t="shared" ca="1" si="12"/>
        <v>69.428571428571431</v>
      </c>
      <c r="S77" s="480"/>
      <c r="T77" s="480"/>
      <c r="U77" s="208" t="s">
        <v>1626</v>
      </c>
      <c r="V77" s="915">
        <f t="shared" ref="V77:V87" si="15">IF(O77=100%,2,0)</f>
        <v>2</v>
      </c>
      <c r="W77" s="915">
        <f t="shared" si="10"/>
        <v>1</v>
      </c>
      <c r="X77" s="915" t="str">
        <f t="shared" ref="X77:X87" si="16">IF(V77+W77&gt;1,"CUMPLIDA",IF(W77=1,"EN TERMINO","VENCIDA"))</f>
        <v>CUMPLIDA</v>
      </c>
      <c r="Y77" s="1409"/>
      <c r="AB77" s="444"/>
    </row>
    <row r="78" spans="1:28" ht="152.25" customHeight="1" x14ac:dyDescent="0.2">
      <c r="A78" s="1396">
        <v>38</v>
      </c>
      <c r="B78" s="1403" t="s">
        <v>1921</v>
      </c>
      <c r="C78" s="1397" t="s">
        <v>1316</v>
      </c>
      <c r="D78" s="1397" t="s">
        <v>680</v>
      </c>
      <c r="E78" s="1274" t="s">
        <v>1366</v>
      </c>
      <c r="F78" s="1271" t="s">
        <v>680</v>
      </c>
      <c r="G78" s="1274" t="s">
        <v>1447</v>
      </c>
      <c r="H78" s="1270" t="s">
        <v>31</v>
      </c>
      <c r="I78" s="1272">
        <v>1</v>
      </c>
      <c r="J78" s="1287">
        <v>41835</v>
      </c>
      <c r="K78" s="1287">
        <v>41927</v>
      </c>
      <c r="L78" s="475">
        <f t="shared" si="9"/>
        <v>13.142857142857142</v>
      </c>
      <c r="M78" s="867" t="s">
        <v>1307</v>
      </c>
      <c r="N78" s="477">
        <v>1</v>
      </c>
      <c r="O78" s="478">
        <f t="shared" si="13"/>
        <v>1</v>
      </c>
      <c r="P78" s="479">
        <f t="shared" si="14"/>
        <v>13.142857142857142</v>
      </c>
      <c r="Q78" s="479">
        <f t="shared" ca="1" si="11"/>
        <v>13.142857142857142</v>
      </c>
      <c r="R78" s="479">
        <f t="shared" ca="1" si="12"/>
        <v>13.142857142857142</v>
      </c>
      <c r="S78" s="480"/>
      <c r="T78" s="480"/>
      <c r="U78" s="208" t="s">
        <v>2048</v>
      </c>
      <c r="V78" s="915">
        <f t="shared" si="15"/>
        <v>2</v>
      </c>
      <c r="W78" s="915">
        <f t="shared" si="10"/>
        <v>0</v>
      </c>
      <c r="X78" s="915" t="str">
        <f t="shared" si="16"/>
        <v>CUMPLIDA</v>
      </c>
      <c r="Y78" s="1399" t="str">
        <f>IF(X78&amp;X79="CUMPLIDA","CUMPLIDA",IF(OR(X78="VENCIDA",X79="VENCIDA"),"VENCIDA",IF(V78+V79=4,"CUMPLIDA","EN TERMINO")))</f>
        <v>CUMPLIDA</v>
      </c>
      <c r="AB78" s="444"/>
    </row>
    <row r="79" spans="1:28" ht="128.25" thickBot="1" x14ac:dyDescent="0.25">
      <c r="A79" s="1396"/>
      <c r="B79" s="1398" t="s">
        <v>1921</v>
      </c>
      <c r="C79" s="1398" t="s">
        <v>1316</v>
      </c>
      <c r="D79" s="1398" t="s">
        <v>680</v>
      </c>
      <c r="E79" s="1274" t="s">
        <v>1366</v>
      </c>
      <c r="F79" s="1271" t="s">
        <v>680</v>
      </c>
      <c r="G79" s="1274" t="s">
        <v>1449</v>
      </c>
      <c r="H79" s="1270" t="s">
        <v>1300</v>
      </c>
      <c r="I79" s="1288">
        <v>1</v>
      </c>
      <c r="J79" s="1287">
        <v>41944</v>
      </c>
      <c r="K79" s="1287">
        <v>42093</v>
      </c>
      <c r="L79" s="475">
        <f t="shared" si="9"/>
        <v>21.285714285714285</v>
      </c>
      <c r="M79" s="867" t="s">
        <v>1307</v>
      </c>
      <c r="N79" s="926">
        <v>1</v>
      </c>
      <c r="O79" s="478">
        <f t="shared" si="13"/>
        <v>1</v>
      </c>
      <c r="P79" s="479">
        <f t="shared" si="14"/>
        <v>21.285714285714285</v>
      </c>
      <c r="Q79" s="479">
        <f t="shared" ca="1" si="11"/>
        <v>21.285714285714285</v>
      </c>
      <c r="R79" s="479">
        <f t="shared" ca="1" si="12"/>
        <v>21.285714285714285</v>
      </c>
      <c r="S79" s="480"/>
      <c r="T79" s="480"/>
      <c r="U79" s="208" t="s">
        <v>2052</v>
      </c>
      <c r="V79" s="915">
        <f t="shared" si="15"/>
        <v>2</v>
      </c>
      <c r="W79" s="915">
        <f t="shared" si="10"/>
        <v>0</v>
      </c>
      <c r="X79" s="915" t="str">
        <f t="shared" si="16"/>
        <v>CUMPLIDA</v>
      </c>
      <c r="Y79" s="1400"/>
      <c r="AB79" s="444"/>
    </row>
    <row r="80" spans="1:28" ht="127.5" x14ac:dyDescent="0.2">
      <c r="A80" s="1396">
        <v>39</v>
      </c>
      <c r="B80" s="1397" t="s">
        <v>1922</v>
      </c>
      <c r="C80" s="1397" t="s">
        <v>1316</v>
      </c>
      <c r="D80" s="1397" t="s">
        <v>680</v>
      </c>
      <c r="E80" s="1270" t="s">
        <v>1367</v>
      </c>
      <c r="F80" s="1271" t="s">
        <v>680</v>
      </c>
      <c r="G80" s="1270" t="s">
        <v>1453</v>
      </c>
      <c r="H80" s="1270" t="s">
        <v>1454</v>
      </c>
      <c r="I80" s="1272">
        <v>2</v>
      </c>
      <c r="J80" s="1287">
        <v>41852</v>
      </c>
      <c r="K80" s="1287">
        <v>42093</v>
      </c>
      <c r="L80" s="475">
        <f t="shared" si="9"/>
        <v>34.428571428571431</v>
      </c>
      <c r="M80" s="867" t="s">
        <v>1476</v>
      </c>
      <c r="N80" s="477">
        <v>2</v>
      </c>
      <c r="O80" s="478">
        <f t="shared" si="13"/>
        <v>1</v>
      </c>
      <c r="P80" s="479">
        <f t="shared" si="14"/>
        <v>34.428571428571431</v>
      </c>
      <c r="Q80" s="479">
        <f t="shared" ca="1" si="11"/>
        <v>34.428571428571431</v>
      </c>
      <c r="R80" s="479">
        <f t="shared" ca="1" si="12"/>
        <v>34.428571428571431</v>
      </c>
      <c r="S80" s="480"/>
      <c r="T80" s="480"/>
      <c r="U80" s="208" t="s">
        <v>2053</v>
      </c>
      <c r="V80" s="915">
        <f t="shared" si="15"/>
        <v>2</v>
      </c>
      <c r="W80" s="915">
        <f t="shared" si="10"/>
        <v>0</v>
      </c>
      <c r="X80" s="915" t="str">
        <f t="shared" si="16"/>
        <v>CUMPLIDA</v>
      </c>
      <c r="Y80" s="1399" t="str">
        <f>IF(X80&amp;X81="CUMPLIDA","CUMPLIDA",IF(OR(X80="VENCIDA",X81="VENCIDA"),"VENCIDA",IF(V80+V81=4,"CUMPLIDA","EN TERMINO")))</f>
        <v>EN TERMINO</v>
      </c>
      <c r="AB80" s="444"/>
    </row>
    <row r="81" spans="1:28" ht="294.75" customHeight="1" thickBot="1" x14ac:dyDescent="0.25">
      <c r="A81" s="1396"/>
      <c r="B81" s="1398" t="s">
        <v>1922</v>
      </c>
      <c r="C81" s="1398" t="s">
        <v>1316</v>
      </c>
      <c r="D81" s="1398" t="s">
        <v>680</v>
      </c>
      <c r="E81" s="1270" t="s">
        <v>1368</v>
      </c>
      <c r="F81" s="1271" t="s">
        <v>680</v>
      </c>
      <c r="G81" s="1270" t="s">
        <v>1455</v>
      </c>
      <c r="H81" s="1270" t="s">
        <v>1456</v>
      </c>
      <c r="I81" s="1272">
        <v>2</v>
      </c>
      <c r="J81" s="1287">
        <v>41852</v>
      </c>
      <c r="K81" s="1287">
        <v>42369</v>
      </c>
      <c r="L81" s="475">
        <f t="shared" si="9"/>
        <v>73.857142857142861</v>
      </c>
      <c r="M81" s="867" t="s">
        <v>1476</v>
      </c>
      <c r="N81" s="477">
        <v>1.2</v>
      </c>
      <c r="O81" s="478">
        <f t="shared" si="13"/>
        <v>0.6</v>
      </c>
      <c r="P81" s="479">
        <f t="shared" si="14"/>
        <v>44.314285714285717</v>
      </c>
      <c r="Q81" s="479">
        <f t="shared" ca="1" si="11"/>
        <v>44.314285714285717</v>
      </c>
      <c r="R81" s="479">
        <f t="shared" ca="1" si="12"/>
        <v>73.857142857142861</v>
      </c>
      <c r="S81" s="480"/>
      <c r="T81" s="480"/>
      <c r="U81" s="208" t="s">
        <v>2214</v>
      </c>
      <c r="V81" s="915">
        <f t="shared" si="15"/>
        <v>0</v>
      </c>
      <c r="W81" s="915">
        <f t="shared" si="10"/>
        <v>1</v>
      </c>
      <c r="X81" s="915" t="str">
        <f t="shared" si="16"/>
        <v>EN TERMINO</v>
      </c>
      <c r="Y81" s="1400"/>
      <c r="AB81" s="444"/>
    </row>
    <row r="82" spans="1:28" ht="179.25" thickBot="1" x14ac:dyDescent="0.25">
      <c r="A82" s="898">
        <v>40</v>
      </c>
      <c r="B82" s="899" t="s">
        <v>1923</v>
      </c>
      <c r="C82" s="899" t="s">
        <v>1316</v>
      </c>
      <c r="D82" s="899" t="s">
        <v>680</v>
      </c>
      <c r="E82" s="1270" t="s">
        <v>1369</v>
      </c>
      <c r="F82" s="1271" t="s">
        <v>680</v>
      </c>
      <c r="G82" s="1274" t="s">
        <v>1457</v>
      </c>
      <c r="H82" s="1270" t="s">
        <v>1458</v>
      </c>
      <c r="I82" s="1272">
        <v>1</v>
      </c>
      <c r="J82" s="1287">
        <v>41835</v>
      </c>
      <c r="K82" s="1287">
        <v>42199</v>
      </c>
      <c r="L82" s="475">
        <f t="shared" si="9"/>
        <v>52</v>
      </c>
      <c r="M82" s="867" t="s">
        <v>1476</v>
      </c>
      <c r="N82" s="477">
        <v>0.6</v>
      </c>
      <c r="O82" s="478">
        <f t="shared" si="13"/>
        <v>0.6</v>
      </c>
      <c r="P82" s="479">
        <f t="shared" si="14"/>
        <v>31.2</v>
      </c>
      <c r="Q82" s="479">
        <f t="shared" ca="1" si="11"/>
        <v>31.2</v>
      </c>
      <c r="R82" s="479">
        <f t="shared" ca="1" si="12"/>
        <v>52</v>
      </c>
      <c r="S82" s="480"/>
      <c r="T82" s="480"/>
      <c r="U82" s="208" t="s">
        <v>2215</v>
      </c>
      <c r="V82" s="915">
        <f t="shared" si="15"/>
        <v>0</v>
      </c>
      <c r="W82" s="915">
        <f t="shared" si="10"/>
        <v>0</v>
      </c>
      <c r="X82" s="915" t="str">
        <f t="shared" si="16"/>
        <v>VENCIDA</v>
      </c>
      <c r="Y82" s="1170" t="str">
        <f t="shared" ref="Y82:Y87" si="17">IF(X82="CUMPLIDA","CUMPLIDA",IF(X82="EN TERMINO","EN TERMINO","VENCIDA"))</f>
        <v>VENCIDA</v>
      </c>
      <c r="AB82" s="444"/>
    </row>
    <row r="83" spans="1:28" ht="180.75" thickBot="1" x14ac:dyDescent="0.25">
      <c r="A83" s="898">
        <v>41</v>
      </c>
      <c r="B83" s="899" t="s">
        <v>1924</v>
      </c>
      <c r="C83" s="899" t="s">
        <v>1316</v>
      </c>
      <c r="D83" s="899" t="s">
        <v>680</v>
      </c>
      <c r="E83" s="1270" t="s">
        <v>1370</v>
      </c>
      <c r="F83" s="1271" t="s">
        <v>680</v>
      </c>
      <c r="G83" s="1274" t="s">
        <v>1459</v>
      </c>
      <c r="H83" s="1270" t="s">
        <v>126</v>
      </c>
      <c r="I83" s="1272">
        <v>1</v>
      </c>
      <c r="J83" s="1287">
        <v>41852</v>
      </c>
      <c r="K83" s="1287">
        <v>42003</v>
      </c>
      <c r="L83" s="475">
        <f t="shared" si="9"/>
        <v>21.571428571428573</v>
      </c>
      <c r="M83" s="867" t="s">
        <v>1477</v>
      </c>
      <c r="N83" s="477">
        <v>1</v>
      </c>
      <c r="O83" s="478">
        <f t="shared" si="13"/>
        <v>1</v>
      </c>
      <c r="P83" s="479">
        <f t="shared" si="14"/>
        <v>21.571428571428573</v>
      </c>
      <c r="Q83" s="479">
        <f t="shared" ca="1" si="11"/>
        <v>21.571428571428573</v>
      </c>
      <c r="R83" s="479">
        <f t="shared" ca="1" si="12"/>
        <v>21.571428571428573</v>
      </c>
      <c r="S83" s="480"/>
      <c r="T83" s="480"/>
      <c r="U83" s="208" t="s">
        <v>1627</v>
      </c>
      <c r="V83" s="915">
        <f t="shared" si="15"/>
        <v>2</v>
      </c>
      <c r="W83" s="915">
        <f t="shared" si="10"/>
        <v>0</v>
      </c>
      <c r="X83" s="915" t="str">
        <f t="shared" si="16"/>
        <v>CUMPLIDA</v>
      </c>
      <c r="Y83" s="1170" t="str">
        <f t="shared" si="17"/>
        <v>CUMPLIDA</v>
      </c>
      <c r="AB83" s="444"/>
    </row>
    <row r="84" spans="1:28" ht="128.25" customHeight="1" thickBot="1" x14ac:dyDescent="0.25">
      <c r="A84" s="898">
        <v>42</v>
      </c>
      <c r="B84" s="899" t="s">
        <v>1925</v>
      </c>
      <c r="C84" s="899" t="s">
        <v>1316</v>
      </c>
      <c r="D84" s="899" t="s">
        <v>680</v>
      </c>
      <c r="E84" s="1270" t="s">
        <v>1371</v>
      </c>
      <c r="F84" s="1271" t="s">
        <v>680</v>
      </c>
      <c r="G84" s="1270" t="s">
        <v>1460</v>
      </c>
      <c r="H84" s="1270" t="s">
        <v>1461</v>
      </c>
      <c r="I84" s="1272">
        <v>1</v>
      </c>
      <c r="J84" s="1287">
        <v>42019</v>
      </c>
      <c r="K84" s="1287">
        <v>42093</v>
      </c>
      <c r="L84" s="475">
        <f t="shared" si="9"/>
        <v>10.571428571428571</v>
      </c>
      <c r="M84" s="867" t="s">
        <v>1307</v>
      </c>
      <c r="N84" s="477">
        <v>1</v>
      </c>
      <c r="O84" s="478">
        <f t="shared" si="13"/>
        <v>1</v>
      </c>
      <c r="P84" s="479">
        <f t="shared" si="14"/>
        <v>10.571428571428571</v>
      </c>
      <c r="Q84" s="479">
        <f t="shared" ca="1" si="11"/>
        <v>10.571428571428571</v>
      </c>
      <c r="R84" s="479">
        <f t="shared" ca="1" si="12"/>
        <v>10.571428571428571</v>
      </c>
      <c r="S84" s="480"/>
      <c r="T84" s="480"/>
      <c r="U84" s="208" t="s">
        <v>2054</v>
      </c>
      <c r="V84" s="915">
        <f t="shared" si="15"/>
        <v>2</v>
      </c>
      <c r="W84" s="915">
        <f t="shared" si="10"/>
        <v>0</v>
      </c>
      <c r="X84" s="915" t="str">
        <f t="shared" si="16"/>
        <v>CUMPLIDA</v>
      </c>
      <c r="Y84" s="1170" t="str">
        <f t="shared" si="17"/>
        <v>CUMPLIDA</v>
      </c>
      <c r="AB84" s="444"/>
    </row>
    <row r="85" spans="1:28" ht="233.25" customHeight="1" thickBot="1" x14ac:dyDescent="0.25">
      <c r="A85" s="898">
        <v>43</v>
      </c>
      <c r="B85" s="1245" t="s">
        <v>1926</v>
      </c>
      <c r="C85" s="899" t="s">
        <v>1316</v>
      </c>
      <c r="D85" s="899" t="s">
        <v>680</v>
      </c>
      <c r="E85" s="1284" t="s">
        <v>1372</v>
      </c>
      <c r="F85" s="1271" t="s">
        <v>680</v>
      </c>
      <c r="G85" s="1284" t="s">
        <v>1462</v>
      </c>
      <c r="H85" s="1284" t="s">
        <v>1393</v>
      </c>
      <c r="I85" s="1281">
        <v>1</v>
      </c>
      <c r="J85" s="1287">
        <v>41835</v>
      </c>
      <c r="K85" s="1287">
        <v>42185</v>
      </c>
      <c r="L85" s="475">
        <f t="shared" si="9"/>
        <v>50</v>
      </c>
      <c r="M85" s="867" t="s">
        <v>1476</v>
      </c>
      <c r="N85" s="477">
        <v>1</v>
      </c>
      <c r="O85" s="478">
        <f t="shared" si="13"/>
        <v>1</v>
      </c>
      <c r="P85" s="479">
        <f t="shared" si="14"/>
        <v>50</v>
      </c>
      <c r="Q85" s="479">
        <f t="shared" ca="1" si="11"/>
        <v>50</v>
      </c>
      <c r="R85" s="479">
        <f t="shared" ca="1" si="12"/>
        <v>50</v>
      </c>
      <c r="S85" s="480"/>
      <c r="T85" s="480"/>
      <c r="U85" s="208" t="s">
        <v>2204</v>
      </c>
      <c r="V85" s="915">
        <f t="shared" si="15"/>
        <v>2</v>
      </c>
      <c r="W85" s="915">
        <f t="shared" si="10"/>
        <v>0</v>
      </c>
      <c r="X85" s="915" t="str">
        <f t="shared" si="16"/>
        <v>CUMPLIDA</v>
      </c>
      <c r="Y85" s="1170" t="str">
        <f t="shared" si="17"/>
        <v>CUMPLIDA</v>
      </c>
      <c r="AB85" s="444"/>
    </row>
    <row r="86" spans="1:28" ht="179.25" thickBot="1" x14ac:dyDescent="0.25">
      <c r="A86" s="898">
        <v>44</v>
      </c>
      <c r="B86" s="1172" t="s">
        <v>1927</v>
      </c>
      <c r="C86" s="899" t="s">
        <v>1316</v>
      </c>
      <c r="D86" s="899" t="s">
        <v>680</v>
      </c>
      <c r="E86" s="1284" t="s">
        <v>1373</v>
      </c>
      <c r="F86" s="1271" t="s">
        <v>680</v>
      </c>
      <c r="G86" s="1284" t="s">
        <v>1463</v>
      </c>
      <c r="H86" s="1284" t="s">
        <v>31</v>
      </c>
      <c r="I86" s="1281">
        <v>1</v>
      </c>
      <c r="J86" s="1287">
        <v>41852</v>
      </c>
      <c r="K86" s="1287">
        <v>41912</v>
      </c>
      <c r="L86" s="475">
        <f t="shared" si="9"/>
        <v>8.5714285714285712</v>
      </c>
      <c r="M86" s="867" t="s">
        <v>1478</v>
      </c>
      <c r="N86" s="477">
        <v>1</v>
      </c>
      <c r="O86" s="478">
        <f t="shared" si="13"/>
        <v>1</v>
      </c>
      <c r="P86" s="479">
        <f t="shared" si="14"/>
        <v>8.5714285714285712</v>
      </c>
      <c r="Q86" s="479">
        <f t="shared" ca="1" si="11"/>
        <v>8.5714285714285712</v>
      </c>
      <c r="R86" s="479">
        <f t="shared" ca="1" si="12"/>
        <v>8.5714285714285712</v>
      </c>
      <c r="S86" s="480"/>
      <c r="T86" s="480"/>
      <c r="U86" s="208" t="s">
        <v>2055</v>
      </c>
      <c r="V86" s="915">
        <f t="shared" si="15"/>
        <v>2</v>
      </c>
      <c r="W86" s="915">
        <f t="shared" si="10"/>
        <v>0</v>
      </c>
      <c r="X86" s="915" t="str">
        <f t="shared" si="16"/>
        <v>CUMPLIDA</v>
      </c>
      <c r="Y86" s="1170" t="str">
        <f t="shared" si="17"/>
        <v>CUMPLIDA</v>
      </c>
      <c r="AB86" s="444"/>
    </row>
    <row r="87" spans="1:28" ht="204.75" thickBot="1" x14ac:dyDescent="0.25">
      <c r="A87" s="898">
        <v>45</v>
      </c>
      <c r="B87" s="1172" t="s">
        <v>1928</v>
      </c>
      <c r="C87" s="899" t="s">
        <v>1316</v>
      </c>
      <c r="D87" s="899" t="s">
        <v>680</v>
      </c>
      <c r="E87" s="1284" t="s">
        <v>2231</v>
      </c>
      <c r="F87" s="1271" t="s">
        <v>680</v>
      </c>
      <c r="G87" s="1284" t="s">
        <v>1464</v>
      </c>
      <c r="H87" s="1284" t="s">
        <v>1465</v>
      </c>
      <c r="I87" s="1281">
        <v>1</v>
      </c>
      <c r="J87" s="1287">
        <v>41852</v>
      </c>
      <c r="K87" s="1287">
        <v>41912</v>
      </c>
      <c r="L87" s="475">
        <f t="shared" si="9"/>
        <v>8.5714285714285712</v>
      </c>
      <c r="M87" s="867" t="s">
        <v>1478</v>
      </c>
      <c r="N87" s="477">
        <v>2</v>
      </c>
      <c r="O87" s="478">
        <f t="shared" si="13"/>
        <v>1</v>
      </c>
      <c r="P87" s="479">
        <f t="shared" si="14"/>
        <v>8.5714285714285712</v>
      </c>
      <c r="Q87" s="479">
        <f t="shared" ca="1" si="11"/>
        <v>8.5714285714285712</v>
      </c>
      <c r="R87" s="479">
        <f t="shared" ca="1" si="12"/>
        <v>8.5714285714285712</v>
      </c>
      <c r="S87" s="480"/>
      <c r="T87" s="480"/>
      <c r="U87" s="208" t="s">
        <v>2056</v>
      </c>
      <c r="V87" s="915">
        <f t="shared" si="15"/>
        <v>2</v>
      </c>
      <c r="W87" s="915">
        <f t="shared" si="10"/>
        <v>0</v>
      </c>
      <c r="X87" s="915" t="str">
        <f t="shared" si="16"/>
        <v>CUMPLIDA</v>
      </c>
      <c r="Y87" s="1170" t="str">
        <f t="shared" si="17"/>
        <v>CUMPLIDA</v>
      </c>
      <c r="AB87" s="444"/>
    </row>
    <row r="88" spans="1:28" s="1197" customFormat="1" ht="16.5" thickBot="1" x14ac:dyDescent="0.25">
      <c r="A88" s="1198" t="s">
        <v>678</v>
      </c>
      <c r="B88" s="1198"/>
      <c r="C88" s="1198"/>
      <c r="D88" s="1198"/>
      <c r="E88" s="1198"/>
      <c r="F88" s="1198"/>
      <c r="G88" s="1198"/>
      <c r="H88" s="1198"/>
      <c r="I88" s="1198"/>
      <c r="J88" s="1198"/>
      <c r="K88" s="1198"/>
      <c r="L88" s="1198"/>
      <c r="M88" s="1199"/>
      <c r="N88" s="1198"/>
      <c r="O88" s="1198"/>
      <c r="P88" s="1198"/>
      <c r="Q88" s="1198"/>
      <c r="R88" s="1198"/>
      <c r="S88" s="1200"/>
      <c r="T88" s="1200"/>
      <c r="U88" s="1198"/>
      <c r="V88" s="1201"/>
      <c r="W88" s="1201"/>
      <c r="X88" s="1202"/>
      <c r="Y88" s="1203"/>
    </row>
    <row r="89" spans="1:28" ht="225.75" customHeight="1" thickBot="1" x14ac:dyDescent="0.25">
      <c r="A89" s="898">
        <v>1</v>
      </c>
      <c r="B89" s="899" t="s">
        <v>2057</v>
      </c>
      <c r="C89" s="899" t="s">
        <v>679</v>
      </c>
      <c r="D89" s="899" t="s">
        <v>680</v>
      </c>
      <c r="E89" s="1271" t="s">
        <v>681</v>
      </c>
      <c r="F89" s="1271" t="s">
        <v>680</v>
      </c>
      <c r="G89" s="1289" t="s">
        <v>728</v>
      </c>
      <c r="H89" s="1289" t="s">
        <v>774</v>
      </c>
      <c r="I89" s="1290">
        <v>12</v>
      </c>
      <c r="J89" s="1291">
        <v>41487</v>
      </c>
      <c r="K89" s="1291">
        <v>41851</v>
      </c>
      <c r="L89" s="475">
        <f t="shared" ref="L89:L120" si="18">(+K89-J89)/7</f>
        <v>52</v>
      </c>
      <c r="M89" s="867" t="s">
        <v>25</v>
      </c>
      <c r="N89" s="477">
        <v>12</v>
      </c>
      <c r="O89" s="478">
        <f>IF(N89/I89&gt;1,1,+N89/I89)</f>
        <v>1</v>
      </c>
      <c r="P89" s="479">
        <f>+L89*O89</f>
        <v>52</v>
      </c>
      <c r="Q89" s="479">
        <f ca="1">IF(K89&lt;=$S$7,P89,0)</f>
        <v>52</v>
      </c>
      <c r="R89" s="479">
        <f ca="1">IF($S$7&gt;=K89,L89,0)</f>
        <v>52</v>
      </c>
      <c r="S89" s="480"/>
      <c r="T89" s="480"/>
      <c r="U89" s="208" t="s">
        <v>1530</v>
      </c>
      <c r="V89" s="915">
        <f>IF(O89=100%,2,0)</f>
        <v>2</v>
      </c>
      <c r="W89" s="915">
        <f t="shared" ref="W89:W119" si="19">IF(K89&lt;$U$2,0,1)</f>
        <v>0</v>
      </c>
      <c r="X89" s="915" t="str">
        <f t="shared" ref="X89:X116" si="20">IF(V89+W89&gt;1,"CUMPLIDA",IF(W89=1,"EN TERMINO","VENCIDA"))</f>
        <v>CUMPLIDA</v>
      </c>
      <c r="Y89" s="1170" t="str">
        <f>IF(X89="CUMPLIDA","CUMPLIDA",IF(X89="EN TERMINO","EN TERMINO","VENCIDA"))</f>
        <v>CUMPLIDA</v>
      </c>
      <c r="AB89" s="323"/>
    </row>
    <row r="90" spans="1:28" ht="409.6" thickBot="1" x14ac:dyDescent="0.25">
      <c r="A90" s="898">
        <v>3</v>
      </c>
      <c r="B90" s="899" t="s">
        <v>1723</v>
      </c>
      <c r="C90" s="899" t="s">
        <v>679</v>
      </c>
      <c r="D90" s="899" t="s">
        <v>680</v>
      </c>
      <c r="E90" s="1271" t="s">
        <v>682</v>
      </c>
      <c r="F90" s="1271" t="s">
        <v>680</v>
      </c>
      <c r="G90" s="1289" t="s">
        <v>729</v>
      </c>
      <c r="H90" s="1289" t="s">
        <v>808</v>
      </c>
      <c r="I90" s="1290">
        <v>1</v>
      </c>
      <c r="J90" s="1291">
        <v>41487</v>
      </c>
      <c r="K90" s="1291">
        <v>41639</v>
      </c>
      <c r="L90" s="475">
        <f t="shared" si="18"/>
        <v>21.714285714285715</v>
      </c>
      <c r="M90" s="867" t="s">
        <v>25</v>
      </c>
      <c r="N90" s="477">
        <v>1</v>
      </c>
      <c r="O90" s="478">
        <f t="shared" ref="O90:O120" si="21">IF(N90/I90&gt;1,1,+N90/I90)</f>
        <v>1</v>
      </c>
      <c r="P90" s="479">
        <f t="shared" ref="P90:P120" si="22">+L90*O90</f>
        <v>21.714285714285715</v>
      </c>
      <c r="Q90" s="479">
        <f t="shared" ref="Q90:Q120" ca="1" si="23">IF(K90&lt;=$S$7,P90,0)</f>
        <v>21.714285714285715</v>
      </c>
      <c r="R90" s="479">
        <f t="shared" ref="R90:R120" ca="1" si="24">IF($S$7&gt;=K90,L90,0)</f>
        <v>21.714285714285715</v>
      </c>
      <c r="S90" s="480"/>
      <c r="T90" s="480"/>
      <c r="U90" s="208" t="s">
        <v>2058</v>
      </c>
      <c r="V90" s="915">
        <f t="shared" ref="V90:V120" si="25">IF(O90=100%,2,0)</f>
        <v>2</v>
      </c>
      <c r="W90" s="915">
        <f t="shared" si="19"/>
        <v>0</v>
      </c>
      <c r="X90" s="915" t="str">
        <f t="shared" si="20"/>
        <v>CUMPLIDA</v>
      </c>
      <c r="Y90" s="1170" t="str">
        <f>IF(X90="CUMPLIDA","CUMPLIDA",IF(X90="EN TERMINO","EN TERMINO","VENCIDA"))</f>
        <v>CUMPLIDA</v>
      </c>
      <c r="AB90" s="323"/>
    </row>
    <row r="91" spans="1:28" ht="168.75" thickBot="1" x14ac:dyDescent="0.25">
      <c r="A91" s="898">
        <v>4</v>
      </c>
      <c r="B91" s="899" t="s">
        <v>1724</v>
      </c>
      <c r="C91" s="899" t="s">
        <v>679</v>
      </c>
      <c r="D91" s="899" t="s">
        <v>680</v>
      </c>
      <c r="E91" s="1271" t="s">
        <v>683</v>
      </c>
      <c r="F91" s="1271" t="s">
        <v>680</v>
      </c>
      <c r="G91" s="1289" t="s">
        <v>730</v>
      </c>
      <c r="H91" s="1289" t="s">
        <v>775</v>
      </c>
      <c r="I91" s="1290">
        <v>3</v>
      </c>
      <c r="J91" s="1291">
        <v>41487</v>
      </c>
      <c r="K91" s="1291">
        <v>41623</v>
      </c>
      <c r="L91" s="475">
        <f t="shared" si="18"/>
        <v>19.428571428571427</v>
      </c>
      <c r="M91" s="867" t="s">
        <v>25</v>
      </c>
      <c r="N91" s="477">
        <v>3</v>
      </c>
      <c r="O91" s="478">
        <f t="shared" si="21"/>
        <v>1</v>
      </c>
      <c r="P91" s="479">
        <f t="shared" si="22"/>
        <v>19.428571428571427</v>
      </c>
      <c r="Q91" s="479">
        <f t="shared" ca="1" si="23"/>
        <v>19.428571428571427</v>
      </c>
      <c r="R91" s="479">
        <f t="shared" ca="1" si="24"/>
        <v>19.428571428571427</v>
      </c>
      <c r="S91" s="480"/>
      <c r="T91" s="480"/>
      <c r="U91" s="208" t="s">
        <v>2059</v>
      </c>
      <c r="V91" s="915">
        <f t="shared" si="25"/>
        <v>2</v>
      </c>
      <c r="W91" s="915">
        <f t="shared" si="19"/>
        <v>0</v>
      </c>
      <c r="X91" s="915" t="str">
        <f t="shared" si="20"/>
        <v>CUMPLIDA</v>
      </c>
      <c r="Y91" s="1170" t="str">
        <f>IF(X91="CUMPLIDA","CUMPLIDA",IF(X91="EN TERMINO","EN TERMINO","VENCIDA"))</f>
        <v>CUMPLIDA</v>
      </c>
      <c r="AB91" s="323"/>
    </row>
    <row r="92" spans="1:28" ht="72.75" thickBot="1" x14ac:dyDescent="0.25">
      <c r="A92" s="898">
        <v>5</v>
      </c>
      <c r="B92" s="899" t="s">
        <v>1725</v>
      </c>
      <c r="C92" s="899" t="s">
        <v>679</v>
      </c>
      <c r="D92" s="899" t="s">
        <v>680</v>
      </c>
      <c r="E92" s="1279" t="s">
        <v>684</v>
      </c>
      <c r="F92" s="1271" t="s">
        <v>680</v>
      </c>
      <c r="G92" s="1289" t="s">
        <v>731</v>
      </c>
      <c r="H92" s="1289" t="s">
        <v>776</v>
      </c>
      <c r="I92" s="1290">
        <v>2</v>
      </c>
      <c r="J92" s="1291">
        <v>41487</v>
      </c>
      <c r="K92" s="1291">
        <v>41851</v>
      </c>
      <c r="L92" s="475">
        <f t="shared" si="18"/>
        <v>52</v>
      </c>
      <c r="M92" s="867" t="s">
        <v>814</v>
      </c>
      <c r="N92" s="477">
        <v>2</v>
      </c>
      <c r="O92" s="478">
        <f t="shared" si="21"/>
        <v>1</v>
      </c>
      <c r="P92" s="479">
        <f t="shared" si="22"/>
        <v>52</v>
      </c>
      <c r="Q92" s="479">
        <f t="shared" ca="1" si="23"/>
        <v>52</v>
      </c>
      <c r="R92" s="479">
        <f t="shared" ca="1" si="24"/>
        <v>52</v>
      </c>
      <c r="S92" s="480"/>
      <c r="T92" s="480"/>
      <c r="U92" s="208" t="s">
        <v>2060</v>
      </c>
      <c r="V92" s="915">
        <f t="shared" si="25"/>
        <v>2</v>
      </c>
      <c r="W92" s="915">
        <f t="shared" si="19"/>
        <v>0</v>
      </c>
      <c r="X92" s="915" t="str">
        <f t="shared" si="20"/>
        <v>CUMPLIDA</v>
      </c>
      <c r="Y92" s="1170" t="str">
        <f>IF(X92="CUMPLIDA","CUMPLIDA",IF(X92="EN TERMINO","EN TERMINO","VENCIDA"))</f>
        <v>CUMPLIDA</v>
      </c>
      <c r="AB92" s="323"/>
    </row>
    <row r="93" spans="1:28" ht="96" x14ac:dyDescent="0.2">
      <c r="A93" s="1396">
        <v>6</v>
      </c>
      <c r="B93" s="1397" t="s">
        <v>1726</v>
      </c>
      <c r="C93" s="1402" t="s">
        <v>679</v>
      </c>
      <c r="D93" s="1402" t="s">
        <v>680</v>
      </c>
      <c r="E93" s="1279" t="s">
        <v>685</v>
      </c>
      <c r="F93" s="1271" t="s">
        <v>680</v>
      </c>
      <c r="G93" s="1289" t="s">
        <v>732</v>
      </c>
      <c r="H93" s="1289" t="s">
        <v>777</v>
      </c>
      <c r="I93" s="1290">
        <v>2</v>
      </c>
      <c r="J93" s="1291">
        <v>41487</v>
      </c>
      <c r="K93" s="1291">
        <v>41851</v>
      </c>
      <c r="L93" s="475">
        <f t="shared" si="18"/>
        <v>52</v>
      </c>
      <c r="M93" s="867" t="s">
        <v>814</v>
      </c>
      <c r="N93" s="477">
        <v>2</v>
      </c>
      <c r="O93" s="478">
        <f t="shared" si="21"/>
        <v>1</v>
      </c>
      <c r="P93" s="479">
        <f t="shared" si="22"/>
        <v>52</v>
      </c>
      <c r="Q93" s="479">
        <f t="shared" ca="1" si="23"/>
        <v>52</v>
      </c>
      <c r="R93" s="479">
        <f t="shared" ca="1" si="24"/>
        <v>52</v>
      </c>
      <c r="S93" s="480"/>
      <c r="T93" s="480"/>
      <c r="U93" s="208" t="s">
        <v>2061</v>
      </c>
      <c r="V93" s="915">
        <f t="shared" si="25"/>
        <v>2</v>
      </c>
      <c r="W93" s="915">
        <f t="shared" si="19"/>
        <v>0</v>
      </c>
      <c r="X93" s="915" t="str">
        <f t="shared" si="20"/>
        <v>CUMPLIDA</v>
      </c>
      <c r="Y93" s="1399" t="str">
        <f>IF(X93&amp;X94="CUMPLIDA","CUMPLIDA",IF(OR(X93="VENCIDA",X94="VENCIDA"),"VENCIDA",IF(V93+V94=4,"CUMPLIDA","EN TERMINO")))</f>
        <v>CUMPLIDA</v>
      </c>
      <c r="AB93" s="323"/>
    </row>
    <row r="94" spans="1:28" ht="60.75" thickBot="1" x14ac:dyDescent="0.25">
      <c r="A94" s="1396"/>
      <c r="B94" s="1397"/>
      <c r="C94" s="1402"/>
      <c r="D94" s="1402"/>
      <c r="E94" s="1279" t="s">
        <v>686</v>
      </c>
      <c r="F94" s="1271" t="s">
        <v>680</v>
      </c>
      <c r="G94" s="1289" t="s">
        <v>733</v>
      </c>
      <c r="H94" s="1289" t="s">
        <v>778</v>
      </c>
      <c r="I94" s="1290">
        <v>2</v>
      </c>
      <c r="J94" s="1291">
        <v>41487</v>
      </c>
      <c r="K94" s="1291">
        <v>41851</v>
      </c>
      <c r="L94" s="475">
        <f t="shared" si="18"/>
        <v>52</v>
      </c>
      <c r="M94" s="867" t="s">
        <v>814</v>
      </c>
      <c r="N94" s="477">
        <v>2</v>
      </c>
      <c r="O94" s="478">
        <f t="shared" si="21"/>
        <v>1</v>
      </c>
      <c r="P94" s="479">
        <f t="shared" si="22"/>
        <v>52</v>
      </c>
      <c r="Q94" s="479">
        <f t="shared" ca="1" si="23"/>
        <v>52</v>
      </c>
      <c r="R94" s="479">
        <f t="shared" ca="1" si="24"/>
        <v>52</v>
      </c>
      <c r="S94" s="480"/>
      <c r="T94" s="480"/>
      <c r="U94" s="1154" t="s">
        <v>838</v>
      </c>
      <c r="V94" s="915">
        <f t="shared" si="25"/>
        <v>2</v>
      </c>
      <c r="W94" s="915">
        <f t="shared" si="19"/>
        <v>0</v>
      </c>
      <c r="X94" s="915" t="str">
        <f t="shared" si="20"/>
        <v>CUMPLIDA</v>
      </c>
      <c r="Y94" s="1400"/>
      <c r="AB94" s="323"/>
    </row>
    <row r="95" spans="1:28" ht="51.75" thickBot="1" x14ac:dyDescent="0.25">
      <c r="A95" s="898">
        <v>7</v>
      </c>
      <c r="B95" s="953" t="s">
        <v>1727</v>
      </c>
      <c r="C95" s="899" t="s">
        <v>679</v>
      </c>
      <c r="D95" s="899" t="s">
        <v>680</v>
      </c>
      <c r="E95" s="1279" t="s">
        <v>687</v>
      </c>
      <c r="F95" s="1271" t="s">
        <v>680</v>
      </c>
      <c r="G95" s="1289" t="s">
        <v>733</v>
      </c>
      <c r="H95" s="1289" t="s">
        <v>779</v>
      </c>
      <c r="I95" s="1290">
        <v>2</v>
      </c>
      <c r="J95" s="1291">
        <v>41487</v>
      </c>
      <c r="K95" s="1291">
        <v>41851</v>
      </c>
      <c r="L95" s="475">
        <f t="shared" si="18"/>
        <v>52</v>
      </c>
      <c r="M95" s="867" t="s">
        <v>814</v>
      </c>
      <c r="N95" s="477">
        <v>2</v>
      </c>
      <c r="O95" s="478">
        <f t="shared" si="21"/>
        <v>1</v>
      </c>
      <c r="P95" s="479">
        <f t="shared" si="22"/>
        <v>52</v>
      </c>
      <c r="Q95" s="479">
        <f t="shared" ca="1" si="23"/>
        <v>52</v>
      </c>
      <c r="R95" s="479">
        <f t="shared" ca="1" si="24"/>
        <v>52</v>
      </c>
      <c r="S95" s="480"/>
      <c r="T95" s="480"/>
      <c r="U95" s="1154" t="s">
        <v>2062</v>
      </c>
      <c r="V95" s="915">
        <f t="shared" si="25"/>
        <v>2</v>
      </c>
      <c r="W95" s="915">
        <f t="shared" si="19"/>
        <v>0</v>
      </c>
      <c r="X95" s="915" t="str">
        <f t="shared" si="20"/>
        <v>CUMPLIDA</v>
      </c>
      <c r="Y95" s="1170" t="str">
        <f>IF(X95="CUMPLIDA","CUMPLIDA",IF(X95="EN TERMINO","EN TERMINO","VENCIDA"))</f>
        <v>CUMPLIDA</v>
      </c>
      <c r="AB95" s="323"/>
    </row>
    <row r="96" spans="1:28" ht="38.25" x14ac:dyDescent="0.2">
      <c r="A96" s="1396">
        <v>8</v>
      </c>
      <c r="B96" s="1397" t="s">
        <v>1728</v>
      </c>
      <c r="C96" s="1402" t="s">
        <v>679</v>
      </c>
      <c r="D96" s="1402" t="s">
        <v>680</v>
      </c>
      <c r="E96" s="1279" t="s">
        <v>688</v>
      </c>
      <c r="F96" s="1271" t="s">
        <v>680</v>
      </c>
      <c r="G96" s="1289" t="s">
        <v>132</v>
      </c>
      <c r="H96" s="1289" t="s">
        <v>780</v>
      </c>
      <c r="I96" s="1290">
        <v>1</v>
      </c>
      <c r="J96" s="1291">
        <v>41487</v>
      </c>
      <c r="K96" s="1291">
        <v>41639</v>
      </c>
      <c r="L96" s="475">
        <f t="shared" si="18"/>
        <v>21.714285714285715</v>
      </c>
      <c r="M96" s="867" t="s">
        <v>814</v>
      </c>
      <c r="N96" s="477">
        <v>1</v>
      </c>
      <c r="O96" s="478">
        <f t="shared" si="21"/>
        <v>1</v>
      </c>
      <c r="P96" s="479">
        <f t="shared" si="22"/>
        <v>21.714285714285715</v>
      </c>
      <c r="Q96" s="479">
        <f t="shared" ca="1" si="23"/>
        <v>21.714285714285715</v>
      </c>
      <c r="R96" s="479">
        <f t="shared" ca="1" si="24"/>
        <v>21.714285714285715</v>
      </c>
      <c r="S96" s="480"/>
      <c r="T96" s="480"/>
      <c r="U96" s="1154" t="s">
        <v>839</v>
      </c>
      <c r="V96" s="915">
        <f t="shared" si="25"/>
        <v>2</v>
      </c>
      <c r="W96" s="915">
        <f t="shared" si="19"/>
        <v>0</v>
      </c>
      <c r="X96" s="915" t="str">
        <f t="shared" si="20"/>
        <v>CUMPLIDA</v>
      </c>
      <c r="Y96" s="1399" t="str">
        <f>IF(X96&amp;X97="CUMPLIDA","CUMPLIDA",IF(OR(X96="VENCIDA",X97="VENCIDA"),"VENCIDA",IF(V96+V97=4,"CUMPLIDA","EN TERMINO")))</f>
        <v>CUMPLIDA</v>
      </c>
      <c r="AB96" s="323"/>
    </row>
    <row r="97" spans="1:28" ht="64.5" thickBot="1" x14ac:dyDescent="0.25">
      <c r="A97" s="1396"/>
      <c r="B97" s="1397"/>
      <c r="C97" s="1402"/>
      <c r="D97" s="1402"/>
      <c r="E97" s="1279" t="s">
        <v>689</v>
      </c>
      <c r="F97" s="1271" t="s">
        <v>680</v>
      </c>
      <c r="G97" s="1289" t="s">
        <v>734</v>
      </c>
      <c r="H97" s="1289" t="s">
        <v>781</v>
      </c>
      <c r="I97" s="1292">
        <v>1</v>
      </c>
      <c r="J97" s="1291">
        <v>41487</v>
      </c>
      <c r="K97" s="1291">
        <v>41729</v>
      </c>
      <c r="L97" s="475">
        <f t="shared" si="18"/>
        <v>34.571428571428569</v>
      </c>
      <c r="M97" s="867" t="s">
        <v>814</v>
      </c>
      <c r="N97" s="926">
        <v>1</v>
      </c>
      <c r="O97" s="478">
        <f t="shared" si="21"/>
        <v>1</v>
      </c>
      <c r="P97" s="479">
        <f t="shared" si="22"/>
        <v>34.571428571428569</v>
      </c>
      <c r="Q97" s="479">
        <f t="shared" ca="1" si="23"/>
        <v>34.571428571428569</v>
      </c>
      <c r="R97" s="479">
        <f t="shared" ca="1" si="24"/>
        <v>34.571428571428569</v>
      </c>
      <c r="S97" s="480"/>
      <c r="T97" s="480"/>
      <c r="U97" s="208" t="s">
        <v>2045</v>
      </c>
      <c r="V97" s="915">
        <f t="shared" si="25"/>
        <v>2</v>
      </c>
      <c r="W97" s="915">
        <f t="shared" si="19"/>
        <v>0</v>
      </c>
      <c r="X97" s="915" t="str">
        <f t="shared" si="20"/>
        <v>CUMPLIDA</v>
      </c>
      <c r="Y97" s="1400"/>
      <c r="AB97" s="323"/>
    </row>
    <row r="98" spans="1:28" ht="192.75" thickBot="1" x14ac:dyDescent="0.25">
      <c r="A98" s="898">
        <v>10</v>
      </c>
      <c r="B98" s="955" t="s">
        <v>1729</v>
      </c>
      <c r="C98" s="899" t="s">
        <v>679</v>
      </c>
      <c r="D98" s="899" t="s">
        <v>680</v>
      </c>
      <c r="E98" s="1279" t="s">
        <v>690</v>
      </c>
      <c r="F98" s="1271" t="s">
        <v>680</v>
      </c>
      <c r="G98" s="1289" t="s">
        <v>735</v>
      </c>
      <c r="H98" s="1289" t="s">
        <v>782</v>
      </c>
      <c r="I98" s="1290">
        <v>1</v>
      </c>
      <c r="J98" s="1291">
        <v>41487</v>
      </c>
      <c r="K98" s="1291">
        <v>41820</v>
      </c>
      <c r="L98" s="475">
        <f t="shared" si="18"/>
        <v>47.571428571428569</v>
      </c>
      <c r="M98" s="867" t="s">
        <v>814</v>
      </c>
      <c r="N98" s="477">
        <v>1</v>
      </c>
      <c r="O98" s="478">
        <f t="shared" si="21"/>
        <v>1</v>
      </c>
      <c r="P98" s="479">
        <f t="shared" si="22"/>
        <v>47.571428571428569</v>
      </c>
      <c r="Q98" s="479">
        <f t="shared" ca="1" si="23"/>
        <v>47.571428571428569</v>
      </c>
      <c r="R98" s="479">
        <f t="shared" ca="1" si="24"/>
        <v>47.571428571428569</v>
      </c>
      <c r="S98" s="480"/>
      <c r="T98" s="480"/>
      <c r="U98" s="1154" t="s">
        <v>840</v>
      </c>
      <c r="V98" s="915">
        <f t="shared" si="25"/>
        <v>2</v>
      </c>
      <c r="W98" s="915">
        <f t="shared" si="19"/>
        <v>0</v>
      </c>
      <c r="X98" s="915" t="str">
        <f t="shared" si="20"/>
        <v>CUMPLIDA</v>
      </c>
      <c r="Y98" s="1170" t="str">
        <f>IF(X98="CUMPLIDA","CUMPLIDA",IF(X98="EN TERMINO","EN TERMINO","VENCIDA"))</f>
        <v>CUMPLIDA</v>
      </c>
      <c r="AB98" s="323"/>
    </row>
    <row r="99" spans="1:28" ht="156.75" thickBot="1" x14ac:dyDescent="0.25">
      <c r="A99" s="898">
        <v>11</v>
      </c>
      <c r="B99" s="955" t="s">
        <v>1730</v>
      </c>
      <c r="C99" s="899" t="s">
        <v>679</v>
      </c>
      <c r="D99" s="899" t="s">
        <v>680</v>
      </c>
      <c r="E99" s="1279" t="s">
        <v>691</v>
      </c>
      <c r="F99" s="1271" t="s">
        <v>680</v>
      </c>
      <c r="G99" s="1289" t="s">
        <v>736</v>
      </c>
      <c r="H99" s="1289" t="s">
        <v>783</v>
      </c>
      <c r="I99" s="1290">
        <v>2</v>
      </c>
      <c r="J99" s="1291">
        <v>41487</v>
      </c>
      <c r="K99" s="1291">
        <v>41729</v>
      </c>
      <c r="L99" s="475">
        <f t="shared" si="18"/>
        <v>34.571428571428569</v>
      </c>
      <c r="M99" s="867" t="s">
        <v>814</v>
      </c>
      <c r="N99" s="477">
        <v>2</v>
      </c>
      <c r="O99" s="478">
        <f t="shared" si="21"/>
        <v>1</v>
      </c>
      <c r="P99" s="479">
        <f t="shared" si="22"/>
        <v>34.571428571428569</v>
      </c>
      <c r="Q99" s="479">
        <f t="shared" ca="1" si="23"/>
        <v>34.571428571428569</v>
      </c>
      <c r="R99" s="479">
        <f t="shared" ca="1" si="24"/>
        <v>34.571428571428569</v>
      </c>
      <c r="S99" s="480"/>
      <c r="T99" s="480"/>
      <c r="U99" s="1154" t="s">
        <v>2063</v>
      </c>
      <c r="V99" s="915">
        <f t="shared" si="25"/>
        <v>2</v>
      </c>
      <c r="W99" s="915">
        <f t="shared" si="19"/>
        <v>0</v>
      </c>
      <c r="X99" s="915" t="str">
        <f t="shared" si="20"/>
        <v>CUMPLIDA</v>
      </c>
      <c r="Y99" s="1170" t="str">
        <f>IF(X99="CUMPLIDA","CUMPLIDA",IF(X99="EN TERMINO","EN TERMINO","VENCIDA"))</f>
        <v>CUMPLIDA</v>
      </c>
      <c r="AB99" s="323"/>
    </row>
    <row r="100" spans="1:28" ht="120.75" thickBot="1" x14ac:dyDescent="0.25">
      <c r="A100" s="898">
        <v>12</v>
      </c>
      <c r="B100" s="927" t="s">
        <v>1731</v>
      </c>
      <c r="C100" s="927" t="s">
        <v>679</v>
      </c>
      <c r="D100" s="927" t="s">
        <v>680</v>
      </c>
      <c r="E100" s="1279" t="s">
        <v>692</v>
      </c>
      <c r="F100" s="1271" t="s">
        <v>680</v>
      </c>
      <c r="G100" s="1289" t="s">
        <v>737</v>
      </c>
      <c r="H100" s="1289" t="s">
        <v>784</v>
      </c>
      <c r="I100" s="1290">
        <v>2</v>
      </c>
      <c r="J100" s="1291">
        <v>41487</v>
      </c>
      <c r="K100" s="1291">
        <v>41851</v>
      </c>
      <c r="L100" s="475">
        <f t="shared" si="18"/>
        <v>52</v>
      </c>
      <c r="M100" s="867" t="s">
        <v>814</v>
      </c>
      <c r="N100" s="477">
        <v>2</v>
      </c>
      <c r="O100" s="478">
        <f t="shared" si="21"/>
        <v>1</v>
      </c>
      <c r="P100" s="479">
        <f t="shared" si="22"/>
        <v>52</v>
      </c>
      <c r="Q100" s="479">
        <f t="shared" ca="1" si="23"/>
        <v>52</v>
      </c>
      <c r="R100" s="479">
        <f t="shared" ca="1" si="24"/>
        <v>52</v>
      </c>
      <c r="S100" s="480"/>
      <c r="T100" s="480"/>
      <c r="U100" s="1154" t="s">
        <v>1527</v>
      </c>
      <c r="V100" s="915">
        <f t="shared" si="25"/>
        <v>2</v>
      </c>
      <c r="W100" s="915">
        <f t="shared" si="19"/>
        <v>0</v>
      </c>
      <c r="X100" s="915" t="str">
        <f t="shared" si="20"/>
        <v>CUMPLIDA</v>
      </c>
      <c r="Y100" s="1170" t="str">
        <f>IF(X100="CUMPLIDA","CUMPLIDA",IF(X100="EN TERMINO","EN TERMINO","VENCIDA"))</f>
        <v>CUMPLIDA</v>
      </c>
      <c r="AB100" s="323"/>
    </row>
    <row r="101" spans="1:28" ht="180.75" thickBot="1" x14ac:dyDescent="0.25">
      <c r="A101" s="898">
        <v>14</v>
      </c>
      <c r="B101" s="956" t="s">
        <v>1732</v>
      </c>
      <c r="C101" s="899" t="s">
        <v>679</v>
      </c>
      <c r="D101" s="899" t="s">
        <v>680</v>
      </c>
      <c r="E101" s="1279" t="s">
        <v>693</v>
      </c>
      <c r="F101" s="1271" t="s">
        <v>680</v>
      </c>
      <c r="G101" s="1289" t="s">
        <v>738</v>
      </c>
      <c r="H101" s="1289" t="s">
        <v>785</v>
      </c>
      <c r="I101" s="1290">
        <v>1</v>
      </c>
      <c r="J101" s="1291">
        <v>41487</v>
      </c>
      <c r="K101" s="1291">
        <v>41729</v>
      </c>
      <c r="L101" s="475">
        <f t="shared" si="18"/>
        <v>34.571428571428569</v>
      </c>
      <c r="M101" s="867" t="s">
        <v>814</v>
      </c>
      <c r="N101" s="477">
        <v>1</v>
      </c>
      <c r="O101" s="478">
        <f t="shared" si="21"/>
        <v>1</v>
      </c>
      <c r="P101" s="479">
        <f t="shared" si="22"/>
        <v>34.571428571428569</v>
      </c>
      <c r="Q101" s="479">
        <f t="shared" ca="1" si="23"/>
        <v>34.571428571428569</v>
      </c>
      <c r="R101" s="479">
        <f t="shared" ca="1" si="24"/>
        <v>34.571428571428569</v>
      </c>
      <c r="S101" s="480"/>
      <c r="T101" s="480"/>
      <c r="U101" s="208" t="s">
        <v>1528</v>
      </c>
      <c r="V101" s="915">
        <f t="shared" si="25"/>
        <v>2</v>
      </c>
      <c r="W101" s="915">
        <f t="shared" si="19"/>
        <v>0</v>
      </c>
      <c r="X101" s="915" t="str">
        <f t="shared" si="20"/>
        <v>CUMPLIDA</v>
      </c>
      <c r="Y101" s="1170" t="str">
        <f>IF(X101="CUMPLIDA","CUMPLIDA",IF(X101="EN TERMINO","EN TERMINO","VENCIDA"))</f>
        <v>CUMPLIDA</v>
      </c>
      <c r="AB101" s="323"/>
    </row>
    <row r="102" spans="1:28" ht="192.75" thickBot="1" x14ac:dyDescent="0.25">
      <c r="A102" s="898">
        <v>15</v>
      </c>
      <c r="B102" s="927" t="s">
        <v>1733</v>
      </c>
      <c r="C102" s="927" t="s">
        <v>679</v>
      </c>
      <c r="D102" s="927" t="s">
        <v>680</v>
      </c>
      <c r="E102" s="1279" t="s">
        <v>694</v>
      </c>
      <c r="F102" s="1271" t="s">
        <v>680</v>
      </c>
      <c r="G102" s="1289" t="s">
        <v>739</v>
      </c>
      <c r="H102" s="1289" t="s">
        <v>786</v>
      </c>
      <c r="I102" s="1290">
        <v>1</v>
      </c>
      <c r="J102" s="1291">
        <v>41487</v>
      </c>
      <c r="K102" s="1291">
        <v>41759</v>
      </c>
      <c r="L102" s="475">
        <f t="shared" si="18"/>
        <v>38.857142857142854</v>
      </c>
      <c r="M102" s="867" t="s">
        <v>814</v>
      </c>
      <c r="N102" s="477">
        <v>1</v>
      </c>
      <c r="O102" s="478">
        <f t="shared" si="21"/>
        <v>1</v>
      </c>
      <c r="P102" s="479">
        <f t="shared" si="22"/>
        <v>38.857142857142854</v>
      </c>
      <c r="Q102" s="479">
        <f t="shared" ca="1" si="23"/>
        <v>38.857142857142854</v>
      </c>
      <c r="R102" s="479">
        <f t="shared" ca="1" si="24"/>
        <v>38.857142857142854</v>
      </c>
      <c r="S102" s="480"/>
      <c r="T102" s="480"/>
      <c r="U102" s="208" t="s">
        <v>2064</v>
      </c>
      <c r="V102" s="915">
        <f t="shared" si="25"/>
        <v>2</v>
      </c>
      <c r="W102" s="915">
        <f t="shared" si="19"/>
        <v>0</v>
      </c>
      <c r="X102" s="915" t="str">
        <f t="shared" si="20"/>
        <v>CUMPLIDA</v>
      </c>
      <c r="Y102" s="1170" t="str">
        <f>IF(X102="CUMPLIDA","CUMPLIDA",IF(X102="EN TERMINO","EN TERMINO","VENCIDA"))</f>
        <v>CUMPLIDA</v>
      </c>
      <c r="AB102" s="323"/>
    </row>
    <row r="103" spans="1:28" ht="76.5" x14ac:dyDescent="0.2">
      <c r="A103" s="1396">
        <v>16</v>
      </c>
      <c r="B103" s="1397" t="s">
        <v>2065</v>
      </c>
      <c r="C103" s="1397" t="s">
        <v>679</v>
      </c>
      <c r="D103" s="1397" t="s">
        <v>680</v>
      </c>
      <c r="E103" s="1279" t="s">
        <v>695</v>
      </c>
      <c r="F103" s="1271" t="s">
        <v>680</v>
      </c>
      <c r="G103" s="1289" t="s">
        <v>740</v>
      </c>
      <c r="H103" s="1289" t="s">
        <v>787</v>
      </c>
      <c r="I103" s="1290">
        <v>1</v>
      </c>
      <c r="J103" s="1291">
        <v>41487</v>
      </c>
      <c r="K103" s="1291">
        <v>41670</v>
      </c>
      <c r="L103" s="475">
        <f t="shared" si="18"/>
        <v>26.142857142857142</v>
      </c>
      <c r="M103" s="867" t="s">
        <v>814</v>
      </c>
      <c r="N103" s="477">
        <v>1</v>
      </c>
      <c r="O103" s="478">
        <f t="shared" si="21"/>
        <v>1</v>
      </c>
      <c r="P103" s="479">
        <f t="shared" si="22"/>
        <v>26.142857142857142</v>
      </c>
      <c r="Q103" s="479">
        <f t="shared" ca="1" si="23"/>
        <v>26.142857142857142</v>
      </c>
      <c r="R103" s="479">
        <f t="shared" ca="1" si="24"/>
        <v>26.142857142857142</v>
      </c>
      <c r="S103" s="480"/>
      <c r="T103" s="480"/>
      <c r="U103" s="1154" t="s">
        <v>841</v>
      </c>
      <c r="V103" s="915">
        <f t="shared" si="25"/>
        <v>2</v>
      </c>
      <c r="W103" s="915">
        <f t="shared" si="19"/>
        <v>0</v>
      </c>
      <c r="X103" s="915" t="str">
        <f t="shared" si="20"/>
        <v>CUMPLIDA</v>
      </c>
      <c r="Y103" s="1399" t="str">
        <f>IF(X103&amp;X104="CUMPLIDA","CUMPLIDA",IF(OR(X103="VENCIDA",X104="VENCIDA"),"VENCIDA",IF(V103+V104=4,"CUMPLIDA","EN TERMINO")))</f>
        <v>CUMPLIDA</v>
      </c>
      <c r="AB103" s="323"/>
    </row>
    <row r="104" spans="1:28" ht="141" thickBot="1" x14ac:dyDescent="0.25">
      <c r="A104" s="1396"/>
      <c r="B104" s="1397"/>
      <c r="C104" s="1397"/>
      <c r="D104" s="1397"/>
      <c r="E104" s="1279" t="s">
        <v>696</v>
      </c>
      <c r="F104" s="1271" t="s">
        <v>680</v>
      </c>
      <c r="G104" s="1289" t="s">
        <v>741</v>
      </c>
      <c r="H104" s="1289" t="s">
        <v>788</v>
      </c>
      <c r="I104" s="1290">
        <v>1</v>
      </c>
      <c r="J104" s="1291">
        <v>41487</v>
      </c>
      <c r="K104" s="1291">
        <v>41608</v>
      </c>
      <c r="L104" s="475">
        <f t="shared" si="18"/>
        <v>17.285714285714285</v>
      </c>
      <c r="M104" s="867" t="s">
        <v>49</v>
      </c>
      <c r="N104" s="477">
        <v>1</v>
      </c>
      <c r="O104" s="478">
        <f t="shared" si="21"/>
        <v>1</v>
      </c>
      <c r="P104" s="479">
        <f t="shared" si="22"/>
        <v>17.285714285714285</v>
      </c>
      <c r="Q104" s="479">
        <f t="shared" ca="1" si="23"/>
        <v>17.285714285714285</v>
      </c>
      <c r="R104" s="479">
        <f t="shared" ca="1" si="24"/>
        <v>17.285714285714285</v>
      </c>
      <c r="S104" s="480"/>
      <c r="T104" s="480"/>
      <c r="U104" s="1154" t="s">
        <v>842</v>
      </c>
      <c r="V104" s="915">
        <f t="shared" si="25"/>
        <v>2</v>
      </c>
      <c r="W104" s="915">
        <f t="shared" si="19"/>
        <v>0</v>
      </c>
      <c r="X104" s="915" t="str">
        <f t="shared" si="20"/>
        <v>CUMPLIDA</v>
      </c>
      <c r="Y104" s="1400"/>
      <c r="AB104" s="323"/>
    </row>
    <row r="105" spans="1:28" ht="96.75" thickBot="1" x14ac:dyDescent="0.25">
      <c r="A105" s="898">
        <v>18</v>
      </c>
      <c r="B105" s="899" t="s">
        <v>2066</v>
      </c>
      <c r="C105" s="927" t="s">
        <v>679</v>
      </c>
      <c r="D105" s="927" t="s">
        <v>680</v>
      </c>
      <c r="E105" s="1279" t="s">
        <v>697</v>
      </c>
      <c r="F105" s="1271" t="s">
        <v>680</v>
      </c>
      <c r="G105" s="1289" t="s">
        <v>742</v>
      </c>
      <c r="H105" s="1289" t="s">
        <v>608</v>
      </c>
      <c r="I105" s="1290">
        <v>4</v>
      </c>
      <c r="J105" s="1291">
        <v>41487</v>
      </c>
      <c r="K105" s="1291">
        <v>41851</v>
      </c>
      <c r="L105" s="475">
        <f t="shared" si="18"/>
        <v>52</v>
      </c>
      <c r="M105" s="867" t="s">
        <v>814</v>
      </c>
      <c r="N105" s="477">
        <v>4</v>
      </c>
      <c r="O105" s="478">
        <f t="shared" si="21"/>
        <v>1</v>
      </c>
      <c r="P105" s="479">
        <f t="shared" si="22"/>
        <v>52</v>
      </c>
      <c r="Q105" s="479">
        <f t="shared" ca="1" si="23"/>
        <v>52</v>
      </c>
      <c r="R105" s="479">
        <f t="shared" ca="1" si="24"/>
        <v>52</v>
      </c>
      <c r="S105" s="480"/>
      <c r="T105" s="480"/>
      <c r="U105" s="1154" t="s">
        <v>2067</v>
      </c>
      <c r="V105" s="915">
        <f t="shared" si="25"/>
        <v>2</v>
      </c>
      <c r="W105" s="915">
        <f t="shared" si="19"/>
        <v>0</v>
      </c>
      <c r="X105" s="915" t="str">
        <f t="shared" si="20"/>
        <v>CUMPLIDA</v>
      </c>
      <c r="Y105" s="1170" t="str">
        <f>IF(X105="CUMPLIDA","CUMPLIDA",IF(X105="EN TERMINO","EN TERMINO","VENCIDA"))</f>
        <v>CUMPLIDA</v>
      </c>
      <c r="AB105" s="323"/>
    </row>
    <row r="106" spans="1:28" ht="127.5" x14ac:dyDescent="0.2">
      <c r="A106" s="1396">
        <v>19</v>
      </c>
      <c r="B106" s="1397" t="s">
        <v>1735</v>
      </c>
      <c r="C106" s="1397" t="s">
        <v>679</v>
      </c>
      <c r="D106" s="1397" t="s">
        <v>680</v>
      </c>
      <c r="E106" s="1271" t="s">
        <v>698</v>
      </c>
      <c r="F106" s="1271" t="s">
        <v>680</v>
      </c>
      <c r="G106" s="1293" t="s">
        <v>743</v>
      </c>
      <c r="H106" s="1293" t="s">
        <v>789</v>
      </c>
      <c r="I106" s="1294">
        <v>2</v>
      </c>
      <c r="J106" s="1295">
        <v>41579</v>
      </c>
      <c r="K106" s="1295">
        <v>41607</v>
      </c>
      <c r="L106" s="475">
        <f t="shared" si="18"/>
        <v>4</v>
      </c>
      <c r="M106" s="867" t="s">
        <v>45</v>
      </c>
      <c r="N106" s="477">
        <v>2</v>
      </c>
      <c r="O106" s="478">
        <f t="shared" si="21"/>
        <v>1</v>
      </c>
      <c r="P106" s="479">
        <f t="shared" si="22"/>
        <v>4</v>
      </c>
      <c r="Q106" s="479">
        <f t="shared" ca="1" si="23"/>
        <v>4</v>
      </c>
      <c r="R106" s="479">
        <f t="shared" ca="1" si="24"/>
        <v>4</v>
      </c>
      <c r="S106" s="480"/>
      <c r="T106" s="480"/>
      <c r="U106" s="208" t="s">
        <v>2068</v>
      </c>
      <c r="V106" s="915">
        <f t="shared" si="25"/>
        <v>2</v>
      </c>
      <c r="W106" s="915">
        <f t="shared" si="19"/>
        <v>0</v>
      </c>
      <c r="X106" s="915" t="str">
        <f t="shared" si="20"/>
        <v>CUMPLIDA</v>
      </c>
      <c r="Y106" s="1399" t="str">
        <f>IF(X106&amp;X107="CUMPLIDA","CUMPLIDA",IF(OR(X106="VENCIDA",X107="VENCIDA"),"VENCIDA",IF(V106+V107=4,"CUMPLIDA","EN TERMINO")))</f>
        <v>CUMPLIDA</v>
      </c>
      <c r="AB106" s="323"/>
    </row>
    <row r="107" spans="1:28" ht="79.5" customHeight="1" thickBot="1" x14ac:dyDescent="0.25">
      <c r="A107" s="1396"/>
      <c r="B107" s="1397"/>
      <c r="C107" s="1397"/>
      <c r="D107" s="1397"/>
      <c r="E107" s="1271" t="s">
        <v>699</v>
      </c>
      <c r="F107" s="1271" t="s">
        <v>680</v>
      </c>
      <c r="G107" s="1293" t="s">
        <v>744</v>
      </c>
      <c r="H107" s="1293" t="s">
        <v>790</v>
      </c>
      <c r="I107" s="1294">
        <v>2</v>
      </c>
      <c r="J107" s="1295">
        <v>41517</v>
      </c>
      <c r="K107" s="1295">
        <v>41608</v>
      </c>
      <c r="L107" s="475">
        <f t="shared" si="18"/>
        <v>13</v>
      </c>
      <c r="M107" s="867" t="s">
        <v>45</v>
      </c>
      <c r="N107" s="477">
        <v>2</v>
      </c>
      <c r="O107" s="478">
        <f t="shared" si="21"/>
        <v>1</v>
      </c>
      <c r="P107" s="479">
        <f t="shared" si="22"/>
        <v>13</v>
      </c>
      <c r="Q107" s="479">
        <f t="shared" ca="1" si="23"/>
        <v>13</v>
      </c>
      <c r="R107" s="479">
        <f t="shared" ca="1" si="24"/>
        <v>13</v>
      </c>
      <c r="S107" s="480"/>
      <c r="T107" s="480"/>
      <c r="U107" s="208" t="s">
        <v>1232</v>
      </c>
      <c r="V107" s="915">
        <f t="shared" si="25"/>
        <v>2</v>
      </c>
      <c r="W107" s="915">
        <f t="shared" si="19"/>
        <v>0</v>
      </c>
      <c r="X107" s="915" t="str">
        <f t="shared" si="20"/>
        <v>CUMPLIDA</v>
      </c>
      <c r="Y107" s="1400"/>
      <c r="AB107" s="323"/>
    </row>
    <row r="108" spans="1:28" ht="378" customHeight="1" x14ac:dyDescent="0.2">
      <c r="A108" s="1396">
        <v>23</v>
      </c>
      <c r="B108" s="1397" t="s">
        <v>2069</v>
      </c>
      <c r="C108" s="1397" t="s">
        <v>679</v>
      </c>
      <c r="D108" s="1397" t="s">
        <v>680</v>
      </c>
      <c r="E108" s="1296" t="s">
        <v>1857</v>
      </c>
      <c r="F108" s="1271" t="s">
        <v>680</v>
      </c>
      <c r="G108" s="1297" t="s">
        <v>1858</v>
      </c>
      <c r="H108" s="1296" t="s">
        <v>1859</v>
      </c>
      <c r="I108" s="1298">
        <v>1</v>
      </c>
      <c r="J108" s="1299">
        <v>41487</v>
      </c>
      <c r="K108" s="1300">
        <v>41639</v>
      </c>
      <c r="L108" s="475">
        <f t="shared" si="18"/>
        <v>21.714285714285715</v>
      </c>
      <c r="M108" s="867" t="s">
        <v>25</v>
      </c>
      <c r="N108" s="926">
        <v>1</v>
      </c>
      <c r="O108" s="478">
        <f t="shared" si="21"/>
        <v>1</v>
      </c>
      <c r="P108" s="479">
        <f t="shared" si="22"/>
        <v>21.714285714285715</v>
      </c>
      <c r="Q108" s="479">
        <f t="shared" ca="1" si="23"/>
        <v>21.714285714285715</v>
      </c>
      <c r="R108" s="479">
        <f t="shared" ca="1" si="24"/>
        <v>21.714285714285715</v>
      </c>
      <c r="S108" s="480"/>
      <c r="T108" s="480"/>
      <c r="U108" s="208" t="s">
        <v>2070</v>
      </c>
      <c r="V108" s="915">
        <f t="shared" si="25"/>
        <v>2</v>
      </c>
      <c r="W108" s="915">
        <f t="shared" si="19"/>
        <v>0</v>
      </c>
      <c r="X108" s="915" t="str">
        <f t="shared" si="20"/>
        <v>CUMPLIDA</v>
      </c>
      <c r="Y108" s="1399" t="str">
        <f>IF(X108&amp;X109&amp;X110&amp;X111="CUMPLIDA","CUMPLIDA",IF(OR(X108="VENCIDA",X109="VENCIDA",X110="VENCIDA",X111="VENCIDA"),"VENCIDA",IF(V108+V109+V110+V111=8,"CUMPLIDA","EN TERMINO")))</f>
        <v>CUMPLIDA</v>
      </c>
      <c r="AB108" s="323"/>
    </row>
    <row r="109" spans="1:28" ht="205.5" customHeight="1" x14ac:dyDescent="0.2">
      <c r="A109" s="1396"/>
      <c r="B109" s="1397"/>
      <c r="C109" s="1397"/>
      <c r="D109" s="1397"/>
      <c r="E109" s="1297" t="s">
        <v>1862</v>
      </c>
      <c r="F109" s="1271" t="s">
        <v>680</v>
      </c>
      <c r="G109" s="1296" t="s">
        <v>745</v>
      </c>
      <c r="H109" s="1301" t="s">
        <v>89</v>
      </c>
      <c r="I109" s="1298">
        <v>1</v>
      </c>
      <c r="J109" s="1302">
        <v>41517</v>
      </c>
      <c r="K109" s="1302">
        <v>41639</v>
      </c>
      <c r="L109" s="475">
        <f t="shared" si="18"/>
        <v>17.428571428571427</v>
      </c>
      <c r="M109" s="867" t="s">
        <v>25</v>
      </c>
      <c r="N109" s="477">
        <v>1</v>
      </c>
      <c r="O109" s="478">
        <f t="shared" si="21"/>
        <v>1</v>
      </c>
      <c r="P109" s="479">
        <f t="shared" si="22"/>
        <v>17.428571428571427</v>
      </c>
      <c r="Q109" s="479">
        <f t="shared" ca="1" si="23"/>
        <v>17.428571428571427</v>
      </c>
      <c r="R109" s="479">
        <f t="shared" ca="1" si="24"/>
        <v>17.428571428571427</v>
      </c>
      <c r="S109" s="480"/>
      <c r="T109" s="480"/>
      <c r="U109" s="208" t="s">
        <v>1860</v>
      </c>
      <c r="V109" s="915">
        <f t="shared" si="25"/>
        <v>2</v>
      </c>
      <c r="W109" s="915">
        <f t="shared" si="19"/>
        <v>0</v>
      </c>
      <c r="X109" s="915" t="str">
        <f t="shared" si="20"/>
        <v>CUMPLIDA</v>
      </c>
      <c r="Y109" s="1408"/>
      <c r="AB109" s="323"/>
    </row>
    <row r="110" spans="1:28" ht="366.75" customHeight="1" x14ac:dyDescent="0.2">
      <c r="A110" s="1396"/>
      <c r="B110" s="1397"/>
      <c r="C110" s="1397"/>
      <c r="D110" s="1397"/>
      <c r="E110" s="1297" t="s">
        <v>1861</v>
      </c>
      <c r="F110" s="1271" t="s">
        <v>680</v>
      </c>
      <c r="G110" s="1296" t="s">
        <v>1863</v>
      </c>
      <c r="H110" s="1301" t="s">
        <v>89</v>
      </c>
      <c r="I110" s="1298">
        <v>1</v>
      </c>
      <c r="J110" s="1302">
        <v>41821</v>
      </c>
      <c r="K110" s="1302">
        <v>41881</v>
      </c>
      <c r="L110" s="475">
        <f t="shared" si="18"/>
        <v>8.5714285714285712</v>
      </c>
      <c r="M110" s="867" t="s">
        <v>25</v>
      </c>
      <c r="N110" s="926">
        <v>1</v>
      </c>
      <c r="O110" s="478">
        <f t="shared" si="21"/>
        <v>1</v>
      </c>
      <c r="P110" s="479">
        <f t="shared" si="22"/>
        <v>8.5714285714285712</v>
      </c>
      <c r="Q110" s="479">
        <f t="shared" ca="1" si="23"/>
        <v>8.5714285714285712</v>
      </c>
      <c r="R110" s="479">
        <f t="shared" ca="1" si="24"/>
        <v>8.5714285714285712</v>
      </c>
      <c r="S110" s="480"/>
      <c r="T110" s="480"/>
      <c r="U110" s="208" t="s">
        <v>2071</v>
      </c>
      <c r="V110" s="915">
        <f t="shared" si="25"/>
        <v>2</v>
      </c>
      <c r="W110" s="915">
        <f t="shared" si="19"/>
        <v>0</v>
      </c>
      <c r="X110" s="915" t="str">
        <f t="shared" si="20"/>
        <v>CUMPLIDA</v>
      </c>
      <c r="Y110" s="1408"/>
      <c r="AB110" s="323"/>
    </row>
    <row r="111" spans="1:28" ht="160.5" customHeight="1" thickBot="1" x14ac:dyDescent="0.25">
      <c r="A111" s="1396"/>
      <c r="B111" s="1397"/>
      <c r="C111" s="1397"/>
      <c r="D111" s="1397"/>
      <c r="E111" s="1303" t="s">
        <v>1864</v>
      </c>
      <c r="F111" s="1271" t="s">
        <v>680</v>
      </c>
      <c r="G111" s="1293" t="s">
        <v>1865</v>
      </c>
      <c r="H111" s="1297" t="s">
        <v>1866</v>
      </c>
      <c r="I111" s="1290">
        <v>2</v>
      </c>
      <c r="J111" s="1302">
        <v>41881</v>
      </c>
      <c r="K111" s="1302">
        <v>42004</v>
      </c>
      <c r="L111" s="475">
        <f t="shared" si="18"/>
        <v>17.571428571428573</v>
      </c>
      <c r="M111" s="867" t="s">
        <v>25</v>
      </c>
      <c r="N111" s="477">
        <v>2</v>
      </c>
      <c r="O111" s="478">
        <f t="shared" si="21"/>
        <v>1</v>
      </c>
      <c r="P111" s="479">
        <f t="shared" si="22"/>
        <v>17.571428571428573</v>
      </c>
      <c r="Q111" s="479">
        <f t="shared" ca="1" si="23"/>
        <v>17.571428571428573</v>
      </c>
      <c r="R111" s="479">
        <f t="shared" ca="1" si="24"/>
        <v>17.571428571428573</v>
      </c>
      <c r="S111" s="480"/>
      <c r="T111" s="480"/>
      <c r="U111" s="208" t="s">
        <v>1999</v>
      </c>
      <c r="V111" s="915">
        <f t="shared" si="25"/>
        <v>2</v>
      </c>
      <c r="W111" s="915">
        <f t="shared" si="19"/>
        <v>0</v>
      </c>
      <c r="X111" s="915" t="str">
        <f t="shared" si="20"/>
        <v>CUMPLIDA</v>
      </c>
      <c r="Y111" s="1409"/>
      <c r="AB111" s="323"/>
    </row>
    <row r="112" spans="1:28" ht="122.25" customHeight="1" thickBot="1" x14ac:dyDescent="0.25">
      <c r="A112" s="898">
        <v>24</v>
      </c>
      <c r="B112" s="899" t="s">
        <v>2072</v>
      </c>
      <c r="C112" s="899" t="s">
        <v>679</v>
      </c>
      <c r="D112" s="899" t="s">
        <v>680</v>
      </c>
      <c r="E112" s="1303" t="s">
        <v>700</v>
      </c>
      <c r="F112" s="1271" t="s">
        <v>680</v>
      </c>
      <c r="G112" s="1293" t="s">
        <v>746</v>
      </c>
      <c r="H112" s="1301" t="s">
        <v>89</v>
      </c>
      <c r="I112" s="1304">
        <v>1</v>
      </c>
      <c r="J112" s="1299">
        <v>41311</v>
      </c>
      <c r="K112" s="1299">
        <v>41639</v>
      </c>
      <c r="L112" s="475">
        <f t="shared" si="18"/>
        <v>46.857142857142854</v>
      </c>
      <c r="M112" s="867" t="s">
        <v>25</v>
      </c>
      <c r="N112" s="477">
        <v>1</v>
      </c>
      <c r="O112" s="478">
        <f t="shared" si="21"/>
        <v>1</v>
      </c>
      <c r="P112" s="479">
        <f t="shared" si="22"/>
        <v>46.857142857142854</v>
      </c>
      <c r="Q112" s="479">
        <f t="shared" ca="1" si="23"/>
        <v>46.857142857142854</v>
      </c>
      <c r="R112" s="479">
        <f t="shared" ca="1" si="24"/>
        <v>46.857142857142854</v>
      </c>
      <c r="S112" s="480"/>
      <c r="T112" s="480"/>
      <c r="U112" s="208" t="s">
        <v>843</v>
      </c>
      <c r="V112" s="915">
        <f t="shared" si="25"/>
        <v>2</v>
      </c>
      <c r="W112" s="915">
        <f t="shared" si="19"/>
        <v>0</v>
      </c>
      <c r="X112" s="915" t="str">
        <f t="shared" si="20"/>
        <v>CUMPLIDA</v>
      </c>
      <c r="Y112" s="1170" t="str">
        <f>IF(X112="CUMPLIDA","CUMPLIDA",IF(X112="EN TERMINO","EN TERMINO","VENCIDA"))</f>
        <v>CUMPLIDA</v>
      </c>
      <c r="AB112" s="323"/>
    </row>
    <row r="113" spans="1:28" ht="228.75" thickBot="1" x14ac:dyDescent="0.25">
      <c r="A113" s="898">
        <v>27</v>
      </c>
      <c r="B113" s="899" t="s">
        <v>1737</v>
      </c>
      <c r="C113" s="899" t="s">
        <v>679</v>
      </c>
      <c r="D113" s="899" t="s">
        <v>680</v>
      </c>
      <c r="E113" s="1305" t="s">
        <v>701</v>
      </c>
      <c r="F113" s="1271" t="s">
        <v>680</v>
      </c>
      <c r="G113" s="1296" t="s">
        <v>747</v>
      </c>
      <c r="H113" s="1296" t="s">
        <v>791</v>
      </c>
      <c r="I113" s="1294">
        <v>1</v>
      </c>
      <c r="J113" s="1295">
        <v>41486</v>
      </c>
      <c r="K113" s="1295">
        <v>41517</v>
      </c>
      <c r="L113" s="475">
        <f t="shared" si="18"/>
        <v>4.4285714285714288</v>
      </c>
      <c r="M113" s="867" t="s">
        <v>378</v>
      </c>
      <c r="N113" s="477">
        <v>1</v>
      </c>
      <c r="O113" s="478">
        <f t="shared" si="21"/>
        <v>1</v>
      </c>
      <c r="P113" s="479">
        <f t="shared" si="22"/>
        <v>4.4285714285714288</v>
      </c>
      <c r="Q113" s="479">
        <f t="shared" ca="1" si="23"/>
        <v>4.4285714285714288</v>
      </c>
      <c r="R113" s="479">
        <f t="shared" ca="1" si="24"/>
        <v>4.4285714285714288</v>
      </c>
      <c r="S113" s="480"/>
      <c r="T113" s="480"/>
      <c r="U113" s="208" t="s">
        <v>830</v>
      </c>
      <c r="V113" s="915">
        <f t="shared" si="25"/>
        <v>2</v>
      </c>
      <c r="W113" s="915">
        <f t="shared" si="19"/>
        <v>0</v>
      </c>
      <c r="X113" s="915" t="str">
        <f t="shared" si="20"/>
        <v>CUMPLIDA</v>
      </c>
      <c r="Y113" s="1170" t="str">
        <f>IF(X113="CUMPLIDA","CUMPLIDA",IF(X113="EN TERMINO","EN TERMINO","VENCIDA"))</f>
        <v>CUMPLIDA</v>
      </c>
      <c r="AB113" s="323"/>
    </row>
    <row r="114" spans="1:28" ht="76.5" x14ac:dyDescent="0.2">
      <c r="A114" s="1396">
        <v>30</v>
      </c>
      <c r="B114" s="1407" t="s">
        <v>1738</v>
      </c>
      <c r="C114" s="1397" t="s">
        <v>679</v>
      </c>
      <c r="D114" s="1397" t="s">
        <v>680</v>
      </c>
      <c r="E114" s="1305" t="s">
        <v>702</v>
      </c>
      <c r="F114" s="1271" t="s">
        <v>680</v>
      </c>
      <c r="G114" s="1296" t="s">
        <v>748</v>
      </c>
      <c r="H114" s="1296" t="s">
        <v>793</v>
      </c>
      <c r="I114" s="1294">
        <v>1</v>
      </c>
      <c r="J114" s="1295">
        <v>41640</v>
      </c>
      <c r="K114" s="1295">
        <v>41690</v>
      </c>
      <c r="L114" s="475">
        <f t="shared" si="18"/>
        <v>7.1428571428571432</v>
      </c>
      <c r="M114" s="867" t="s">
        <v>29</v>
      </c>
      <c r="N114" s="477">
        <v>1</v>
      </c>
      <c r="O114" s="478">
        <f t="shared" si="21"/>
        <v>1</v>
      </c>
      <c r="P114" s="479">
        <f t="shared" si="22"/>
        <v>7.1428571428571432</v>
      </c>
      <c r="Q114" s="479">
        <f t="shared" ca="1" si="23"/>
        <v>7.1428571428571432</v>
      </c>
      <c r="R114" s="479">
        <f t="shared" ca="1" si="24"/>
        <v>7.1428571428571432</v>
      </c>
      <c r="S114" s="480"/>
      <c r="T114" s="480"/>
      <c r="U114" s="208" t="s">
        <v>916</v>
      </c>
      <c r="V114" s="915">
        <f t="shared" si="25"/>
        <v>2</v>
      </c>
      <c r="W114" s="915">
        <f t="shared" si="19"/>
        <v>0</v>
      </c>
      <c r="X114" s="915" t="str">
        <f t="shared" si="20"/>
        <v>CUMPLIDA</v>
      </c>
      <c r="Y114" s="1399" t="str">
        <f>IF(X114&amp;X115&amp;X116="CUMPLIDA","CUMPLIDA",IF(OR(X114="VENCIDA",X115="VENCIDA",X116="VENCIDA"),"VENCIDA",IF(V114+V115+V116=6,"CUMPLIDA","EN TERMINO")))</f>
        <v>CUMPLIDA</v>
      </c>
      <c r="AB114" s="323"/>
    </row>
    <row r="115" spans="1:28" ht="84" x14ac:dyDescent="0.2">
      <c r="A115" s="1396"/>
      <c r="B115" s="1407"/>
      <c r="C115" s="1397"/>
      <c r="D115" s="1397"/>
      <c r="E115" s="1305" t="s">
        <v>703</v>
      </c>
      <c r="F115" s="1271" t="s">
        <v>680</v>
      </c>
      <c r="G115" s="1296" t="s">
        <v>749</v>
      </c>
      <c r="H115" s="1296" t="s">
        <v>794</v>
      </c>
      <c r="I115" s="1294">
        <v>1</v>
      </c>
      <c r="J115" s="1295">
        <v>41548</v>
      </c>
      <c r="K115" s="1295">
        <v>41698</v>
      </c>
      <c r="L115" s="475">
        <f t="shared" si="18"/>
        <v>21.428571428571427</v>
      </c>
      <c r="M115" s="867" t="s">
        <v>29</v>
      </c>
      <c r="N115" s="477">
        <v>1</v>
      </c>
      <c r="O115" s="478">
        <f t="shared" si="21"/>
        <v>1</v>
      </c>
      <c r="P115" s="479">
        <f t="shared" si="22"/>
        <v>21.428571428571427</v>
      </c>
      <c r="Q115" s="479">
        <f t="shared" ca="1" si="23"/>
        <v>21.428571428571427</v>
      </c>
      <c r="R115" s="479">
        <f t="shared" ca="1" si="24"/>
        <v>21.428571428571427</v>
      </c>
      <c r="S115" s="480"/>
      <c r="T115" s="480"/>
      <c r="U115" s="208" t="s">
        <v>917</v>
      </c>
      <c r="V115" s="915">
        <f t="shared" si="25"/>
        <v>2</v>
      </c>
      <c r="W115" s="915">
        <f t="shared" si="19"/>
        <v>0</v>
      </c>
      <c r="X115" s="915" t="str">
        <f t="shared" si="20"/>
        <v>CUMPLIDA</v>
      </c>
      <c r="Y115" s="1408"/>
      <c r="AB115" s="323"/>
    </row>
    <row r="116" spans="1:28" ht="128.25" thickBot="1" x14ac:dyDescent="0.25">
      <c r="A116" s="1396"/>
      <c r="B116" s="1407"/>
      <c r="C116" s="1397"/>
      <c r="D116" s="1397"/>
      <c r="E116" s="1305" t="s">
        <v>704</v>
      </c>
      <c r="F116" s="1271" t="s">
        <v>680</v>
      </c>
      <c r="G116" s="1296" t="s">
        <v>750</v>
      </c>
      <c r="H116" s="1296" t="s">
        <v>795</v>
      </c>
      <c r="I116" s="1294">
        <v>1</v>
      </c>
      <c r="J116" s="1295">
        <v>41487</v>
      </c>
      <c r="K116" s="1295">
        <v>41639</v>
      </c>
      <c r="L116" s="475">
        <f t="shared" si="18"/>
        <v>21.714285714285715</v>
      </c>
      <c r="M116" s="867" t="s">
        <v>378</v>
      </c>
      <c r="N116" s="477">
        <v>1</v>
      </c>
      <c r="O116" s="478">
        <f t="shared" si="21"/>
        <v>1</v>
      </c>
      <c r="P116" s="479">
        <f t="shared" si="22"/>
        <v>21.714285714285715</v>
      </c>
      <c r="Q116" s="479">
        <f t="shared" ca="1" si="23"/>
        <v>21.714285714285715</v>
      </c>
      <c r="R116" s="479">
        <f t="shared" ca="1" si="24"/>
        <v>21.714285714285715</v>
      </c>
      <c r="S116" s="480"/>
      <c r="T116" s="480"/>
      <c r="U116" s="208" t="s">
        <v>846</v>
      </c>
      <c r="V116" s="915">
        <f t="shared" si="25"/>
        <v>2</v>
      </c>
      <c r="W116" s="915">
        <f t="shared" si="19"/>
        <v>0</v>
      </c>
      <c r="X116" s="915" t="str">
        <f t="shared" si="20"/>
        <v>CUMPLIDA</v>
      </c>
      <c r="Y116" s="1400"/>
      <c r="AB116" s="323"/>
    </row>
    <row r="117" spans="1:28" ht="51" x14ac:dyDescent="0.2">
      <c r="A117" s="1396">
        <v>31</v>
      </c>
      <c r="B117" s="1407" t="s">
        <v>1739</v>
      </c>
      <c r="C117" s="1397" t="s">
        <v>679</v>
      </c>
      <c r="D117" s="1397" t="s">
        <v>680</v>
      </c>
      <c r="E117" s="1305" t="s">
        <v>705</v>
      </c>
      <c r="F117" s="1271" t="s">
        <v>680</v>
      </c>
      <c r="G117" s="1296" t="s">
        <v>751</v>
      </c>
      <c r="H117" s="1296" t="s">
        <v>796</v>
      </c>
      <c r="I117" s="1294">
        <v>265</v>
      </c>
      <c r="J117" s="1295">
        <v>41518</v>
      </c>
      <c r="K117" s="1295">
        <v>41882</v>
      </c>
      <c r="L117" s="475">
        <f t="shared" si="18"/>
        <v>52</v>
      </c>
      <c r="M117" s="867" t="s">
        <v>378</v>
      </c>
      <c r="N117" s="477">
        <v>265</v>
      </c>
      <c r="O117" s="478">
        <f t="shared" si="21"/>
        <v>1</v>
      </c>
      <c r="P117" s="479">
        <f t="shared" si="22"/>
        <v>52</v>
      </c>
      <c r="Q117" s="479">
        <f t="shared" ca="1" si="23"/>
        <v>52</v>
      </c>
      <c r="R117" s="479">
        <f t="shared" ca="1" si="24"/>
        <v>52</v>
      </c>
      <c r="S117" s="480"/>
      <c r="T117" s="480"/>
      <c r="U117" s="208" t="s">
        <v>2073</v>
      </c>
      <c r="V117" s="915">
        <f t="shared" si="25"/>
        <v>2</v>
      </c>
      <c r="W117" s="915">
        <f t="shared" si="19"/>
        <v>0</v>
      </c>
      <c r="X117" s="915" t="str">
        <f t="shared" ref="X117:X136" si="26">IF(V117+W117&gt;1,"CUMPLIDA",IF(W117=1,"EN TERMINO","VENCIDA"))</f>
        <v>CUMPLIDA</v>
      </c>
      <c r="Y117" s="1399" t="str">
        <f>IF(X117&amp;X118&amp;X119&amp;X120="CUMPLIDA","CUMPLIDA",IF(OR(X117="VENCIDA",X118="VENCIDA",X119="VENCIDA",X120="VENCIDA"),"VENCIDA",IF(V117+V118+V119+V120=8,"CUMPLIDA","EN TERMINO")))</f>
        <v>CUMPLIDA</v>
      </c>
      <c r="AB117" s="323"/>
    </row>
    <row r="118" spans="1:28" ht="51" x14ac:dyDescent="0.2">
      <c r="A118" s="1396"/>
      <c r="B118" s="1407"/>
      <c r="C118" s="1397"/>
      <c r="D118" s="1397"/>
      <c r="E118" s="1305" t="s">
        <v>706</v>
      </c>
      <c r="F118" s="1271" t="s">
        <v>680</v>
      </c>
      <c r="G118" s="1296" t="s">
        <v>752</v>
      </c>
      <c r="H118" s="1296" t="s">
        <v>797</v>
      </c>
      <c r="I118" s="1294">
        <v>367</v>
      </c>
      <c r="J118" s="1295">
        <v>41518</v>
      </c>
      <c r="K118" s="1295">
        <v>41882</v>
      </c>
      <c r="L118" s="475">
        <f t="shared" si="18"/>
        <v>52</v>
      </c>
      <c r="M118" s="867" t="s">
        <v>378</v>
      </c>
      <c r="N118" s="477">
        <v>367</v>
      </c>
      <c r="O118" s="478">
        <f t="shared" si="21"/>
        <v>1</v>
      </c>
      <c r="P118" s="479">
        <f t="shared" si="22"/>
        <v>52</v>
      </c>
      <c r="Q118" s="479">
        <f t="shared" ca="1" si="23"/>
        <v>52</v>
      </c>
      <c r="R118" s="479">
        <f t="shared" ca="1" si="24"/>
        <v>52</v>
      </c>
      <c r="S118" s="480"/>
      <c r="T118" s="480"/>
      <c r="U118" s="208" t="s">
        <v>1539</v>
      </c>
      <c r="V118" s="915">
        <f t="shared" si="25"/>
        <v>2</v>
      </c>
      <c r="W118" s="915">
        <f t="shared" si="19"/>
        <v>0</v>
      </c>
      <c r="X118" s="915" t="str">
        <f t="shared" si="26"/>
        <v>CUMPLIDA</v>
      </c>
      <c r="Y118" s="1408"/>
      <c r="AB118" s="323"/>
    </row>
    <row r="119" spans="1:28" ht="51" x14ac:dyDescent="0.2">
      <c r="A119" s="1396"/>
      <c r="B119" s="1407"/>
      <c r="C119" s="1397"/>
      <c r="D119" s="1397"/>
      <c r="E119" s="1305" t="s">
        <v>707</v>
      </c>
      <c r="F119" s="1271" t="s">
        <v>680</v>
      </c>
      <c r="G119" s="1296" t="s">
        <v>753</v>
      </c>
      <c r="H119" s="1296" t="s">
        <v>798</v>
      </c>
      <c r="I119" s="1294">
        <v>367</v>
      </c>
      <c r="J119" s="1295">
        <v>41518</v>
      </c>
      <c r="K119" s="1295">
        <v>41882</v>
      </c>
      <c r="L119" s="475">
        <f t="shared" si="18"/>
        <v>52</v>
      </c>
      <c r="M119" s="867" t="s">
        <v>378</v>
      </c>
      <c r="N119" s="477">
        <v>367</v>
      </c>
      <c r="O119" s="478">
        <f t="shared" si="21"/>
        <v>1</v>
      </c>
      <c r="P119" s="479">
        <f t="shared" si="22"/>
        <v>52</v>
      </c>
      <c r="Q119" s="479">
        <f t="shared" ca="1" si="23"/>
        <v>52</v>
      </c>
      <c r="R119" s="479">
        <f t="shared" ca="1" si="24"/>
        <v>52</v>
      </c>
      <c r="S119" s="480"/>
      <c r="T119" s="480"/>
      <c r="U119" s="208" t="s">
        <v>1540</v>
      </c>
      <c r="V119" s="915">
        <f t="shared" si="25"/>
        <v>2</v>
      </c>
      <c r="W119" s="915">
        <f t="shared" si="19"/>
        <v>0</v>
      </c>
      <c r="X119" s="915" t="str">
        <f t="shared" si="26"/>
        <v>CUMPLIDA</v>
      </c>
      <c r="Y119" s="1408"/>
      <c r="AB119" s="323"/>
    </row>
    <row r="120" spans="1:28" ht="93" customHeight="1" thickBot="1" x14ac:dyDescent="0.25">
      <c r="A120" s="1396"/>
      <c r="B120" s="1407"/>
      <c r="C120" s="1397"/>
      <c r="D120" s="1397"/>
      <c r="E120" s="1305" t="s">
        <v>708</v>
      </c>
      <c r="F120" s="1271" t="s">
        <v>680</v>
      </c>
      <c r="G120" s="1296" t="s">
        <v>754</v>
      </c>
      <c r="H120" s="1296" t="s">
        <v>799</v>
      </c>
      <c r="I120" s="1294">
        <v>46</v>
      </c>
      <c r="J120" s="1295">
        <v>41518</v>
      </c>
      <c r="K120" s="1295">
        <v>41882</v>
      </c>
      <c r="L120" s="475">
        <f t="shared" si="18"/>
        <v>52</v>
      </c>
      <c r="M120" s="867" t="s">
        <v>378</v>
      </c>
      <c r="N120" s="477">
        <v>46</v>
      </c>
      <c r="O120" s="478">
        <f t="shared" si="21"/>
        <v>1</v>
      </c>
      <c r="P120" s="479">
        <f t="shared" si="22"/>
        <v>52</v>
      </c>
      <c r="Q120" s="479">
        <f t="shared" ca="1" si="23"/>
        <v>52</v>
      </c>
      <c r="R120" s="479">
        <f t="shared" ca="1" si="24"/>
        <v>52</v>
      </c>
      <c r="S120" s="480"/>
      <c r="T120" s="480"/>
      <c r="U120" s="208" t="s">
        <v>1541</v>
      </c>
      <c r="V120" s="915">
        <f t="shared" si="25"/>
        <v>2</v>
      </c>
      <c r="W120" s="915">
        <f t="shared" ref="W120:W140" si="27">IF(K120&lt;$U$2,0,1)</f>
        <v>0</v>
      </c>
      <c r="X120" s="915" t="str">
        <f t="shared" si="26"/>
        <v>CUMPLIDA</v>
      </c>
      <c r="Y120" s="1400"/>
      <c r="AB120" s="323"/>
    </row>
    <row r="121" spans="1:28" ht="136.5" customHeight="1" thickBot="1" x14ac:dyDescent="0.25">
      <c r="A121" s="898">
        <v>34</v>
      </c>
      <c r="B121" s="1173" t="s">
        <v>1740</v>
      </c>
      <c r="C121" s="899" t="s">
        <v>679</v>
      </c>
      <c r="D121" s="899" t="s">
        <v>680</v>
      </c>
      <c r="E121" s="1305" t="s">
        <v>709</v>
      </c>
      <c r="F121" s="1271" t="s">
        <v>680</v>
      </c>
      <c r="G121" s="1296" t="s">
        <v>755</v>
      </c>
      <c r="H121" s="1296" t="s">
        <v>801</v>
      </c>
      <c r="I121" s="1294">
        <v>1</v>
      </c>
      <c r="J121" s="1295">
        <v>41487</v>
      </c>
      <c r="K121" s="1295">
        <v>41851</v>
      </c>
      <c r="L121" s="475">
        <f t="shared" ref="L121:L140" si="28">(+K121-J121)/7</f>
        <v>52</v>
      </c>
      <c r="M121" s="867" t="s">
        <v>828</v>
      </c>
      <c r="N121" s="477">
        <v>1</v>
      </c>
      <c r="O121" s="478">
        <f t="shared" ref="O121:O140" si="29">IF(N121/I121&gt;1,1,+N121/I121)</f>
        <v>1</v>
      </c>
      <c r="P121" s="479">
        <f t="shared" ref="P121:P140" si="30">+L121*O121</f>
        <v>52</v>
      </c>
      <c r="Q121" s="479">
        <f t="shared" ref="Q121:Q140" ca="1" si="31">IF(K121&lt;=$S$7,P121,0)</f>
        <v>52</v>
      </c>
      <c r="R121" s="479">
        <f t="shared" ref="R121:R140" ca="1" si="32">IF($S$7&gt;=K121,L121,0)</f>
        <v>52</v>
      </c>
      <c r="S121" s="480"/>
      <c r="T121" s="480"/>
      <c r="U121" s="208" t="s">
        <v>1480</v>
      </c>
      <c r="V121" s="915">
        <f t="shared" ref="V121:V140" si="33">IF(O121=100%,2,0)</f>
        <v>2</v>
      </c>
      <c r="W121" s="915">
        <f t="shared" si="27"/>
        <v>0</v>
      </c>
      <c r="X121" s="915" t="str">
        <f t="shared" si="26"/>
        <v>CUMPLIDA</v>
      </c>
      <c r="Y121" s="1170" t="str">
        <f>IF(X121="CUMPLIDA","CUMPLIDA",IF(X121="EN TERMINO","EN TERMINO","VENCIDA"))</f>
        <v>CUMPLIDA</v>
      </c>
      <c r="AB121" s="323"/>
    </row>
    <row r="122" spans="1:28" ht="120.75" thickBot="1" x14ac:dyDescent="0.25">
      <c r="A122" s="898">
        <v>39</v>
      </c>
      <c r="B122" s="899" t="s">
        <v>1741</v>
      </c>
      <c r="C122" s="899" t="s">
        <v>679</v>
      </c>
      <c r="D122" s="899" t="s">
        <v>680</v>
      </c>
      <c r="E122" s="1306" t="s">
        <v>710</v>
      </c>
      <c r="F122" s="1271" t="s">
        <v>680</v>
      </c>
      <c r="G122" s="1296" t="s">
        <v>756</v>
      </c>
      <c r="H122" s="1296" t="s">
        <v>802</v>
      </c>
      <c r="I122" s="1307">
        <v>21</v>
      </c>
      <c r="J122" s="1308">
        <v>41609</v>
      </c>
      <c r="K122" s="1308">
        <v>41698</v>
      </c>
      <c r="L122" s="475">
        <f t="shared" si="28"/>
        <v>12.714285714285714</v>
      </c>
      <c r="M122" s="867" t="s">
        <v>29</v>
      </c>
      <c r="N122" s="477">
        <v>21</v>
      </c>
      <c r="O122" s="478">
        <f t="shared" si="29"/>
        <v>1</v>
      </c>
      <c r="P122" s="479">
        <f t="shared" si="30"/>
        <v>12.714285714285714</v>
      </c>
      <c r="Q122" s="479">
        <f t="shared" ca="1" si="31"/>
        <v>12.714285714285714</v>
      </c>
      <c r="R122" s="479">
        <f t="shared" ca="1" si="32"/>
        <v>12.714285714285714</v>
      </c>
      <c r="S122" s="480"/>
      <c r="T122" s="480"/>
      <c r="U122" s="208" t="s">
        <v>918</v>
      </c>
      <c r="V122" s="915">
        <f t="shared" si="33"/>
        <v>2</v>
      </c>
      <c r="W122" s="915">
        <f t="shared" si="27"/>
        <v>0</v>
      </c>
      <c r="X122" s="915" t="str">
        <f t="shared" si="26"/>
        <v>CUMPLIDA</v>
      </c>
      <c r="Y122" s="1170" t="str">
        <f>IF(X122="CUMPLIDA","CUMPLIDA",IF(X122="EN TERMINO","EN TERMINO","VENCIDA"))</f>
        <v>CUMPLIDA</v>
      </c>
      <c r="AB122" s="323"/>
    </row>
    <row r="123" spans="1:28" ht="84.75" thickBot="1" x14ac:dyDescent="0.25">
      <c r="A123" s="898">
        <v>40</v>
      </c>
      <c r="B123" s="899" t="s">
        <v>1742</v>
      </c>
      <c r="C123" s="899" t="s">
        <v>679</v>
      </c>
      <c r="D123" s="899" t="s">
        <v>680</v>
      </c>
      <c r="E123" s="1306" t="s">
        <v>711</v>
      </c>
      <c r="F123" s="1271" t="s">
        <v>680</v>
      </c>
      <c r="G123" s="1296" t="s">
        <v>757</v>
      </c>
      <c r="H123" s="1296" t="s">
        <v>803</v>
      </c>
      <c r="I123" s="1307">
        <v>1</v>
      </c>
      <c r="J123" s="1308">
        <v>41640</v>
      </c>
      <c r="K123" s="1308">
        <v>41690</v>
      </c>
      <c r="L123" s="475">
        <f t="shared" si="28"/>
        <v>7.1428571428571432</v>
      </c>
      <c r="M123" s="867" t="s">
        <v>29</v>
      </c>
      <c r="N123" s="477">
        <v>1</v>
      </c>
      <c r="O123" s="478">
        <f t="shared" si="29"/>
        <v>1</v>
      </c>
      <c r="P123" s="479">
        <f t="shared" si="30"/>
        <v>7.1428571428571432</v>
      </c>
      <c r="Q123" s="479">
        <f t="shared" ca="1" si="31"/>
        <v>7.1428571428571432</v>
      </c>
      <c r="R123" s="479">
        <f t="shared" ca="1" si="32"/>
        <v>7.1428571428571432</v>
      </c>
      <c r="S123" s="480"/>
      <c r="T123" s="480"/>
      <c r="U123" s="208" t="s">
        <v>919</v>
      </c>
      <c r="V123" s="915">
        <f t="shared" si="33"/>
        <v>2</v>
      </c>
      <c r="W123" s="915">
        <f t="shared" si="27"/>
        <v>0</v>
      </c>
      <c r="X123" s="915" t="str">
        <f t="shared" si="26"/>
        <v>CUMPLIDA</v>
      </c>
      <c r="Y123" s="1170" t="str">
        <f>IF(X123="CUMPLIDA","CUMPLIDA",IF(X123="EN TERMINO","EN TERMINO","VENCIDA"))</f>
        <v>CUMPLIDA</v>
      </c>
      <c r="AB123" s="323"/>
    </row>
    <row r="124" spans="1:28" ht="108" x14ac:dyDescent="0.2">
      <c r="A124" s="1396">
        <v>41</v>
      </c>
      <c r="B124" s="1397" t="s">
        <v>1743</v>
      </c>
      <c r="C124" s="1397" t="s">
        <v>679</v>
      </c>
      <c r="D124" s="1397" t="s">
        <v>680</v>
      </c>
      <c r="E124" s="1306" t="s">
        <v>712</v>
      </c>
      <c r="F124" s="1271" t="s">
        <v>680</v>
      </c>
      <c r="G124" s="1296" t="s">
        <v>758</v>
      </c>
      <c r="H124" s="1296" t="s">
        <v>126</v>
      </c>
      <c r="I124" s="1307">
        <v>1</v>
      </c>
      <c r="J124" s="1308">
        <v>41487</v>
      </c>
      <c r="K124" s="1308">
        <v>41547</v>
      </c>
      <c r="L124" s="475">
        <f t="shared" si="28"/>
        <v>8.5714285714285712</v>
      </c>
      <c r="M124" s="867" t="s">
        <v>29</v>
      </c>
      <c r="N124" s="477">
        <v>1</v>
      </c>
      <c r="O124" s="478">
        <f t="shared" si="29"/>
        <v>1</v>
      </c>
      <c r="P124" s="479">
        <f t="shared" si="30"/>
        <v>8.5714285714285712</v>
      </c>
      <c r="Q124" s="479">
        <f t="shared" ca="1" si="31"/>
        <v>8.5714285714285712</v>
      </c>
      <c r="R124" s="479">
        <f t="shared" ca="1" si="32"/>
        <v>8.5714285714285712</v>
      </c>
      <c r="S124" s="480"/>
      <c r="T124" s="480"/>
      <c r="U124" s="208" t="s">
        <v>920</v>
      </c>
      <c r="V124" s="915">
        <f t="shared" si="33"/>
        <v>2</v>
      </c>
      <c r="W124" s="915">
        <f t="shared" si="27"/>
        <v>0</v>
      </c>
      <c r="X124" s="915" t="str">
        <f t="shared" si="26"/>
        <v>CUMPLIDA</v>
      </c>
      <c r="Y124" s="1399" t="str">
        <f>IF(X124&amp;X125&amp;X126="CUMPLIDA","CUMPLIDA",IF(OR(X124="VENCIDA",X125="VENCIDA",X126="VENCIDA"),"VENCIDA",IF(V124+V125+V126=6,"CUMPLIDA","EN TERMINO")))</f>
        <v>VENCIDA</v>
      </c>
      <c r="AB124" s="323"/>
    </row>
    <row r="125" spans="1:28" ht="265.5" customHeight="1" x14ac:dyDescent="0.2">
      <c r="A125" s="1396"/>
      <c r="B125" s="1397"/>
      <c r="C125" s="1397"/>
      <c r="D125" s="1397"/>
      <c r="E125" s="1306" t="s">
        <v>713</v>
      </c>
      <c r="F125" s="1271" t="s">
        <v>680</v>
      </c>
      <c r="G125" s="1296" t="s">
        <v>759</v>
      </c>
      <c r="H125" s="1296" t="s">
        <v>803</v>
      </c>
      <c r="I125" s="1307">
        <v>4</v>
      </c>
      <c r="J125" s="1308">
        <v>41487</v>
      </c>
      <c r="K125" s="1308">
        <v>41851</v>
      </c>
      <c r="L125" s="475">
        <f t="shared" si="28"/>
        <v>52</v>
      </c>
      <c r="M125" s="867" t="s">
        <v>29</v>
      </c>
      <c r="N125" s="477">
        <v>4</v>
      </c>
      <c r="O125" s="478">
        <f t="shared" si="29"/>
        <v>1</v>
      </c>
      <c r="P125" s="479">
        <f t="shared" si="30"/>
        <v>52</v>
      </c>
      <c r="Q125" s="479">
        <f t="shared" ca="1" si="31"/>
        <v>52</v>
      </c>
      <c r="R125" s="479">
        <f t="shared" ca="1" si="32"/>
        <v>52</v>
      </c>
      <c r="S125" s="480"/>
      <c r="T125" s="480"/>
      <c r="U125" s="208" t="s">
        <v>2074</v>
      </c>
      <c r="V125" s="915">
        <f t="shared" si="33"/>
        <v>2</v>
      </c>
      <c r="W125" s="915">
        <f t="shared" si="27"/>
        <v>0</v>
      </c>
      <c r="X125" s="915" t="str">
        <f t="shared" si="26"/>
        <v>CUMPLIDA</v>
      </c>
      <c r="Y125" s="1408"/>
      <c r="AB125" s="323"/>
    </row>
    <row r="126" spans="1:28" ht="87.75" customHeight="1" thickBot="1" x14ac:dyDescent="0.25">
      <c r="A126" s="1396"/>
      <c r="B126" s="1397"/>
      <c r="C126" s="1397"/>
      <c r="D126" s="1397"/>
      <c r="E126" s="1306" t="s">
        <v>714</v>
      </c>
      <c r="F126" s="1271" t="s">
        <v>680</v>
      </c>
      <c r="G126" s="1296" t="s">
        <v>760</v>
      </c>
      <c r="H126" s="1296" t="s">
        <v>802</v>
      </c>
      <c r="I126" s="1307">
        <v>1</v>
      </c>
      <c r="J126" s="1308">
        <v>41487</v>
      </c>
      <c r="K126" s="1308">
        <v>41851</v>
      </c>
      <c r="L126" s="475">
        <f t="shared" si="28"/>
        <v>52</v>
      </c>
      <c r="M126" s="867" t="s">
        <v>29</v>
      </c>
      <c r="N126" s="477">
        <v>0.95</v>
      </c>
      <c r="O126" s="478">
        <f t="shared" si="29"/>
        <v>0.95</v>
      </c>
      <c r="P126" s="479">
        <f t="shared" si="30"/>
        <v>49.4</v>
      </c>
      <c r="Q126" s="479">
        <f t="shared" ca="1" si="31"/>
        <v>49.4</v>
      </c>
      <c r="R126" s="479">
        <f t="shared" ca="1" si="32"/>
        <v>52</v>
      </c>
      <c r="S126" s="480"/>
      <c r="T126" s="480"/>
      <c r="U126" s="208" t="s">
        <v>2216</v>
      </c>
      <c r="V126" s="915">
        <f t="shared" si="33"/>
        <v>0</v>
      </c>
      <c r="W126" s="915">
        <f t="shared" si="27"/>
        <v>0</v>
      </c>
      <c r="X126" s="915" t="str">
        <f t="shared" si="26"/>
        <v>VENCIDA</v>
      </c>
      <c r="Y126" s="1400"/>
      <c r="AB126" s="323"/>
    </row>
    <row r="127" spans="1:28" ht="63.75" x14ac:dyDescent="0.2">
      <c r="A127" s="1396">
        <v>42</v>
      </c>
      <c r="B127" s="1397" t="s">
        <v>1744</v>
      </c>
      <c r="C127" s="1397" t="s">
        <v>679</v>
      </c>
      <c r="D127" s="1397" t="s">
        <v>680</v>
      </c>
      <c r="E127" s="1306" t="s">
        <v>715</v>
      </c>
      <c r="F127" s="1271" t="s">
        <v>680</v>
      </c>
      <c r="G127" s="1296" t="s">
        <v>761</v>
      </c>
      <c r="H127" s="1296" t="s">
        <v>803</v>
      </c>
      <c r="I127" s="1307">
        <v>4</v>
      </c>
      <c r="J127" s="1308">
        <v>41487</v>
      </c>
      <c r="K127" s="1308">
        <v>41851</v>
      </c>
      <c r="L127" s="475">
        <f t="shared" si="28"/>
        <v>52</v>
      </c>
      <c r="M127" s="867" t="s">
        <v>29</v>
      </c>
      <c r="N127" s="477">
        <v>4</v>
      </c>
      <c r="O127" s="478">
        <f t="shared" si="29"/>
        <v>1</v>
      </c>
      <c r="P127" s="479">
        <f t="shared" si="30"/>
        <v>52</v>
      </c>
      <c r="Q127" s="479">
        <f t="shared" ca="1" si="31"/>
        <v>52</v>
      </c>
      <c r="R127" s="479">
        <f t="shared" ca="1" si="32"/>
        <v>52</v>
      </c>
      <c r="S127" s="480"/>
      <c r="T127" s="480"/>
      <c r="U127" s="208" t="s">
        <v>2075</v>
      </c>
      <c r="V127" s="915">
        <f t="shared" si="33"/>
        <v>2</v>
      </c>
      <c r="W127" s="915">
        <f t="shared" si="27"/>
        <v>0</v>
      </c>
      <c r="X127" s="915" t="str">
        <f t="shared" si="26"/>
        <v>CUMPLIDA</v>
      </c>
      <c r="Y127" s="1399" t="str">
        <f>IF(X127&amp;X128&amp;X129="CUMPLIDA","CUMPLIDA",IF(OR(X127="VENCIDA",X128="VENCIDA",X129="VENCIDA"),"VENCIDA",IF(V127+V128+V129=6,"CUMPLIDA","EN TERMINO")))</f>
        <v>CUMPLIDA</v>
      </c>
      <c r="AB127" s="323"/>
    </row>
    <row r="128" spans="1:28" ht="48" x14ac:dyDescent="0.2">
      <c r="A128" s="1396"/>
      <c r="B128" s="1397"/>
      <c r="C128" s="1397"/>
      <c r="D128" s="1397"/>
      <c r="E128" s="1306" t="s">
        <v>716</v>
      </c>
      <c r="F128" s="1271" t="s">
        <v>680</v>
      </c>
      <c r="G128" s="1296" t="s">
        <v>762</v>
      </c>
      <c r="H128" s="1296" t="s">
        <v>803</v>
      </c>
      <c r="I128" s="1307">
        <v>4</v>
      </c>
      <c r="J128" s="1308">
        <v>41487</v>
      </c>
      <c r="K128" s="1308">
        <v>41851</v>
      </c>
      <c r="L128" s="475">
        <f t="shared" si="28"/>
        <v>52</v>
      </c>
      <c r="M128" s="867" t="s">
        <v>29</v>
      </c>
      <c r="N128" s="477">
        <v>4</v>
      </c>
      <c r="O128" s="478">
        <f t="shared" si="29"/>
        <v>1</v>
      </c>
      <c r="P128" s="479">
        <f t="shared" si="30"/>
        <v>52</v>
      </c>
      <c r="Q128" s="479">
        <f t="shared" ca="1" si="31"/>
        <v>52</v>
      </c>
      <c r="R128" s="479">
        <f t="shared" ca="1" si="32"/>
        <v>52</v>
      </c>
      <c r="S128" s="480"/>
      <c r="T128" s="480"/>
      <c r="U128" s="208" t="s">
        <v>2076</v>
      </c>
      <c r="V128" s="915">
        <f t="shared" si="33"/>
        <v>2</v>
      </c>
      <c r="W128" s="915">
        <f t="shared" si="27"/>
        <v>0</v>
      </c>
      <c r="X128" s="915" t="str">
        <f t="shared" si="26"/>
        <v>CUMPLIDA</v>
      </c>
      <c r="Y128" s="1408"/>
      <c r="AB128" s="323"/>
    </row>
    <row r="129" spans="1:28" ht="60.75" thickBot="1" x14ac:dyDescent="0.25">
      <c r="A129" s="1396"/>
      <c r="B129" s="1397"/>
      <c r="C129" s="1397"/>
      <c r="D129" s="1397"/>
      <c r="E129" s="1306" t="s">
        <v>717</v>
      </c>
      <c r="F129" s="1271" t="s">
        <v>680</v>
      </c>
      <c r="G129" s="1296" t="s">
        <v>763</v>
      </c>
      <c r="H129" s="1296" t="s">
        <v>802</v>
      </c>
      <c r="I129" s="1307">
        <v>1</v>
      </c>
      <c r="J129" s="1308">
        <v>41487</v>
      </c>
      <c r="K129" s="1308">
        <v>41851</v>
      </c>
      <c r="L129" s="475">
        <f t="shared" si="28"/>
        <v>52</v>
      </c>
      <c r="M129" s="867" t="s">
        <v>29</v>
      </c>
      <c r="N129" s="477">
        <v>1</v>
      </c>
      <c r="O129" s="478">
        <f t="shared" si="29"/>
        <v>1</v>
      </c>
      <c r="P129" s="479">
        <f t="shared" si="30"/>
        <v>52</v>
      </c>
      <c r="Q129" s="479">
        <f t="shared" ca="1" si="31"/>
        <v>52</v>
      </c>
      <c r="R129" s="479">
        <f t="shared" ca="1" si="32"/>
        <v>52</v>
      </c>
      <c r="S129" s="480"/>
      <c r="T129" s="480"/>
      <c r="U129" s="208" t="s">
        <v>2077</v>
      </c>
      <c r="V129" s="915">
        <f t="shared" si="33"/>
        <v>2</v>
      </c>
      <c r="W129" s="915">
        <f t="shared" si="27"/>
        <v>0</v>
      </c>
      <c r="X129" s="915" t="str">
        <f t="shared" si="26"/>
        <v>CUMPLIDA</v>
      </c>
      <c r="Y129" s="1400"/>
      <c r="AB129" s="323"/>
    </row>
    <row r="130" spans="1:28" ht="120.75" thickBot="1" x14ac:dyDescent="0.25">
      <c r="A130" s="898">
        <v>43</v>
      </c>
      <c r="B130" s="899" t="s">
        <v>1745</v>
      </c>
      <c r="C130" s="899" t="s">
        <v>679</v>
      </c>
      <c r="D130" s="899" t="s">
        <v>680</v>
      </c>
      <c r="E130" s="1306" t="s">
        <v>715</v>
      </c>
      <c r="F130" s="1271" t="s">
        <v>680</v>
      </c>
      <c r="G130" s="1296" t="s">
        <v>764</v>
      </c>
      <c r="H130" s="1296" t="s">
        <v>802</v>
      </c>
      <c r="I130" s="1307">
        <v>1</v>
      </c>
      <c r="J130" s="1308">
        <v>41487</v>
      </c>
      <c r="K130" s="1308">
        <v>41698</v>
      </c>
      <c r="L130" s="475">
        <f t="shared" si="28"/>
        <v>30.142857142857142</v>
      </c>
      <c r="M130" s="867" t="s">
        <v>29</v>
      </c>
      <c r="N130" s="477">
        <v>1</v>
      </c>
      <c r="O130" s="478">
        <f t="shared" si="29"/>
        <v>1</v>
      </c>
      <c r="P130" s="479">
        <f t="shared" si="30"/>
        <v>30.142857142857142</v>
      </c>
      <c r="Q130" s="479">
        <f t="shared" ca="1" si="31"/>
        <v>30.142857142857142</v>
      </c>
      <c r="R130" s="479">
        <f t="shared" ca="1" si="32"/>
        <v>30.142857142857142</v>
      </c>
      <c r="S130" s="480"/>
      <c r="T130" s="480"/>
      <c r="U130" s="208" t="s">
        <v>2077</v>
      </c>
      <c r="V130" s="915">
        <f t="shared" si="33"/>
        <v>2</v>
      </c>
      <c r="W130" s="915">
        <f t="shared" si="27"/>
        <v>0</v>
      </c>
      <c r="X130" s="915" t="str">
        <f t="shared" si="26"/>
        <v>CUMPLIDA</v>
      </c>
      <c r="Y130" s="1170" t="str">
        <f>IF(X130="CUMPLIDA","CUMPLIDA",IF(X130="EN TERMINO","EN TERMINO","VENCIDA"))</f>
        <v>CUMPLIDA</v>
      </c>
      <c r="AB130" s="323"/>
    </row>
    <row r="131" spans="1:28" ht="168.75" thickBot="1" x14ac:dyDescent="0.25">
      <c r="A131" s="898">
        <v>44</v>
      </c>
      <c r="B131" s="1172" t="s">
        <v>1746</v>
      </c>
      <c r="C131" s="899" t="s">
        <v>679</v>
      </c>
      <c r="D131" s="899" t="s">
        <v>680</v>
      </c>
      <c r="E131" s="1306" t="s">
        <v>718</v>
      </c>
      <c r="F131" s="1271" t="s">
        <v>680</v>
      </c>
      <c r="G131" s="1296" t="s">
        <v>765</v>
      </c>
      <c r="H131" s="1296" t="s">
        <v>30</v>
      </c>
      <c r="I131" s="1307">
        <v>5</v>
      </c>
      <c r="J131" s="1308">
        <v>41487</v>
      </c>
      <c r="K131" s="1308">
        <v>41698</v>
      </c>
      <c r="L131" s="475">
        <f t="shared" si="28"/>
        <v>30.142857142857142</v>
      </c>
      <c r="M131" s="867" t="s">
        <v>29</v>
      </c>
      <c r="N131" s="477">
        <v>2</v>
      </c>
      <c r="O131" s="478">
        <f t="shared" si="29"/>
        <v>0.4</v>
      </c>
      <c r="P131" s="479">
        <f t="shared" si="30"/>
        <v>12.057142857142857</v>
      </c>
      <c r="Q131" s="479">
        <f t="shared" ca="1" si="31"/>
        <v>12.057142857142857</v>
      </c>
      <c r="R131" s="479">
        <f t="shared" ca="1" si="32"/>
        <v>30.142857142857142</v>
      </c>
      <c r="S131" s="480"/>
      <c r="T131" s="480"/>
      <c r="U131" s="208" t="s">
        <v>2078</v>
      </c>
      <c r="V131" s="915">
        <f t="shared" si="33"/>
        <v>0</v>
      </c>
      <c r="W131" s="915">
        <f t="shared" si="27"/>
        <v>0</v>
      </c>
      <c r="X131" s="915" t="str">
        <f t="shared" si="26"/>
        <v>VENCIDA</v>
      </c>
      <c r="Y131" s="1170" t="str">
        <f>IF(X131="CUMPLIDA","CUMPLIDA",IF(X131="EN TERMINO","EN TERMINO","VENCIDA"))</f>
        <v>VENCIDA</v>
      </c>
      <c r="AB131" s="323"/>
    </row>
    <row r="132" spans="1:28" ht="127.5" x14ac:dyDescent="0.2">
      <c r="A132" s="1396">
        <v>45</v>
      </c>
      <c r="B132" s="1458" t="s">
        <v>1747</v>
      </c>
      <c r="C132" s="1397" t="s">
        <v>679</v>
      </c>
      <c r="D132" s="1397" t="s">
        <v>680</v>
      </c>
      <c r="E132" s="1306" t="s">
        <v>719</v>
      </c>
      <c r="F132" s="1271" t="s">
        <v>680</v>
      </c>
      <c r="G132" s="1296" t="s">
        <v>766</v>
      </c>
      <c r="H132" s="1296" t="s">
        <v>48</v>
      </c>
      <c r="I132" s="1307">
        <v>1</v>
      </c>
      <c r="J132" s="1308">
        <v>41487</v>
      </c>
      <c r="K132" s="1308">
        <v>41820</v>
      </c>
      <c r="L132" s="475">
        <f t="shared" si="28"/>
        <v>47.571428571428569</v>
      </c>
      <c r="M132" s="867" t="s">
        <v>29</v>
      </c>
      <c r="N132" s="477">
        <v>1</v>
      </c>
      <c r="O132" s="478">
        <f t="shared" si="29"/>
        <v>1</v>
      </c>
      <c r="P132" s="479">
        <f t="shared" si="30"/>
        <v>47.571428571428569</v>
      </c>
      <c r="Q132" s="479">
        <f t="shared" ca="1" si="31"/>
        <v>47.571428571428569</v>
      </c>
      <c r="R132" s="479">
        <f t="shared" ca="1" si="32"/>
        <v>47.571428571428569</v>
      </c>
      <c r="S132" s="480"/>
      <c r="T132" s="480"/>
      <c r="U132" s="208" t="s">
        <v>2079</v>
      </c>
      <c r="V132" s="915">
        <f t="shared" si="33"/>
        <v>2</v>
      </c>
      <c r="W132" s="915">
        <f t="shared" si="27"/>
        <v>0</v>
      </c>
      <c r="X132" s="915" t="str">
        <f t="shared" si="26"/>
        <v>CUMPLIDA</v>
      </c>
      <c r="Y132" s="1399" t="str">
        <f>IF(X132&amp;X133="CUMPLIDA","CUMPLIDA",IF(OR(X132="VENCIDA",X133="VENCIDA"),"VENCIDA",IF(V132+V133=4,"CUMPLIDA","EN TERMINO")))</f>
        <v>CUMPLIDA</v>
      </c>
      <c r="AB132" s="323"/>
    </row>
    <row r="133" spans="1:28" ht="64.5" thickBot="1" x14ac:dyDescent="0.25">
      <c r="A133" s="1396"/>
      <c r="B133" s="1458"/>
      <c r="C133" s="1397"/>
      <c r="D133" s="1397"/>
      <c r="E133" s="1306" t="s">
        <v>720</v>
      </c>
      <c r="F133" s="1271" t="s">
        <v>680</v>
      </c>
      <c r="G133" s="1296" t="s">
        <v>767</v>
      </c>
      <c r="H133" s="1296" t="s">
        <v>802</v>
      </c>
      <c r="I133" s="1307">
        <v>1</v>
      </c>
      <c r="J133" s="1308">
        <v>41517</v>
      </c>
      <c r="K133" s="1308">
        <v>41882</v>
      </c>
      <c r="L133" s="475">
        <f t="shared" si="28"/>
        <v>52.142857142857146</v>
      </c>
      <c r="M133" s="867" t="s">
        <v>29</v>
      </c>
      <c r="N133" s="477">
        <v>1</v>
      </c>
      <c r="O133" s="478">
        <f t="shared" si="29"/>
        <v>1</v>
      </c>
      <c r="P133" s="479">
        <f t="shared" si="30"/>
        <v>52.142857142857146</v>
      </c>
      <c r="Q133" s="479">
        <f t="shared" ca="1" si="31"/>
        <v>52.142857142857146</v>
      </c>
      <c r="R133" s="479">
        <f t="shared" ca="1" si="32"/>
        <v>52.142857142857146</v>
      </c>
      <c r="S133" s="480"/>
      <c r="T133" s="480"/>
      <c r="U133" s="208" t="s">
        <v>2080</v>
      </c>
      <c r="V133" s="915">
        <f t="shared" si="33"/>
        <v>2</v>
      </c>
      <c r="W133" s="915">
        <f t="shared" si="27"/>
        <v>0</v>
      </c>
      <c r="X133" s="915" t="str">
        <f t="shared" si="26"/>
        <v>CUMPLIDA</v>
      </c>
      <c r="Y133" s="1400"/>
      <c r="AB133" s="323"/>
    </row>
    <row r="134" spans="1:28" ht="76.5" x14ac:dyDescent="0.2">
      <c r="A134" s="1396">
        <v>46</v>
      </c>
      <c r="B134" s="1458" t="s">
        <v>1748</v>
      </c>
      <c r="C134" s="1397" t="s">
        <v>679</v>
      </c>
      <c r="D134" s="1397" t="s">
        <v>680</v>
      </c>
      <c r="E134" s="1306" t="s">
        <v>721</v>
      </c>
      <c r="F134" s="1271" t="s">
        <v>680</v>
      </c>
      <c r="G134" s="1296" t="s">
        <v>768</v>
      </c>
      <c r="H134" s="1296" t="s">
        <v>48</v>
      </c>
      <c r="I134" s="1307">
        <v>1</v>
      </c>
      <c r="J134" s="1308">
        <v>41475</v>
      </c>
      <c r="K134" s="1308">
        <v>41820</v>
      </c>
      <c r="L134" s="475">
        <f t="shared" si="28"/>
        <v>49.285714285714285</v>
      </c>
      <c r="M134" s="867" t="s">
        <v>29</v>
      </c>
      <c r="N134" s="477">
        <v>1</v>
      </c>
      <c r="O134" s="478">
        <f t="shared" si="29"/>
        <v>1</v>
      </c>
      <c r="P134" s="479">
        <f t="shared" si="30"/>
        <v>49.285714285714285</v>
      </c>
      <c r="Q134" s="479">
        <f t="shared" ca="1" si="31"/>
        <v>49.285714285714285</v>
      </c>
      <c r="R134" s="479">
        <f t="shared" ca="1" si="32"/>
        <v>49.285714285714285</v>
      </c>
      <c r="S134" s="480"/>
      <c r="T134" s="480"/>
      <c r="U134" s="208" t="s">
        <v>1628</v>
      </c>
      <c r="V134" s="915">
        <f t="shared" si="33"/>
        <v>2</v>
      </c>
      <c r="W134" s="915">
        <f t="shared" si="27"/>
        <v>0</v>
      </c>
      <c r="X134" s="915" t="str">
        <f t="shared" si="26"/>
        <v>CUMPLIDA</v>
      </c>
      <c r="Y134" s="1399" t="str">
        <f>IF(X134&amp;X135="CUMPLIDA","CUMPLIDA",IF(OR(X134="VENCIDA",X135="VENCIDA"),"VENCIDA",IF(V134+V135=4,"CUMPLIDA","EN TERMINO")))</f>
        <v>CUMPLIDA</v>
      </c>
      <c r="AB134" s="323"/>
    </row>
    <row r="135" spans="1:28" ht="64.5" thickBot="1" x14ac:dyDescent="0.25">
      <c r="A135" s="1396"/>
      <c r="B135" s="1458"/>
      <c r="C135" s="1397"/>
      <c r="D135" s="1397"/>
      <c r="E135" s="1306" t="s">
        <v>722</v>
      </c>
      <c r="F135" s="1271" t="s">
        <v>680</v>
      </c>
      <c r="G135" s="1296" t="s">
        <v>769</v>
      </c>
      <c r="H135" s="1296" t="s">
        <v>802</v>
      </c>
      <c r="I135" s="1307">
        <v>1</v>
      </c>
      <c r="J135" s="1308">
        <v>41517</v>
      </c>
      <c r="K135" s="1308">
        <v>41882</v>
      </c>
      <c r="L135" s="475">
        <f t="shared" si="28"/>
        <v>52.142857142857146</v>
      </c>
      <c r="M135" s="867" t="s">
        <v>29</v>
      </c>
      <c r="N135" s="477">
        <v>1</v>
      </c>
      <c r="O135" s="478">
        <f t="shared" si="29"/>
        <v>1</v>
      </c>
      <c r="P135" s="479">
        <f t="shared" si="30"/>
        <v>52.142857142857146</v>
      </c>
      <c r="Q135" s="479">
        <f t="shared" ca="1" si="31"/>
        <v>52.142857142857146</v>
      </c>
      <c r="R135" s="479">
        <f t="shared" ca="1" si="32"/>
        <v>52.142857142857146</v>
      </c>
      <c r="S135" s="480"/>
      <c r="T135" s="480"/>
      <c r="U135" s="208" t="s">
        <v>1629</v>
      </c>
      <c r="V135" s="915">
        <f t="shared" si="33"/>
        <v>2</v>
      </c>
      <c r="W135" s="915">
        <f t="shared" si="27"/>
        <v>0</v>
      </c>
      <c r="X135" s="915" t="str">
        <f t="shared" si="26"/>
        <v>CUMPLIDA</v>
      </c>
      <c r="Y135" s="1400"/>
      <c r="AB135" s="323"/>
    </row>
    <row r="136" spans="1:28" ht="204.75" thickBot="1" x14ac:dyDescent="0.25">
      <c r="A136" s="898">
        <v>51</v>
      </c>
      <c r="B136" s="1173" t="s">
        <v>1749</v>
      </c>
      <c r="C136" s="899" t="s">
        <v>679</v>
      </c>
      <c r="D136" s="899" t="s">
        <v>680</v>
      </c>
      <c r="E136" s="1306" t="s">
        <v>723</v>
      </c>
      <c r="F136" s="1271" t="s">
        <v>680</v>
      </c>
      <c r="G136" s="1296" t="s">
        <v>770</v>
      </c>
      <c r="H136" s="1296" t="s">
        <v>804</v>
      </c>
      <c r="I136" s="1307">
        <v>4</v>
      </c>
      <c r="J136" s="1308">
        <v>41516</v>
      </c>
      <c r="K136" s="1308">
        <v>41851</v>
      </c>
      <c r="L136" s="475">
        <f t="shared" si="28"/>
        <v>47.857142857142854</v>
      </c>
      <c r="M136" s="867" t="s">
        <v>29</v>
      </c>
      <c r="N136" s="477">
        <v>4</v>
      </c>
      <c r="O136" s="478">
        <f t="shared" si="29"/>
        <v>1</v>
      </c>
      <c r="P136" s="479">
        <f t="shared" si="30"/>
        <v>47.857142857142854</v>
      </c>
      <c r="Q136" s="479">
        <f t="shared" ca="1" si="31"/>
        <v>47.857142857142854</v>
      </c>
      <c r="R136" s="479">
        <f t="shared" ca="1" si="32"/>
        <v>47.857142857142854</v>
      </c>
      <c r="S136" s="480"/>
      <c r="T136" s="480"/>
      <c r="U136" s="208" t="s">
        <v>921</v>
      </c>
      <c r="V136" s="915">
        <f t="shared" si="33"/>
        <v>2</v>
      </c>
      <c r="W136" s="915">
        <f t="shared" si="27"/>
        <v>0</v>
      </c>
      <c r="X136" s="915" t="str">
        <f t="shared" si="26"/>
        <v>CUMPLIDA</v>
      </c>
      <c r="Y136" s="1170" t="str">
        <f>IF(X136="CUMPLIDA","CUMPLIDA",IF(X136="EN TERMINO","EN TERMINO","VENCIDA"))</f>
        <v>CUMPLIDA</v>
      </c>
      <c r="AB136" s="323"/>
    </row>
    <row r="137" spans="1:28" ht="144.75" thickBot="1" x14ac:dyDescent="0.25">
      <c r="A137" s="898">
        <v>58</v>
      </c>
      <c r="B137" s="899" t="s">
        <v>1750</v>
      </c>
      <c r="C137" s="927" t="s">
        <v>679</v>
      </c>
      <c r="D137" s="927" t="s">
        <v>680</v>
      </c>
      <c r="E137" s="1309" t="s">
        <v>724</v>
      </c>
      <c r="F137" s="1271" t="s">
        <v>680</v>
      </c>
      <c r="G137" s="1309" t="s">
        <v>749</v>
      </c>
      <c r="H137" s="1271" t="s">
        <v>794</v>
      </c>
      <c r="I137" s="1310">
        <v>1</v>
      </c>
      <c r="J137" s="1308">
        <v>41548</v>
      </c>
      <c r="K137" s="1308">
        <v>41698</v>
      </c>
      <c r="L137" s="475">
        <f t="shared" si="28"/>
        <v>21.428571428571427</v>
      </c>
      <c r="M137" s="867" t="s">
        <v>29</v>
      </c>
      <c r="N137" s="477">
        <v>1</v>
      </c>
      <c r="O137" s="478">
        <f t="shared" si="29"/>
        <v>1</v>
      </c>
      <c r="P137" s="479">
        <f t="shared" si="30"/>
        <v>21.428571428571427</v>
      </c>
      <c r="Q137" s="479">
        <f t="shared" ca="1" si="31"/>
        <v>21.428571428571427</v>
      </c>
      <c r="R137" s="479">
        <f t="shared" ca="1" si="32"/>
        <v>21.428571428571427</v>
      </c>
      <c r="S137" s="480"/>
      <c r="T137" s="480"/>
      <c r="U137" s="208" t="s">
        <v>2081</v>
      </c>
      <c r="V137" s="915">
        <f t="shared" si="33"/>
        <v>2</v>
      </c>
      <c r="W137" s="915">
        <f t="shared" si="27"/>
        <v>0</v>
      </c>
      <c r="X137" s="915" t="str">
        <f>IF(V137+W137&gt;1,"CUMPLIDA",IF(W137=1,"EN TERMINO","VENCIDA"))</f>
        <v>CUMPLIDA</v>
      </c>
      <c r="Y137" s="1170" t="str">
        <f>IF(X137="CUMPLIDA","CUMPLIDA",IF(X137="EN TERMINO","EN TERMINO","VENCIDA"))</f>
        <v>CUMPLIDA</v>
      </c>
      <c r="AB137" s="323"/>
    </row>
    <row r="138" spans="1:28" ht="60" x14ac:dyDescent="0.2">
      <c r="A138" s="1396">
        <v>64</v>
      </c>
      <c r="B138" s="1458" t="s">
        <v>2082</v>
      </c>
      <c r="C138" s="1397" t="s">
        <v>679</v>
      </c>
      <c r="D138" s="1397" t="s">
        <v>680</v>
      </c>
      <c r="E138" s="1309" t="s">
        <v>725</v>
      </c>
      <c r="F138" s="1271" t="s">
        <v>680</v>
      </c>
      <c r="G138" s="1309" t="s">
        <v>771</v>
      </c>
      <c r="H138" s="1271" t="s">
        <v>802</v>
      </c>
      <c r="I138" s="1311">
        <v>1</v>
      </c>
      <c r="J138" s="1308">
        <v>41517</v>
      </c>
      <c r="K138" s="1308">
        <v>41882</v>
      </c>
      <c r="L138" s="475">
        <f t="shared" si="28"/>
        <v>52.142857142857146</v>
      </c>
      <c r="M138" s="867" t="s">
        <v>29</v>
      </c>
      <c r="N138" s="477">
        <v>1</v>
      </c>
      <c r="O138" s="478">
        <f t="shared" si="29"/>
        <v>1</v>
      </c>
      <c r="P138" s="479">
        <f t="shared" si="30"/>
        <v>52.142857142857146</v>
      </c>
      <c r="Q138" s="479">
        <f t="shared" ca="1" si="31"/>
        <v>52.142857142857146</v>
      </c>
      <c r="R138" s="479">
        <f t="shared" ca="1" si="32"/>
        <v>52.142857142857146</v>
      </c>
      <c r="S138" s="480"/>
      <c r="T138" s="480"/>
      <c r="U138" s="208" t="s">
        <v>2083</v>
      </c>
      <c r="V138" s="915">
        <f t="shared" si="33"/>
        <v>2</v>
      </c>
      <c r="W138" s="915">
        <f t="shared" si="27"/>
        <v>0</v>
      </c>
      <c r="X138" s="915" t="str">
        <f>IF(V138+W138&gt;1,"CUMPLIDA",IF(W138=1,"EN TERMINO","VENCIDA"))</f>
        <v>CUMPLIDA</v>
      </c>
      <c r="Y138" s="1399" t="str">
        <f>IF(X138&amp;X139="CUMPLIDA","CUMPLIDA",IF(OR(X138="VENCIDA",X139="VENCIDA"),"VENCIDA",IF(V138+V139=4,"CUMPLIDA","EN TERMINO")))</f>
        <v>CUMPLIDA</v>
      </c>
      <c r="AB138" s="323"/>
    </row>
    <row r="139" spans="1:28" ht="110.25" customHeight="1" thickBot="1" x14ac:dyDescent="0.25">
      <c r="A139" s="1396"/>
      <c r="B139" s="1458"/>
      <c r="C139" s="1397"/>
      <c r="D139" s="1397"/>
      <c r="E139" s="1309" t="s">
        <v>726</v>
      </c>
      <c r="F139" s="1271" t="s">
        <v>680</v>
      </c>
      <c r="G139" s="1309" t="s">
        <v>772</v>
      </c>
      <c r="H139" s="1271" t="s">
        <v>792</v>
      </c>
      <c r="I139" s="1294">
        <v>1</v>
      </c>
      <c r="J139" s="1308">
        <v>41487</v>
      </c>
      <c r="K139" s="1308">
        <v>41638</v>
      </c>
      <c r="L139" s="475">
        <f t="shared" si="28"/>
        <v>21.571428571428573</v>
      </c>
      <c r="M139" s="867" t="s">
        <v>815</v>
      </c>
      <c r="N139" s="477">
        <v>1</v>
      </c>
      <c r="O139" s="478">
        <f t="shared" si="29"/>
        <v>1</v>
      </c>
      <c r="P139" s="479">
        <f t="shared" si="30"/>
        <v>21.571428571428573</v>
      </c>
      <c r="Q139" s="479">
        <f t="shared" ca="1" si="31"/>
        <v>21.571428571428573</v>
      </c>
      <c r="R139" s="479">
        <f t="shared" ca="1" si="32"/>
        <v>21.571428571428573</v>
      </c>
      <c r="S139" s="480"/>
      <c r="T139" s="480"/>
      <c r="U139" s="208" t="s">
        <v>847</v>
      </c>
      <c r="V139" s="915">
        <f t="shared" si="33"/>
        <v>2</v>
      </c>
      <c r="W139" s="915">
        <f t="shared" si="27"/>
        <v>0</v>
      </c>
      <c r="X139" s="915" t="str">
        <f>IF(V139+W139&gt;1,"CUMPLIDA",IF(W139=1,"EN TERMINO","VENCIDA"))</f>
        <v>CUMPLIDA</v>
      </c>
      <c r="Y139" s="1400"/>
      <c r="AB139" s="323"/>
    </row>
    <row r="140" spans="1:28" ht="96.75" thickBot="1" x14ac:dyDescent="0.25">
      <c r="A140" s="898">
        <v>66</v>
      </c>
      <c r="B140" s="1173" t="s">
        <v>1752</v>
      </c>
      <c r="C140" s="899" t="s">
        <v>679</v>
      </c>
      <c r="D140" s="899" t="s">
        <v>680</v>
      </c>
      <c r="E140" s="1296" t="s">
        <v>727</v>
      </c>
      <c r="F140" s="1271" t="s">
        <v>680</v>
      </c>
      <c r="G140" s="1296" t="s">
        <v>773</v>
      </c>
      <c r="H140" s="1296" t="s">
        <v>31</v>
      </c>
      <c r="I140" s="1294">
        <v>2</v>
      </c>
      <c r="J140" s="1308">
        <v>41475</v>
      </c>
      <c r="K140" s="1308">
        <v>41639</v>
      </c>
      <c r="L140" s="475">
        <f t="shared" si="28"/>
        <v>23.428571428571427</v>
      </c>
      <c r="M140" s="867" t="s">
        <v>29</v>
      </c>
      <c r="N140" s="477">
        <v>2</v>
      </c>
      <c r="O140" s="478">
        <f t="shared" si="29"/>
        <v>1</v>
      </c>
      <c r="P140" s="479">
        <f t="shared" si="30"/>
        <v>23.428571428571427</v>
      </c>
      <c r="Q140" s="479">
        <f t="shared" ca="1" si="31"/>
        <v>23.428571428571427</v>
      </c>
      <c r="R140" s="479">
        <f t="shared" ca="1" si="32"/>
        <v>23.428571428571427</v>
      </c>
      <c r="S140" s="480"/>
      <c r="T140" s="480"/>
      <c r="U140" s="208" t="s">
        <v>2084</v>
      </c>
      <c r="V140" s="915">
        <f t="shared" si="33"/>
        <v>2</v>
      </c>
      <c r="W140" s="915">
        <f t="shared" si="27"/>
        <v>0</v>
      </c>
      <c r="X140" s="915" t="str">
        <f>IF(V140+W140&gt;1,"CUMPLIDA",IF(W140=1,"EN TERMINO","VENCIDA"))</f>
        <v>CUMPLIDA</v>
      </c>
      <c r="Y140" s="1170" t="str">
        <f>IF(X140="CUMPLIDA","CUMPLIDA",IF(X140="EN TERMINO","EN TERMINO","VENCIDA"))</f>
        <v>CUMPLIDA</v>
      </c>
      <c r="AB140" s="323"/>
    </row>
    <row r="141" spans="1:28" s="1197" customFormat="1" ht="16.5" thickBot="1" x14ac:dyDescent="0.25">
      <c r="A141" s="1198" t="s">
        <v>349</v>
      </c>
      <c r="B141" s="1198"/>
      <c r="C141" s="1198"/>
      <c r="D141" s="1198"/>
      <c r="E141" s="1198"/>
      <c r="F141" s="1198"/>
      <c r="G141" s="1198"/>
      <c r="H141" s="1198"/>
      <c r="I141" s="1198"/>
      <c r="J141" s="1198"/>
      <c r="K141" s="1198"/>
      <c r="L141" s="1198"/>
      <c r="M141" s="1198"/>
      <c r="N141" s="1198"/>
      <c r="O141" s="1198"/>
      <c r="P141" s="1198"/>
      <c r="Q141" s="1198"/>
      <c r="R141" s="1198"/>
      <c r="S141" s="1200"/>
      <c r="T141" s="1200"/>
      <c r="U141" s="1198"/>
      <c r="V141" s="1201"/>
      <c r="W141" s="1201"/>
      <c r="X141" s="1202"/>
      <c r="Y141" s="1203"/>
    </row>
    <row r="142" spans="1:28" ht="324.75" thickBot="1" x14ac:dyDescent="0.25">
      <c r="A142" s="898">
        <v>3</v>
      </c>
      <c r="B142" s="899" t="s">
        <v>1753</v>
      </c>
      <c r="C142" s="899" t="s">
        <v>28</v>
      </c>
      <c r="D142" s="899" t="s">
        <v>350</v>
      </c>
      <c r="E142" s="1312" t="s">
        <v>352</v>
      </c>
      <c r="F142" s="1312" t="s">
        <v>353</v>
      </c>
      <c r="G142" s="1312" t="s">
        <v>354</v>
      </c>
      <c r="H142" s="1312" t="s">
        <v>355</v>
      </c>
      <c r="I142" s="1313">
        <v>1</v>
      </c>
      <c r="J142" s="1314">
        <v>41320</v>
      </c>
      <c r="K142" s="1314">
        <v>41532</v>
      </c>
      <c r="L142" s="479">
        <f t="shared" ref="L142:L150" si="34">(+K142-J142)/7</f>
        <v>30.285714285714285</v>
      </c>
      <c r="M142" s="959" t="s">
        <v>351</v>
      </c>
      <c r="N142" s="477">
        <v>1</v>
      </c>
      <c r="O142" s="478">
        <f t="shared" ref="O142:O150" si="35">IF(N142/I142&gt;1,1,+N142/I142)</f>
        <v>1</v>
      </c>
      <c r="P142" s="479">
        <f t="shared" ref="P142:P150" si="36">+L142*O142</f>
        <v>30.285714285714285</v>
      </c>
      <c r="Q142" s="479">
        <f t="shared" ref="Q142:Q150" ca="1" si="37">IF(K142&lt;=$S$7,P142,0)</f>
        <v>30.285714285714285</v>
      </c>
      <c r="R142" s="479">
        <f t="shared" ref="R142:R150" ca="1" si="38">IF($S$7&gt;=K142,L142,0)</f>
        <v>30.285714285714285</v>
      </c>
      <c r="S142" s="480"/>
      <c r="T142" s="480"/>
      <c r="U142" s="208" t="s">
        <v>2085</v>
      </c>
      <c r="V142" s="915">
        <f t="shared" ref="V142:V150" si="39">IF(O142=100%,2,0)</f>
        <v>2</v>
      </c>
      <c r="W142" s="915">
        <f t="shared" ref="W142:W150" si="40">IF(K142&lt;$U$2,0,1)</f>
        <v>0</v>
      </c>
      <c r="X142" s="915" t="str">
        <f>IF(V142+W142&gt;1,"CUMPLIDA",IF(W142=1,"EN TERMINO","VENCIDA"))</f>
        <v>CUMPLIDA</v>
      </c>
      <c r="Y142" s="1170" t="str">
        <f>IF(X142="CUMPLIDA","CUMPLIDA",IF(X142="EN TERMINO","EN TERMINO","VENCIDA"))</f>
        <v>CUMPLIDA</v>
      </c>
      <c r="AB142" s="588"/>
    </row>
    <row r="143" spans="1:28" ht="216.75" thickBot="1" x14ac:dyDescent="0.25">
      <c r="A143" s="898">
        <v>5</v>
      </c>
      <c r="B143" s="899" t="s">
        <v>1754</v>
      </c>
      <c r="C143" s="899" t="s">
        <v>356</v>
      </c>
      <c r="D143" s="960" t="s">
        <v>350</v>
      </c>
      <c r="E143" s="1312" t="s">
        <v>357</v>
      </c>
      <c r="F143" s="1312" t="s">
        <v>358</v>
      </c>
      <c r="G143" s="1312" t="s">
        <v>2232</v>
      </c>
      <c r="H143" s="1312" t="s">
        <v>359</v>
      </c>
      <c r="I143" s="1315">
        <v>1</v>
      </c>
      <c r="J143" s="1314">
        <v>41214</v>
      </c>
      <c r="K143" s="1314">
        <v>41532</v>
      </c>
      <c r="L143" s="479">
        <f t="shared" si="34"/>
        <v>45.428571428571431</v>
      </c>
      <c r="M143" s="959" t="s">
        <v>351</v>
      </c>
      <c r="N143" s="477">
        <v>1</v>
      </c>
      <c r="O143" s="478">
        <f t="shared" si="35"/>
        <v>1</v>
      </c>
      <c r="P143" s="479">
        <f t="shared" si="36"/>
        <v>45.428571428571431</v>
      </c>
      <c r="Q143" s="479">
        <f t="shared" ca="1" si="37"/>
        <v>45.428571428571431</v>
      </c>
      <c r="R143" s="479">
        <f t="shared" ca="1" si="38"/>
        <v>45.428571428571431</v>
      </c>
      <c r="S143" s="480"/>
      <c r="T143" s="480"/>
      <c r="U143" s="208" t="s">
        <v>2086</v>
      </c>
      <c r="V143" s="915">
        <f t="shared" si="39"/>
        <v>2</v>
      </c>
      <c r="W143" s="915">
        <f t="shared" si="40"/>
        <v>0</v>
      </c>
      <c r="X143" s="915" t="str">
        <f>IF(V143+W143&gt;1,"CUMPLIDA",IF(W143=1,"EN TERMINO","VENCIDA"))</f>
        <v>CUMPLIDA</v>
      </c>
      <c r="Y143" s="1170" t="str">
        <f>IF(X143="CUMPLIDA","CUMPLIDA",IF(X143="EN TERMINO","EN TERMINO","VENCIDA"))</f>
        <v>CUMPLIDA</v>
      </c>
      <c r="AB143" s="588"/>
    </row>
    <row r="144" spans="1:28" ht="192.75" thickBot="1" x14ac:dyDescent="0.25">
      <c r="A144" s="898">
        <v>7</v>
      </c>
      <c r="B144" s="899" t="s">
        <v>1756</v>
      </c>
      <c r="C144" s="899" t="s">
        <v>361</v>
      </c>
      <c r="D144" s="899" t="s">
        <v>350</v>
      </c>
      <c r="E144" s="1312" t="s">
        <v>362</v>
      </c>
      <c r="F144" s="1312" t="s">
        <v>363</v>
      </c>
      <c r="G144" s="1312" t="s">
        <v>364</v>
      </c>
      <c r="H144" s="1312" t="s">
        <v>365</v>
      </c>
      <c r="I144" s="1313">
        <v>1</v>
      </c>
      <c r="J144" s="1314">
        <v>41183</v>
      </c>
      <c r="K144" s="1314">
        <v>41547</v>
      </c>
      <c r="L144" s="479">
        <f t="shared" si="34"/>
        <v>52</v>
      </c>
      <c r="M144" s="959" t="s">
        <v>351</v>
      </c>
      <c r="N144" s="1174">
        <v>1</v>
      </c>
      <c r="O144" s="478">
        <f t="shared" si="35"/>
        <v>1</v>
      </c>
      <c r="P144" s="479">
        <f t="shared" si="36"/>
        <v>52</v>
      </c>
      <c r="Q144" s="479">
        <f t="shared" ca="1" si="37"/>
        <v>52</v>
      </c>
      <c r="R144" s="479">
        <f t="shared" ca="1" si="38"/>
        <v>52</v>
      </c>
      <c r="S144" s="480"/>
      <c r="T144" s="480"/>
      <c r="U144" s="208" t="s">
        <v>844</v>
      </c>
      <c r="V144" s="915">
        <f t="shared" si="39"/>
        <v>2</v>
      </c>
      <c r="W144" s="915">
        <f t="shared" si="40"/>
        <v>0</v>
      </c>
      <c r="X144" s="915" t="str">
        <f t="shared" ref="X144:X150" si="41">IF(V144+W144&gt;1,"CUMPLIDA",IF(W144=1,"EN TERMINO","VENCIDA"))</f>
        <v>CUMPLIDA</v>
      </c>
      <c r="Y144" s="1170" t="str">
        <f>IF(X144="CUMPLIDA","CUMPLIDA",IF(X144="EN TERMINO","EN TERMINO","VENCIDA"))</f>
        <v>CUMPLIDA</v>
      </c>
      <c r="AB144" s="588"/>
    </row>
    <row r="145" spans="1:28" ht="409.6" thickBot="1" x14ac:dyDescent="0.25">
      <c r="A145" s="898">
        <v>9</v>
      </c>
      <c r="B145" s="899" t="s">
        <v>1757</v>
      </c>
      <c r="C145" s="899" t="s">
        <v>367</v>
      </c>
      <c r="D145" s="960" t="s">
        <v>350</v>
      </c>
      <c r="E145" s="1312" t="s">
        <v>360</v>
      </c>
      <c r="F145" s="1312" t="s">
        <v>368</v>
      </c>
      <c r="G145" s="1312" t="s">
        <v>369</v>
      </c>
      <c r="H145" s="1316" t="s">
        <v>86</v>
      </c>
      <c r="I145" s="1313">
        <v>1</v>
      </c>
      <c r="J145" s="1314">
        <v>41183</v>
      </c>
      <c r="K145" s="1314">
        <v>41455</v>
      </c>
      <c r="L145" s="479">
        <f t="shared" si="34"/>
        <v>38.857142857142854</v>
      </c>
      <c r="M145" s="959" t="s">
        <v>351</v>
      </c>
      <c r="N145" s="926">
        <v>1</v>
      </c>
      <c r="O145" s="478">
        <f t="shared" si="35"/>
        <v>1</v>
      </c>
      <c r="P145" s="479">
        <f t="shared" si="36"/>
        <v>38.857142857142854</v>
      </c>
      <c r="Q145" s="479">
        <f t="shared" ca="1" si="37"/>
        <v>38.857142857142854</v>
      </c>
      <c r="R145" s="479">
        <f t="shared" ca="1" si="38"/>
        <v>38.857142857142854</v>
      </c>
      <c r="S145" s="480"/>
      <c r="T145" s="480"/>
      <c r="U145" s="208" t="s">
        <v>2059</v>
      </c>
      <c r="V145" s="915">
        <f t="shared" si="39"/>
        <v>2</v>
      </c>
      <c r="W145" s="915">
        <f t="shared" si="40"/>
        <v>0</v>
      </c>
      <c r="X145" s="915" t="str">
        <f>IF(V145+W145&gt;1,"CUMPLIDA",IF(W145=1,"EN TERMINO","VENCIDA"))</f>
        <v>CUMPLIDA</v>
      </c>
      <c r="Y145" s="1170" t="str">
        <f>IF(X145="CUMPLIDA","CUMPLIDA",IF(X145="EN TERMINO","EN TERMINO","VENCIDA"))</f>
        <v>CUMPLIDA</v>
      </c>
      <c r="AB145" s="588"/>
    </row>
    <row r="146" spans="1:28" ht="89.25" x14ac:dyDescent="0.2">
      <c r="A146" s="1396">
        <v>19</v>
      </c>
      <c r="B146" s="1403" t="s">
        <v>1758</v>
      </c>
      <c r="C146" s="1397" t="s">
        <v>371</v>
      </c>
      <c r="D146" s="1404" t="s">
        <v>350</v>
      </c>
      <c r="E146" s="1405" t="s">
        <v>372</v>
      </c>
      <c r="F146" s="1317" t="s">
        <v>415</v>
      </c>
      <c r="G146" s="1317" t="s">
        <v>373</v>
      </c>
      <c r="H146" s="1277" t="s">
        <v>374</v>
      </c>
      <c r="I146" s="1277">
        <v>1</v>
      </c>
      <c r="J146" s="1314">
        <v>41162</v>
      </c>
      <c r="K146" s="1314">
        <v>41273</v>
      </c>
      <c r="L146" s="479">
        <f t="shared" si="34"/>
        <v>15.857142857142858</v>
      </c>
      <c r="M146" s="962" t="s">
        <v>370</v>
      </c>
      <c r="N146" s="477">
        <v>1</v>
      </c>
      <c r="O146" s="478">
        <f t="shared" si="35"/>
        <v>1</v>
      </c>
      <c r="P146" s="479">
        <f t="shared" si="36"/>
        <v>15.857142857142858</v>
      </c>
      <c r="Q146" s="479">
        <f t="shared" ca="1" si="37"/>
        <v>15.857142857142858</v>
      </c>
      <c r="R146" s="479">
        <f t="shared" ca="1" si="38"/>
        <v>15.857142857142858</v>
      </c>
      <c r="S146" s="480"/>
      <c r="T146" s="480"/>
      <c r="U146" s="208" t="s">
        <v>392</v>
      </c>
      <c r="V146" s="915">
        <f t="shared" si="39"/>
        <v>2</v>
      </c>
      <c r="W146" s="915">
        <f t="shared" si="40"/>
        <v>0</v>
      </c>
      <c r="X146" s="915" t="str">
        <f t="shared" si="41"/>
        <v>CUMPLIDA</v>
      </c>
      <c r="Y146" s="1399" t="str">
        <f>IF(X146&amp;X147="CUMPLIDA","CUMPLIDA",IF(OR(X146="VENCIDA",X147="VENCIDA"),"VENCIDA",IF(V146+V147=4,"CUMPLIDA","EN TERMINO")))</f>
        <v>CUMPLIDA</v>
      </c>
      <c r="AB146" s="588"/>
    </row>
    <row r="147" spans="1:28" ht="77.25" thickBot="1" x14ac:dyDescent="0.25">
      <c r="A147" s="1396"/>
      <c r="B147" s="1403"/>
      <c r="C147" s="1397"/>
      <c r="D147" s="1404"/>
      <c r="E147" s="1405"/>
      <c r="F147" s="1317" t="s">
        <v>375</v>
      </c>
      <c r="G147" s="1317" t="s">
        <v>376</v>
      </c>
      <c r="H147" s="1277" t="s">
        <v>377</v>
      </c>
      <c r="I147" s="1318">
        <v>1</v>
      </c>
      <c r="J147" s="1314">
        <v>41162</v>
      </c>
      <c r="K147" s="1314">
        <v>41273</v>
      </c>
      <c r="L147" s="479">
        <f t="shared" si="34"/>
        <v>15.857142857142858</v>
      </c>
      <c r="M147" s="962" t="s">
        <v>370</v>
      </c>
      <c r="N147" s="477">
        <v>100</v>
      </c>
      <c r="O147" s="478">
        <f t="shared" si="35"/>
        <v>1</v>
      </c>
      <c r="P147" s="479">
        <f t="shared" si="36"/>
        <v>15.857142857142858</v>
      </c>
      <c r="Q147" s="479">
        <f t="shared" ca="1" si="37"/>
        <v>15.857142857142858</v>
      </c>
      <c r="R147" s="479">
        <f t="shared" ca="1" si="38"/>
        <v>15.857142857142858</v>
      </c>
      <c r="S147" s="480"/>
      <c r="T147" s="480"/>
      <c r="U147" s="208" t="s">
        <v>392</v>
      </c>
      <c r="V147" s="915">
        <f t="shared" si="39"/>
        <v>2</v>
      </c>
      <c r="W147" s="915">
        <f t="shared" si="40"/>
        <v>0</v>
      </c>
      <c r="X147" s="915" t="str">
        <f t="shared" si="41"/>
        <v>CUMPLIDA</v>
      </c>
      <c r="Y147" s="1400"/>
      <c r="AB147" s="588"/>
    </row>
    <row r="148" spans="1:28" ht="283.5" customHeight="1" x14ac:dyDescent="0.2">
      <c r="A148" s="1396">
        <v>34</v>
      </c>
      <c r="B148" s="1397" t="s">
        <v>2087</v>
      </c>
      <c r="C148" s="1397" t="s">
        <v>2088</v>
      </c>
      <c r="D148" s="1401" t="s">
        <v>350</v>
      </c>
      <c r="E148" s="1312" t="s">
        <v>379</v>
      </c>
      <c r="F148" s="1316" t="s">
        <v>380</v>
      </c>
      <c r="G148" s="1312" t="s">
        <v>381</v>
      </c>
      <c r="H148" s="1312" t="s">
        <v>382</v>
      </c>
      <c r="I148" s="1315">
        <v>2</v>
      </c>
      <c r="J148" s="1314">
        <v>41167</v>
      </c>
      <c r="K148" s="1314">
        <v>41532</v>
      </c>
      <c r="L148" s="479">
        <f t="shared" si="34"/>
        <v>52.142857142857146</v>
      </c>
      <c r="M148" s="962" t="s">
        <v>845</v>
      </c>
      <c r="N148" s="477">
        <v>2</v>
      </c>
      <c r="O148" s="478">
        <f t="shared" si="35"/>
        <v>1</v>
      </c>
      <c r="P148" s="479">
        <f t="shared" si="36"/>
        <v>52.142857142857146</v>
      </c>
      <c r="Q148" s="479">
        <f t="shared" ca="1" si="37"/>
        <v>52.142857142857146</v>
      </c>
      <c r="R148" s="479">
        <f t="shared" ca="1" si="38"/>
        <v>52.142857142857146</v>
      </c>
      <c r="S148" s="480"/>
      <c r="T148" s="480"/>
      <c r="U148" s="208" t="s">
        <v>1660</v>
      </c>
      <c r="V148" s="915">
        <f t="shared" si="39"/>
        <v>2</v>
      </c>
      <c r="W148" s="915">
        <f t="shared" si="40"/>
        <v>0</v>
      </c>
      <c r="X148" s="915" t="str">
        <f t="shared" si="41"/>
        <v>CUMPLIDA</v>
      </c>
      <c r="Y148" s="1399" t="str">
        <f>IF(X148&amp;X149="CUMPLIDA","CUMPLIDA",IF(OR(X148="VENCIDA",X149="VENCIDA"),"VENCIDA",IF(V148+V149=4,"CUMPLIDA","EN TERMINO")))</f>
        <v>VENCIDA</v>
      </c>
      <c r="AB148" s="588"/>
    </row>
    <row r="149" spans="1:28" ht="409.5" customHeight="1" thickBot="1" x14ac:dyDescent="0.25">
      <c r="A149" s="1396"/>
      <c r="B149" s="1397"/>
      <c r="C149" s="1397"/>
      <c r="D149" s="1401"/>
      <c r="E149" s="1312" t="s">
        <v>383</v>
      </c>
      <c r="F149" s="1316" t="s">
        <v>380</v>
      </c>
      <c r="G149" s="1312" t="s">
        <v>384</v>
      </c>
      <c r="H149" s="1312" t="s">
        <v>30</v>
      </c>
      <c r="I149" s="1315">
        <v>1</v>
      </c>
      <c r="J149" s="1314">
        <v>41167</v>
      </c>
      <c r="K149" s="1314">
        <v>41532</v>
      </c>
      <c r="L149" s="479">
        <f t="shared" si="34"/>
        <v>52.142857142857146</v>
      </c>
      <c r="M149" s="962" t="s">
        <v>1634</v>
      </c>
      <c r="N149" s="477">
        <v>0.5</v>
      </c>
      <c r="O149" s="478">
        <f t="shared" si="35"/>
        <v>0.5</v>
      </c>
      <c r="P149" s="479">
        <f t="shared" si="36"/>
        <v>26.071428571428573</v>
      </c>
      <c r="Q149" s="479">
        <f t="shared" ca="1" si="37"/>
        <v>26.071428571428573</v>
      </c>
      <c r="R149" s="479">
        <f t="shared" ca="1" si="38"/>
        <v>52.142857142857146</v>
      </c>
      <c r="S149" s="480"/>
      <c r="T149" s="480"/>
      <c r="U149" s="208" t="s">
        <v>2207</v>
      </c>
      <c r="V149" s="915">
        <f t="shared" si="39"/>
        <v>0</v>
      </c>
      <c r="W149" s="915">
        <f t="shared" si="40"/>
        <v>0</v>
      </c>
      <c r="X149" s="915" t="str">
        <f>IF(V149+W149&gt;1,"CUMPLIDA",IF(W149=1,"EN TERMINO","VENCIDA"))</f>
        <v>VENCIDA</v>
      </c>
      <c r="Y149" s="1400"/>
      <c r="AB149" s="588"/>
    </row>
    <row r="150" spans="1:28" ht="264.75" thickBot="1" x14ac:dyDescent="0.25">
      <c r="A150" s="898">
        <v>37</v>
      </c>
      <c r="B150" s="899" t="s">
        <v>1760</v>
      </c>
      <c r="C150" s="899" t="s">
        <v>386</v>
      </c>
      <c r="D150" s="960" t="s">
        <v>350</v>
      </c>
      <c r="E150" s="1319" t="s">
        <v>387</v>
      </c>
      <c r="F150" s="1289" t="s">
        <v>388</v>
      </c>
      <c r="G150" s="1289" t="s">
        <v>389</v>
      </c>
      <c r="H150" s="1289" t="s">
        <v>390</v>
      </c>
      <c r="I150" s="1320">
        <v>1</v>
      </c>
      <c r="J150" s="1321">
        <v>41214</v>
      </c>
      <c r="K150" s="1321">
        <v>41333</v>
      </c>
      <c r="L150" s="867">
        <f t="shared" si="34"/>
        <v>17</v>
      </c>
      <c r="M150" s="962" t="s">
        <v>378</v>
      </c>
      <c r="N150" s="477">
        <v>1</v>
      </c>
      <c r="O150" s="478">
        <f t="shared" si="35"/>
        <v>1</v>
      </c>
      <c r="P150" s="479">
        <f t="shared" si="36"/>
        <v>17</v>
      </c>
      <c r="Q150" s="479">
        <f t="shared" ca="1" si="37"/>
        <v>17</v>
      </c>
      <c r="R150" s="479">
        <f t="shared" ca="1" si="38"/>
        <v>17</v>
      </c>
      <c r="S150" s="480"/>
      <c r="T150" s="480"/>
      <c r="U150" s="477" t="s">
        <v>672</v>
      </c>
      <c r="V150" s="915">
        <f t="shared" si="39"/>
        <v>2</v>
      </c>
      <c r="W150" s="915">
        <f t="shared" si="40"/>
        <v>0</v>
      </c>
      <c r="X150" s="915" t="str">
        <f t="shared" si="41"/>
        <v>CUMPLIDA</v>
      </c>
      <c r="Y150" s="1170" t="str">
        <f>IF(X150="CUMPLIDA","CUMPLIDA",IF(X150="EN TERMINO","EN TERMINO","VENCIDA"))</f>
        <v>CUMPLIDA</v>
      </c>
      <c r="AB150" s="588"/>
    </row>
    <row r="151" spans="1:28" s="1197" customFormat="1" ht="16.5" thickBot="1" x14ac:dyDescent="0.25">
      <c r="A151" s="1204" t="s">
        <v>130</v>
      </c>
      <c r="B151" s="1205"/>
      <c r="C151" s="1204"/>
      <c r="D151" s="1204"/>
      <c r="E151" s="1204"/>
      <c r="F151" s="1204"/>
      <c r="G151" s="1204"/>
      <c r="H151" s="1204"/>
      <c r="I151" s="1204"/>
      <c r="J151" s="1204"/>
      <c r="K151" s="1204"/>
      <c r="L151" s="1204"/>
      <c r="M151" s="1204"/>
      <c r="N151" s="1206"/>
      <c r="O151" s="1207"/>
      <c r="P151" s="1207"/>
      <c r="Q151" s="1207"/>
      <c r="R151" s="1207"/>
      <c r="S151" s="1207"/>
      <c r="T151" s="1207"/>
      <c r="U151" s="1207"/>
      <c r="V151" s="1208"/>
      <c r="W151" s="1208"/>
      <c r="X151" s="1208"/>
    </row>
    <row r="152" spans="1:28" ht="408.75" thickBot="1" x14ac:dyDescent="0.25">
      <c r="A152" s="913">
        <v>2</v>
      </c>
      <c r="B152" s="899" t="s">
        <v>91</v>
      </c>
      <c r="C152" s="899" t="s">
        <v>244</v>
      </c>
      <c r="D152" s="899" t="s">
        <v>245</v>
      </c>
      <c r="E152" s="1322" t="s">
        <v>92</v>
      </c>
      <c r="F152" s="1322" t="s">
        <v>246</v>
      </c>
      <c r="G152" s="1322" t="s">
        <v>247</v>
      </c>
      <c r="H152" s="1316" t="s">
        <v>93</v>
      </c>
      <c r="I152" s="1313">
        <v>1</v>
      </c>
      <c r="J152" s="1323">
        <v>40807</v>
      </c>
      <c r="K152" s="1323">
        <v>41172</v>
      </c>
      <c r="L152" s="479">
        <f t="shared" ref="L152:L158" si="42">(+K152-J152)/7</f>
        <v>52.142857142857146</v>
      </c>
      <c r="M152" s="1175" t="s">
        <v>94</v>
      </c>
      <c r="N152" s="969">
        <v>1</v>
      </c>
      <c r="O152" s="869">
        <f>IF(N152/I152&gt;1,1,+N152/I152)</f>
        <v>1</v>
      </c>
      <c r="P152" s="475">
        <f>+L152*O152</f>
        <v>52.142857142857146</v>
      </c>
      <c r="Q152" s="475">
        <f ca="1">IF(K152&lt;=$S$7,P152,0)</f>
        <v>52.142857142857146</v>
      </c>
      <c r="R152" s="475">
        <f ca="1">IF($S$7&gt;=K152,L152,0)</f>
        <v>52.142857142857146</v>
      </c>
      <c r="S152" s="870"/>
      <c r="T152" s="870"/>
      <c r="U152" s="1176" t="s">
        <v>347</v>
      </c>
      <c r="V152" s="915">
        <f>IF(O152=100%,2,0)</f>
        <v>2</v>
      </c>
      <c r="W152" s="915">
        <f t="shared" ref="W152:W162" si="43">IF(K152&lt;$U$2,0,1)</f>
        <v>0</v>
      </c>
      <c r="X152" s="915" t="str">
        <f t="shared" ref="X152:X162" si="44">IF(V152+W152&gt;1,"CUMPLIDA",IF(W152=1,"EN TERMINO","VENCIDA"))</f>
        <v>CUMPLIDA</v>
      </c>
      <c r="Y152" s="1170" t="str">
        <f>IF(X152="CUMPLIDA","CUMPLIDA",IF(X152="EN TERMINO","EN TERMINO","VENCIDA"))</f>
        <v>CUMPLIDA</v>
      </c>
      <c r="AB152" s="364"/>
    </row>
    <row r="153" spans="1:28" ht="216.75" thickBot="1" x14ac:dyDescent="0.25">
      <c r="A153" s="913">
        <v>9</v>
      </c>
      <c r="B153" s="899" t="s">
        <v>96</v>
      </c>
      <c r="C153" s="899" t="s">
        <v>97</v>
      </c>
      <c r="D153" s="899" t="s">
        <v>98</v>
      </c>
      <c r="E153" s="1312" t="s">
        <v>99</v>
      </c>
      <c r="F153" s="1312" t="s">
        <v>297</v>
      </c>
      <c r="G153" s="1312" t="s">
        <v>298</v>
      </c>
      <c r="H153" s="1312" t="s">
        <v>299</v>
      </c>
      <c r="I153" s="1313">
        <v>1</v>
      </c>
      <c r="J153" s="1324">
        <v>40909</v>
      </c>
      <c r="K153" s="1324">
        <v>41274</v>
      </c>
      <c r="L153" s="967">
        <f t="shared" si="42"/>
        <v>52.142857142857146</v>
      </c>
      <c r="M153" s="968" t="s">
        <v>95</v>
      </c>
      <c r="N153" s="969">
        <v>1</v>
      </c>
      <c r="O153" s="869">
        <f>IF(N153/I153&gt;1,1,+N153/I153)</f>
        <v>1</v>
      </c>
      <c r="P153" s="475">
        <f>+L153*O153</f>
        <v>52.142857142857146</v>
      </c>
      <c r="Q153" s="475">
        <f ca="1">IF(K153&lt;=$S$7,P153,0)</f>
        <v>52.142857142857146</v>
      </c>
      <c r="R153" s="475">
        <f ca="1">IF($S$7&gt;=K153,L153,0)</f>
        <v>52.142857142857146</v>
      </c>
      <c r="S153" s="870"/>
      <c r="T153" s="870"/>
      <c r="U153" s="208" t="s">
        <v>417</v>
      </c>
      <c r="V153" s="915">
        <f>IF(O153=100%,2,0)</f>
        <v>2</v>
      </c>
      <c r="W153" s="915">
        <f t="shared" si="43"/>
        <v>0</v>
      </c>
      <c r="X153" s="915" t="str">
        <f t="shared" si="44"/>
        <v>CUMPLIDA</v>
      </c>
      <c r="Y153" s="1170" t="str">
        <f>IF(X153="CUMPLIDA","CUMPLIDA",IF(X153="EN TERMINO","EN TERMINO","VENCIDA"))</f>
        <v>CUMPLIDA</v>
      </c>
      <c r="AB153" s="364"/>
    </row>
    <row r="154" spans="1:28" ht="38.25" x14ac:dyDescent="0.2">
      <c r="A154" s="1402">
        <v>43</v>
      </c>
      <c r="B154" s="1397" t="s">
        <v>101</v>
      </c>
      <c r="C154" s="1397" t="s">
        <v>102</v>
      </c>
      <c r="D154" s="1397" t="s">
        <v>103</v>
      </c>
      <c r="E154" s="1406" t="s">
        <v>100</v>
      </c>
      <c r="F154" s="1406" t="s">
        <v>104</v>
      </c>
      <c r="G154" s="1271" t="s">
        <v>105</v>
      </c>
      <c r="H154" s="1325" t="s">
        <v>106</v>
      </c>
      <c r="I154" s="1325">
        <v>1</v>
      </c>
      <c r="J154" s="1326">
        <v>40817</v>
      </c>
      <c r="K154" s="1326">
        <v>40908</v>
      </c>
      <c r="L154" s="475">
        <f t="shared" si="42"/>
        <v>13</v>
      </c>
      <c r="M154" s="1415" t="s">
        <v>1652</v>
      </c>
      <c r="N154" s="868">
        <v>1</v>
      </c>
      <c r="O154" s="869">
        <f t="shared" ref="O154:O161" si="45">IF(N154/I154&gt;1,1,+N154/I154)</f>
        <v>1</v>
      </c>
      <c r="P154" s="475">
        <f t="shared" ref="P154:P161" si="46">+L154*O154</f>
        <v>13</v>
      </c>
      <c r="Q154" s="475">
        <f t="shared" ref="Q154:Q161" ca="1" si="47">IF(K154&lt;=$S$7,P154,0)</f>
        <v>13</v>
      </c>
      <c r="R154" s="475">
        <f t="shared" ref="R154:R161" ca="1" si="48">IF($S$7&gt;=K154,L154,0)</f>
        <v>13</v>
      </c>
      <c r="S154" s="870"/>
      <c r="T154" s="870"/>
      <c r="U154" s="871" t="s">
        <v>131</v>
      </c>
      <c r="V154" s="915">
        <f t="shared" ref="V154:V161" si="49">IF(O154=100%,2,0)</f>
        <v>2</v>
      </c>
      <c r="W154" s="915">
        <f t="shared" si="43"/>
        <v>0</v>
      </c>
      <c r="X154" s="915" t="str">
        <f t="shared" si="44"/>
        <v>CUMPLIDA</v>
      </c>
      <c r="Y154" s="1399" t="str">
        <f>IF(X154&amp;X155="CUMPLIDA","CUMPLIDA",IF(OR(X154="VENCIDA",X155="VENCIDA"),"VENCIDA",IF(V154+V155=4,"CUMPLIDA","EN TERMINO")))</f>
        <v>CUMPLIDA</v>
      </c>
      <c r="AB154" s="364"/>
    </row>
    <row r="155" spans="1:28" ht="240.75" thickBot="1" x14ac:dyDescent="0.25">
      <c r="A155" s="1402"/>
      <c r="B155" s="1397"/>
      <c r="C155" s="1397"/>
      <c r="D155" s="1397"/>
      <c r="E155" s="1406"/>
      <c r="F155" s="1406"/>
      <c r="G155" s="1271" t="s">
        <v>300</v>
      </c>
      <c r="H155" s="1325" t="s">
        <v>107</v>
      </c>
      <c r="I155" s="1325">
        <v>1</v>
      </c>
      <c r="J155" s="1326">
        <v>40909</v>
      </c>
      <c r="K155" s="1326">
        <v>41090</v>
      </c>
      <c r="L155" s="475">
        <f t="shared" si="42"/>
        <v>25.857142857142858</v>
      </c>
      <c r="M155" s="1415"/>
      <c r="N155" s="868">
        <v>1</v>
      </c>
      <c r="O155" s="869">
        <f t="shared" si="45"/>
        <v>1</v>
      </c>
      <c r="P155" s="475">
        <f t="shared" si="46"/>
        <v>25.857142857142858</v>
      </c>
      <c r="Q155" s="475">
        <f t="shared" ca="1" si="47"/>
        <v>25.857142857142858</v>
      </c>
      <c r="R155" s="475">
        <f t="shared" ca="1" si="48"/>
        <v>25.857142857142858</v>
      </c>
      <c r="S155" s="870"/>
      <c r="T155" s="870"/>
      <c r="U155" s="871" t="s">
        <v>418</v>
      </c>
      <c r="V155" s="915">
        <f t="shared" si="49"/>
        <v>2</v>
      </c>
      <c r="W155" s="915">
        <f t="shared" si="43"/>
        <v>0</v>
      </c>
      <c r="X155" s="915" t="str">
        <f t="shared" si="44"/>
        <v>CUMPLIDA</v>
      </c>
      <c r="Y155" s="1400"/>
      <c r="AB155" s="364"/>
    </row>
    <row r="156" spans="1:28" ht="180.75" thickBot="1" x14ac:dyDescent="0.25">
      <c r="A156" s="913">
        <v>49</v>
      </c>
      <c r="B156" s="899" t="s">
        <v>108</v>
      </c>
      <c r="C156" s="970" t="s">
        <v>109</v>
      </c>
      <c r="D156" s="899" t="s">
        <v>110</v>
      </c>
      <c r="E156" s="1312" t="s">
        <v>111</v>
      </c>
      <c r="F156" s="1312" t="s">
        <v>112</v>
      </c>
      <c r="G156" s="1312" t="s">
        <v>301</v>
      </c>
      <c r="H156" s="1315" t="s">
        <v>113</v>
      </c>
      <c r="I156" s="1315">
        <v>1</v>
      </c>
      <c r="J156" s="1323">
        <v>40848</v>
      </c>
      <c r="K156" s="1323">
        <v>40967</v>
      </c>
      <c r="L156" s="475">
        <f t="shared" si="42"/>
        <v>17</v>
      </c>
      <c r="M156" s="867" t="s">
        <v>114</v>
      </c>
      <c r="N156" s="868">
        <v>1</v>
      </c>
      <c r="O156" s="869">
        <f t="shared" si="45"/>
        <v>1</v>
      </c>
      <c r="P156" s="475">
        <f t="shared" si="46"/>
        <v>17</v>
      </c>
      <c r="Q156" s="475">
        <f t="shared" ca="1" si="47"/>
        <v>17</v>
      </c>
      <c r="R156" s="475">
        <f t="shared" ca="1" si="48"/>
        <v>17</v>
      </c>
      <c r="S156" s="870"/>
      <c r="T156" s="870"/>
      <c r="U156" s="871" t="s">
        <v>140</v>
      </c>
      <c r="V156" s="915">
        <f t="shared" si="49"/>
        <v>2</v>
      </c>
      <c r="W156" s="915">
        <f t="shared" si="43"/>
        <v>0</v>
      </c>
      <c r="X156" s="915" t="str">
        <f t="shared" si="44"/>
        <v>CUMPLIDA</v>
      </c>
      <c r="Y156" s="1170" t="str">
        <f>IF(X156="CUMPLIDA","CUMPLIDA",IF(X156="EN TERMINO","EN TERMINO","VENCIDA"))</f>
        <v>CUMPLIDA</v>
      </c>
      <c r="AB156" s="364"/>
    </row>
    <row r="157" spans="1:28" ht="180.75" thickBot="1" x14ac:dyDescent="0.25">
      <c r="A157" s="913">
        <v>53</v>
      </c>
      <c r="B157" s="899" t="s">
        <v>115</v>
      </c>
      <c r="C157" s="899" t="s">
        <v>116</v>
      </c>
      <c r="D157" s="899" t="s">
        <v>117</v>
      </c>
      <c r="E157" s="1316" t="s">
        <v>303</v>
      </c>
      <c r="F157" s="1316" t="s">
        <v>118</v>
      </c>
      <c r="G157" s="1316" t="s">
        <v>304</v>
      </c>
      <c r="H157" s="1316" t="s">
        <v>119</v>
      </c>
      <c r="I157" s="1315">
        <v>1</v>
      </c>
      <c r="J157" s="1324">
        <v>40725</v>
      </c>
      <c r="K157" s="1324">
        <v>41274</v>
      </c>
      <c r="L157" s="475">
        <f t="shared" si="42"/>
        <v>78.428571428571431</v>
      </c>
      <c r="M157" s="962" t="s">
        <v>120</v>
      </c>
      <c r="N157" s="868">
        <v>1</v>
      </c>
      <c r="O157" s="869">
        <f t="shared" si="45"/>
        <v>1</v>
      </c>
      <c r="P157" s="475">
        <f t="shared" si="46"/>
        <v>78.428571428571431</v>
      </c>
      <c r="Q157" s="475">
        <f t="shared" ca="1" si="47"/>
        <v>78.428571428571431</v>
      </c>
      <c r="R157" s="475">
        <f t="shared" ca="1" si="48"/>
        <v>78.428571428571431</v>
      </c>
      <c r="S157" s="870"/>
      <c r="T157" s="870"/>
      <c r="U157" s="871" t="s">
        <v>302</v>
      </c>
      <c r="V157" s="915">
        <f t="shared" si="49"/>
        <v>2</v>
      </c>
      <c r="W157" s="915">
        <f t="shared" si="43"/>
        <v>0</v>
      </c>
      <c r="X157" s="915" t="str">
        <f t="shared" si="44"/>
        <v>CUMPLIDA</v>
      </c>
      <c r="Y157" s="1170" t="str">
        <f>IF(X157="CUMPLIDA","CUMPLIDA",IF(X157="EN TERMINO","EN TERMINO","VENCIDA"))</f>
        <v>CUMPLIDA</v>
      </c>
      <c r="AB157" s="364"/>
    </row>
    <row r="158" spans="1:28" ht="324.75" thickBot="1" x14ac:dyDescent="0.25">
      <c r="A158" s="913">
        <v>59</v>
      </c>
      <c r="B158" s="899" t="s">
        <v>248</v>
      </c>
      <c r="C158" s="899" t="s">
        <v>121</v>
      </c>
      <c r="D158" s="899" t="s">
        <v>122</v>
      </c>
      <c r="E158" s="1309" t="s">
        <v>305</v>
      </c>
      <c r="F158" s="1309" t="s">
        <v>123</v>
      </c>
      <c r="G158" s="1309" t="s">
        <v>124</v>
      </c>
      <c r="H158" s="1316" t="s">
        <v>249</v>
      </c>
      <c r="I158" s="1315">
        <v>4</v>
      </c>
      <c r="J158" s="1327">
        <v>40801</v>
      </c>
      <c r="K158" s="1327">
        <v>41167</v>
      </c>
      <c r="L158" s="967">
        <f t="shared" si="42"/>
        <v>52.285714285714285</v>
      </c>
      <c r="M158" s="867" t="s">
        <v>49</v>
      </c>
      <c r="N158" s="868">
        <v>4</v>
      </c>
      <c r="O158" s="869">
        <f t="shared" si="45"/>
        <v>1</v>
      </c>
      <c r="P158" s="475">
        <f t="shared" si="46"/>
        <v>52.285714285714285</v>
      </c>
      <c r="Q158" s="475">
        <f t="shared" ca="1" si="47"/>
        <v>52.285714285714285</v>
      </c>
      <c r="R158" s="475">
        <f t="shared" ca="1" si="48"/>
        <v>52.285714285714285</v>
      </c>
      <c r="S158" s="870"/>
      <c r="T158" s="870"/>
      <c r="U158" s="1177" t="s">
        <v>419</v>
      </c>
      <c r="V158" s="915">
        <f t="shared" si="49"/>
        <v>2</v>
      </c>
      <c r="W158" s="915">
        <f t="shared" si="43"/>
        <v>0</v>
      </c>
      <c r="X158" s="915" t="str">
        <f t="shared" si="44"/>
        <v>CUMPLIDA</v>
      </c>
      <c r="Y158" s="714" t="str">
        <f>IF(X158="CUMPLIDA","CUMPLIDA",IF(X158="EN TERMINO","EN TERMINO","VENCIDA"))</f>
        <v>CUMPLIDA</v>
      </c>
      <c r="AB158" s="364"/>
    </row>
    <row r="159" spans="1:28" ht="408" x14ac:dyDescent="0.2">
      <c r="A159" s="1402">
        <v>81</v>
      </c>
      <c r="B159" s="1397" t="s">
        <v>1929</v>
      </c>
      <c r="C159" s="1397" t="s">
        <v>1297</v>
      </c>
      <c r="D159" s="1402" t="s">
        <v>350</v>
      </c>
      <c r="E159" s="1279" t="s">
        <v>1299</v>
      </c>
      <c r="F159" s="1309" t="s">
        <v>680</v>
      </c>
      <c r="G159" s="1279" t="s">
        <v>1302</v>
      </c>
      <c r="H159" s="1270" t="s">
        <v>1303</v>
      </c>
      <c r="I159" s="1272">
        <v>1</v>
      </c>
      <c r="J159" s="1327">
        <v>41821</v>
      </c>
      <c r="K159" s="1327">
        <v>42551</v>
      </c>
      <c r="L159" s="967">
        <f>+(K159-J159)/7</f>
        <v>104.28571428571429</v>
      </c>
      <c r="M159" s="867" t="s">
        <v>1306</v>
      </c>
      <c r="N159" s="868">
        <v>0.7</v>
      </c>
      <c r="O159" s="869">
        <f t="shared" si="45"/>
        <v>0.7</v>
      </c>
      <c r="P159" s="475">
        <f t="shared" si="46"/>
        <v>73</v>
      </c>
      <c r="Q159" s="475">
        <f t="shared" ca="1" si="47"/>
        <v>0</v>
      </c>
      <c r="R159" s="475">
        <f t="shared" ca="1" si="48"/>
        <v>0</v>
      </c>
      <c r="S159" s="870"/>
      <c r="T159" s="870"/>
      <c r="U159" s="1178" t="s">
        <v>2219</v>
      </c>
      <c r="V159" s="915">
        <f>IF(O159=100%,2,0)</f>
        <v>0</v>
      </c>
      <c r="W159" s="915">
        <f t="shared" si="43"/>
        <v>1</v>
      </c>
      <c r="X159" s="915" t="str">
        <f t="shared" si="44"/>
        <v>EN TERMINO</v>
      </c>
      <c r="Y159" s="1394" t="str">
        <f>IF(X159&amp;X160="CUMPLIDA","CUMPLIDA",IF(OR(X159="VENCIDA",X160="VENCIDA"),"VENCIDA",IF(V159+V160=4,"CUMPLIDA","EN TERMINO")))</f>
        <v>EN TERMINO</v>
      </c>
      <c r="AB159" s="364"/>
    </row>
    <row r="160" spans="1:28" ht="189" customHeight="1" thickBot="1" x14ac:dyDescent="0.25">
      <c r="A160" s="1402"/>
      <c r="B160" s="1397"/>
      <c r="C160" s="1397"/>
      <c r="D160" s="1402"/>
      <c r="E160" s="1279" t="s">
        <v>1300</v>
      </c>
      <c r="F160" s="1309" t="s">
        <v>680</v>
      </c>
      <c r="G160" s="1279" t="s">
        <v>1300</v>
      </c>
      <c r="H160" s="1270" t="s">
        <v>1304</v>
      </c>
      <c r="I160" s="1272">
        <v>1</v>
      </c>
      <c r="J160" s="1287">
        <v>42094</v>
      </c>
      <c r="K160" s="1287">
        <v>42612</v>
      </c>
      <c r="L160" s="967">
        <f>+(K160-J160)/7</f>
        <v>74</v>
      </c>
      <c r="M160" s="867" t="s">
        <v>1307</v>
      </c>
      <c r="N160" s="868">
        <v>0</v>
      </c>
      <c r="O160" s="869">
        <f t="shared" si="45"/>
        <v>0</v>
      </c>
      <c r="P160" s="475">
        <f t="shared" si="46"/>
        <v>0</v>
      </c>
      <c r="Q160" s="475">
        <f t="shared" ca="1" si="47"/>
        <v>0</v>
      </c>
      <c r="R160" s="475">
        <f t="shared" ca="1" si="48"/>
        <v>0</v>
      </c>
      <c r="S160" s="870"/>
      <c r="T160" s="870"/>
      <c r="U160" s="1179" t="s">
        <v>2031</v>
      </c>
      <c r="V160" s="915">
        <f t="shared" si="49"/>
        <v>0</v>
      </c>
      <c r="W160" s="915">
        <f t="shared" si="43"/>
        <v>1</v>
      </c>
      <c r="X160" s="915" t="str">
        <f t="shared" si="44"/>
        <v>EN TERMINO</v>
      </c>
      <c r="Y160" s="1395"/>
      <c r="AB160" s="364"/>
    </row>
    <row r="161" spans="1:28" ht="168.75" customHeight="1" thickBot="1" x14ac:dyDescent="0.25">
      <c r="A161" s="913">
        <v>82</v>
      </c>
      <c r="B161" s="927" t="s">
        <v>1930</v>
      </c>
      <c r="C161" s="927" t="s">
        <v>1298</v>
      </c>
      <c r="D161" s="927" t="s">
        <v>350</v>
      </c>
      <c r="E161" s="1279" t="s">
        <v>1301</v>
      </c>
      <c r="F161" s="1309" t="s">
        <v>680</v>
      </c>
      <c r="G161" s="1279" t="s">
        <v>1305</v>
      </c>
      <c r="H161" s="1270" t="s">
        <v>31</v>
      </c>
      <c r="I161" s="1272">
        <v>1</v>
      </c>
      <c r="J161" s="1287">
        <v>41852</v>
      </c>
      <c r="K161" s="1287">
        <v>41912</v>
      </c>
      <c r="L161" s="967">
        <f>+(K161-J161)/7</f>
        <v>8.5714285714285712</v>
      </c>
      <c r="M161" s="867" t="s">
        <v>1307</v>
      </c>
      <c r="N161" s="868">
        <v>1</v>
      </c>
      <c r="O161" s="869">
        <f t="shared" si="45"/>
        <v>1</v>
      </c>
      <c r="P161" s="475">
        <f t="shared" si="46"/>
        <v>8.5714285714285712</v>
      </c>
      <c r="Q161" s="475">
        <f t="shared" ca="1" si="47"/>
        <v>8.5714285714285712</v>
      </c>
      <c r="R161" s="475">
        <f t="shared" ca="1" si="48"/>
        <v>8.5714285714285712</v>
      </c>
      <c r="S161" s="870"/>
      <c r="T161" s="870"/>
      <c r="U161" s="1179" t="s">
        <v>2089</v>
      </c>
      <c r="V161" s="915">
        <f t="shared" si="49"/>
        <v>2</v>
      </c>
      <c r="W161" s="915">
        <f t="shared" si="43"/>
        <v>0</v>
      </c>
      <c r="X161" s="915" t="str">
        <f t="shared" si="44"/>
        <v>CUMPLIDA</v>
      </c>
      <c r="Y161" s="1171" t="str">
        <f>IF(X161="CUMPLIDA","CUMPLIDA",IF(X161="EN TERMINO","EN TERMINO","VENCIDA"))</f>
        <v>CUMPLIDA</v>
      </c>
      <c r="AB161" s="364"/>
    </row>
    <row r="162" spans="1:28" ht="409.6" thickBot="1" x14ac:dyDescent="0.25">
      <c r="A162" s="913">
        <v>85</v>
      </c>
      <c r="B162" s="899" t="s">
        <v>127</v>
      </c>
      <c r="C162" s="899" t="s">
        <v>250</v>
      </c>
      <c r="D162" s="899" t="s">
        <v>128</v>
      </c>
      <c r="E162" s="1279" t="s">
        <v>251</v>
      </c>
      <c r="F162" s="1279" t="s">
        <v>306</v>
      </c>
      <c r="G162" s="1279" t="s">
        <v>307</v>
      </c>
      <c r="H162" s="1279" t="s">
        <v>129</v>
      </c>
      <c r="I162" s="1280">
        <v>1</v>
      </c>
      <c r="J162" s="1328">
        <v>40812</v>
      </c>
      <c r="K162" s="1329">
        <v>40908</v>
      </c>
      <c r="L162" s="475">
        <f>(+K162-J162)/7</f>
        <v>13.714285714285714</v>
      </c>
      <c r="M162" s="867" t="s">
        <v>52</v>
      </c>
      <c r="N162" s="868">
        <v>1</v>
      </c>
      <c r="O162" s="869">
        <f>IF(N162/I162&gt;1,1,+N162/I162)</f>
        <v>1</v>
      </c>
      <c r="P162" s="475">
        <f>+L162*O162</f>
        <v>13.714285714285714</v>
      </c>
      <c r="Q162" s="475">
        <f ca="1">IF(K162&lt;=$S$7,P162,0)</f>
        <v>13.714285714285714</v>
      </c>
      <c r="R162" s="475">
        <f ca="1">IF($S$7&gt;=K162,L162,0)</f>
        <v>13.714285714285714</v>
      </c>
      <c r="S162" s="870"/>
      <c r="T162" s="870"/>
      <c r="U162" s="871" t="s">
        <v>134</v>
      </c>
      <c r="V162" s="915">
        <f>IF(O162=100%,2,0)</f>
        <v>2</v>
      </c>
      <c r="W162" s="915">
        <f t="shared" si="43"/>
        <v>0</v>
      </c>
      <c r="X162" s="915" t="str">
        <f t="shared" si="44"/>
        <v>CUMPLIDA</v>
      </c>
      <c r="Y162" s="1171" t="str">
        <f>IF(X162="CUMPLIDA","CUMPLIDA",IF(X162="EN TERMINO","EN TERMINO","VENCIDA"))</f>
        <v>CUMPLIDA</v>
      </c>
      <c r="AB162" s="364"/>
    </row>
    <row r="163" spans="1:28" s="1210" customFormat="1" ht="16.5" thickBot="1" x14ac:dyDescent="0.3">
      <c r="A163" s="1204" t="s">
        <v>24</v>
      </c>
      <c r="B163" s="1204"/>
      <c r="C163" s="1204"/>
      <c r="D163" s="1204"/>
      <c r="E163" s="1204"/>
      <c r="F163" s="1204"/>
      <c r="G163" s="1204"/>
      <c r="H163" s="1204"/>
      <c r="I163" s="1204"/>
      <c r="J163" s="1204"/>
      <c r="K163" s="1204"/>
      <c r="L163" s="1204"/>
      <c r="M163" s="1204"/>
      <c r="N163" s="1206"/>
      <c r="O163" s="1207"/>
      <c r="P163" s="1207"/>
      <c r="Q163" s="1207"/>
      <c r="R163" s="1207"/>
      <c r="S163" s="1207"/>
      <c r="T163" s="1207"/>
      <c r="U163" s="1207"/>
      <c r="V163" s="1208"/>
      <c r="W163" s="1208"/>
      <c r="X163" s="1208"/>
    </row>
    <row r="164" spans="1:28" s="622" customFormat="1" ht="192.75" thickBot="1" x14ac:dyDescent="0.3">
      <c r="A164" s="972">
        <v>34</v>
      </c>
      <c r="B164" s="973" t="s">
        <v>32</v>
      </c>
      <c r="C164" s="973" t="s">
        <v>33</v>
      </c>
      <c r="D164" s="973" t="s">
        <v>34</v>
      </c>
      <c r="E164" s="1309" t="s">
        <v>308</v>
      </c>
      <c r="F164" s="1309" t="s">
        <v>35</v>
      </c>
      <c r="G164" s="1309" t="s">
        <v>36</v>
      </c>
      <c r="H164" s="1307" t="s">
        <v>37</v>
      </c>
      <c r="I164" s="1307">
        <v>1</v>
      </c>
      <c r="J164" s="1327">
        <v>40422</v>
      </c>
      <c r="K164" s="1327">
        <v>40543</v>
      </c>
      <c r="L164" s="475">
        <f>(+K164-J164)/7</f>
        <v>17.285714285714285</v>
      </c>
      <c r="M164" s="975" t="s">
        <v>26</v>
      </c>
      <c r="N164" s="976">
        <v>1</v>
      </c>
      <c r="O164" s="977">
        <f>IF(N164/I164&gt;1,1,+N164/I164)</f>
        <v>1</v>
      </c>
      <c r="P164" s="967">
        <f>+L164*O164</f>
        <v>17.285714285714285</v>
      </c>
      <c r="Q164" s="967">
        <f ca="1">IF(K164&lt;=$S$7,P164,0)</f>
        <v>17.285714285714285</v>
      </c>
      <c r="R164" s="967">
        <f ca="1">IF($S$7&gt;=K164,L164,0)</f>
        <v>17.285714285714285</v>
      </c>
      <c r="S164" s="978"/>
      <c r="T164" s="978"/>
      <c r="U164" s="979"/>
      <c r="V164" s="978">
        <f>IF(O164=100%,2,0)</f>
        <v>2</v>
      </c>
      <c r="W164" s="978">
        <f>IF(K164&lt;$U$2,0,1)</f>
        <v>0</v>
      </c>
      <c r="X164" s="915" t="str">
        <f>IF(V164+W164&gt;1,"CUMPLIDA",IF(W164=1,"EN TERMINO","VENCIDA"))</f>
        <v>CUMPLIDA</v>
      </c>
      <c r="Y164" s="1170" t="str">
        <f>IF(X164="CUMPLIDA","CUMPLIDA",IF(X164="EN TERMINO","EN TERMINO","VENCIDA"))</f>
        <v>CUMPLIDA</v>
      </c>
      <c r="AB164" s="623"/>
    </row>
    <row r="165" spans="1:28" s="622" customFormat="1" ht="108.75" thickBot="1" x14ac:dyDescent="0.3">
      <c r="A165" s="972">
        <v>35</v>
      </c>
      <c r="B165" s="973" t="s">
        <v>38</v>
      </c>
      <c r="C165" s="973" t="s">
        <v>39</v>
      </c>
      <c r="D165" s="973" t="s">
        <v>40</v>
      </c>
      <c r="E165" s="1309" t="s">
        <v>41</v>
      </c>
      <c r="F165" s="1309" t="s">
        <v>42</v>
      </c>
      <c r="G165" s="1309" t="s">
        <v>43</v>
      </c>
      <c r="H165" s="1307" t="s">
        <v>44</v>
      </c>
      <c r="I165" s="1310">
        <v>1</v>
      </c>
      <c r="J165" s="1327">
        <v>40422</v>
      </c>
      <c r="K165" s="1327">
        <v>40787</v>
      </c>
      <c r="L165" s="475">
        <f>(+K165-J165)/7</f>
        <v>52.142857142857146</v>
      </c>
      <c r="M165" s="975" t="s">
        <v>26</v>
      </c>
      <c r="N165" s="976">
        <v>1</v>
      </c>
      <c r="O165" s="977">
        <f>IF(N165/I165&gt;1,1,+N165/I165)</f>
        <v>1</v>
      </c>
      <c r="P165" s="967">
        <f>+L165*O165</f>
        <v>52.142857142857146</v>
      </c>
      <c r="Q165" s="967">
        <f ca="1">IF(K165&lt;=$S$7,P165,0)</f>
        <v>52.142857142857146</v>
      </c>
      <c r="R165" s="967">
        <f ca="1">IF($S$7&gt;=K165,L165,0)</f>
        <v>52.142857142857146</v>
      </c>
      <c r="S165" s="978"/>
      <c r="T165" s="978"/>
      <c r="U165" s="1180" t="s">
        <v>309</v>
      </c>
      <c r="V165" s="978">
        <f>IF(O165=100%,2,0)</f>
        <v>2</v>
      </c>
      <c r="W165" s="978">
        <f>IF(K165&lt;$U$2,0,1)</f>
        <v>0</v>
      </c>
      <c r="X165" s="915" t="str">
        <f>IF(V165+W165&gt;1,"CUMPLIDA",IF(W165=1,"EN TERMINO","VENCIDA"))</f>
        <v>CUMPLIDA</v>
      </c>
      <c r="Y165" s="1170" t="str">
        <f>IF(X165="CUMPLIDA","CUMPLIDA",IF(X165="EN TERMINO","EN TERMINO","VENCIDA"))</f>
        <v>CUMPLIDA</v>
      </c>
      <c r="AB165" s="623"/>
    </row>
    <row r="166" spans="1:28" s="1210" customFormat="1" ht="16.5" thickBot="1" x14ac:dyDescent="0.3">
      <c r="A166" s="1204" t="s">
        <v>53</v>
      </c>
      <c r="B166" s="1204"/>
      <c r="C166" s="1204"/>
      <c r="D166" s="1204"/>
      <c r="E166" s="1204"/>
      <c r="F166" s="1204"/>
      <c r="G166" s="1204"/>
      <c r="H166" s="1204"/>
      <c r="I166" s="1204"/>
      <c r="J166" s="1204"/>
      <c r="K166" s="1204"/>
      <c r="L166" s="1204"/>
      <c r="M166" s="1204"/>
      <c r="N166" s="1206"/>
      <c r="O166" s="1207"/>
      <c r="P166" s="1207"/>
      <c r="Q166" s="1207"/>
      <c r="R166" s="1207"/>
      <c r="S166" s="1207"/>
      <c r="T166" s="1207"/>
      <c r="U166" s="1209"/>
      <c r="V166" s="1208"/>
      <c r="W166" s="1208"/>
      <c r="X166" s="1208"/>
    </row>
    <row r="167" spans="1:28" s="624" customFormat="1" ht="348.75" thickBot="1" x14ac:dyDescent="0.25">
      <c r="A167" s="982">
        <v>63</v>
      </c>
      <c r="B167" s="983" t="s">
        <v>56</v>
      </c>
      <c r="C167" s="973" t="s">
        <v>57</v>
      </c>
      <c r="D167" s="973" t="s">
        <v>58</v>
      </c>
      <c r="E167" s="1312" t="s">
        <v>310</v>
      </c>
      <c r="F167" s="1312" t="s">
        <v>311</v>
      </c>
      <c r="G167" s="1312" t="s">
        <v>312</v>
      </c>
      <c r="H167" s="1315" t="s">
        <v>59</v>
      </c>
      <c r="I167" s="1313">
        <v>1</v>
      </c>
      <c r="J167" s="1324">
        <v>40086</v>
      </c>
      <c r="K167" s="1324">
        <v>40178</v>
      </c>
      <c r="L167" s="475">
        <f>(+K167-J167)/7</f>
        <v>13.142857142857142</v>
      </c>
      <c r="M167" s="479" t="s">
        <v>55</v>
      </c>
      <c r="N167" s="926">
        <v>1</v>
      </c>
      <c r="O167" s="977">
        <f>IF(N167/I167&gt;1,1,+N167/I167)</f>
        <v>1</v>
      </c>
      <c r="P167" s="967">
        <f>+L167*O167</f>
        <v>13.142857142857142</v>
      </c>
      <c r="Q167" s="967">
        <f ca="1">IF(K167&lt;=$S$7,P167,0)</f>
        <v>13.142857142857142</v>
      </c>
      <c r="R167" s="967">
        <f ca="1">IF($S$7&gt;=K167,L167,0)</f>
        <v>13.142857142857142</v>
      </c>
      <c r="S167" s="978"/>
      <c r="T167" s="978"/>
      <c r="U167" s="984"/>
      <c r="V167" s="978">
        <f>IF(O167=100%,2,0)</f>
        <v>2</v>
      </c>
      <c r="W167" s="978">
        <f>IF(K167&lt;$U$2,0,1)</f>
        <v>0</v>
      </c>
      <c r="X167" s="915" t="str">
        <f>IF(V167+W167&gt;1,"CUMPLIDA",IF(W167=1,"EN TERMINO","VENCIDA"))</f>
        <v>CUMPLIDA</v>
      </c>
      <c r="Y167" s="1170" t="str">
        <f>IF(X167="CUMPLIDA","CUMPLIDA",IF(X167="EN TERMINO","EN TERMINO","VENCIDA"))</f>
        <v>CUMPLIDA</v>
      </c>
    </row>
    <row r="168" spans="1:28" s="1197" customFormat="1" ht="16.5" thickBot="1" x14ac:dyDescent="0.25">
      <c r="A168" s="1204" t="s">
        <v>79</v>
      </c>
      <c r="B168" s="1204"/>
      <c r="C168" s="1204"/>
      <c r="D168" s="1204"/>
      <c r="E168" s="1204"/>
      <c r="F168" s="1204"/>
      <c r="G168" s="1204"/>
      <c r="H168" s="1204"/>
      <c r="I168" s="1204"/>
      <c r="J168" s="1204"/>
      <c r="K168" s="1204"/>
      <c r="L168" s="1204"/>
      <c r="M168" s="1204"/>
      <c r="N168" s="1211"/>
      <c r="O168" s="1211"/>
      <c r="P168" s="1211"/>
      <c r="Q168" s="1211"/>
      <c r="R168" s="1211"/>
      <c r="S168" s="1211"/>
      <c r="T168" s="1211"/>
      <c r="U168" s="1211"/>
      <c r="V168" s="1199"/>
      <c r="W168" s="1199"/>
      <c r="X168" s="1212"/>
    </row>
    <row r="169" spans="1:28" ht="409.6" thickBot="1" x14ac:dyDescent="0.25">
      <c r="A169" s="986">
        <v>19</v>
      </c>
      <c r="B169" s="987" t="s">
        <v>252</v>
      </c>
      <c r="C169" s="987" t="s">
        <v>81</v>
      </c>
      <c r="D169" s="987" t="s">
        <v>82</v>
      </c>
      <c r="E169" s="1330" t="s">
        <v>313</v>
      </c>
      <c r="F169" s="1330" t="s">
        <v>83</v>
      </c>
      <c r="G169" s="1330" t="s">
        <v>253</v>
      </c>
      <c r="H169" s="1330" t="s">
        <v>85</v>
      </c>
      <c r="I169" s="1331">
        <v>1</v>
      </c>
      <c r="J169" s="1332">
        <v>41167</v>
      </c>
      <c r="K169" s="1332">
        <v>41532</v>
      </c>
      <c r="L169" s="991">
        <f>(K169-J169)/7</f>
        <v>52.142857142857146</v>
      </c>
      <c r="M169" s="992" t="s">
        <v>80</v>
      </c>
      <c r="N169" s="993">
        <v>1</v>
      </c>
      <c r="O169" s="994">
        <f>IF(N169/I169&gt;1,1,+N169/I169)</f>
        <v>1</v>
      </c>
      <c r="P169" s="995">
        <f>+L169*O169</f>
        <v>52.142857142857146</v>
      </c>
      <c r="Q169" s="995">
        <f ca="1">IF(K169&lt;=$S$7,P169,0)</f>
        <v>52.142857142857146</v>
      </c>
      <c r="R169" s="995">
        <f ca="1">IF($S$7&gt;=K169,L169,0)</f>
        <v>52.142857142857146</v>
      </c>
      <c r="S169" s="996"/>
      <c r="T169" s="996"/>
      <c r="U169" s="1181" t="s">
        <v>2090</v>
      </c>
      <c r="V169" s="915">
        <f>IF(O169=100%,2,0)</f>
        <v>2</v>
      </c>
      <c r="W169" s="915">
        <f>IF(K169&lt;$U$2,0,1)</f>
        <v>0</v>
      </c>
      <c r="X169" s="915" t="str">
        <f>IF(V169+W169&gt;1,"CUMPLIDA",IF(W169=1,"EN TERMINO","VENCIDA"))</f>
        <v>CUMPLIDA</v>
      </c>
      <c r="Y169" s="1170" t="str">
        <f>IF(X169="CUMPLIDA","CUMPLIDA",IF(X169="EN TERMINO","EN TERMINO","VENCIDA"))</f>
        <v>CUMPLIDA</v>
      </c>
      <c r="AB169" s="625"/>
    </row>
    <row r="170" spans="1:28" ht="300" x14ac:dyDescent="0.2">
      <c r="A170" s="1182">
        <v>38</v>
      </c>
      <c r="B170" s="998" t="s">
        <v>1762</v>
      </c>
      <c r="C170" s="999" t="s">
        <v>84</v>
      </c>
      <c r="D170" s="999" t="s">
        <v>88</v>
      </c>
      <c r="E170" s="1319" t="s">
        <v>314</v>
      </c>
      <c r="F170" s="1279" t="s">
        <v>315</v>
      </c>
      <c r="G170" s="1279" t="s">
        <v>316</v>
      </c>
      <c r="H170" s="1279" t="s">
        <v>87</v>
      </c>
      <c r="I170" s="1280">
        <v>1</v>
      </c>
      <c r="J170" s="1333">
        <v>41167</v>
      </c>
      <c r="K170" s="1333">
        <v>41532</v>
      </c>
      <c r="L170" s="991">
        <f>(K170-J170)/7</f>
        <v>52.142857142857146</v>
      </c>
      <c r="M170" s="1002" t="s">
        <v>25</v>
      </c>
      <c r="N170" s="1183">
        <v>1</v>
      </c>
      <c r="O170" s="994">
        <f>IF(N170/I170&gt;1,1,+N170/I170)</f>
        <v>1</v>
      </c>
      <c r="P170" s="995">
        <f>+L170*O170</f>
        <v>52.142857142857146</v>
      </c>
      <c r="Q170" s="995">
        <f ca="1">IF(K170&lt;=$S$7,P170,0)</f>
        <v>52.142857142857146</v>
      </c>
      <c r="R170" s="995">
        <f ca="1">IF($S$7&gt;=K170,L170,0)</f>
        <v>52.142857142857146</v>
      </c>
      <c r="S170" s="996"/>
      <c r="T170" s="996"/>
      <c r="U170" s="1181" t="s">
        <v>1276</v>
      </c>
      <c r="V170" s="915">
        <f>IF(O170=100%,2,0)</f>
        <v>2</v>
      </c>
      <c r="W170" s="915">
        <f>IF(K170&lt;$U$2,0,1)</f>
        <v>0</v>
      </c>
      <c r="X170" s="915" t="str">
        <f>IF(V170+W170&gt;1,"CUMPLIDA",IF(W170=1,"EN TERMINO","VENCIDA"))</f>
        <v>CUMPLIDA</v>
      </c>
      <c r="Y170" s="714" t="str">
        <f>IF(X170="CUMPLIDA","CUMPLIDA",IF(X170="EN TERMINO","EN TERMINO","VENCIDA"))</f>
        <v>CUMPLIDA</v>
      </c>
      <c r="AB170" s="625"/>
    </row>
    <row r="171" spans="1:28" s="1197" customFormat="1" ht="16.5" thickBot="1" x14ac:dyDescent="0.25">
      <c r="A171" s="1204" t="s">
        <v>242</v>
      </c>
      <c r="B171" s="1204"/>
      <c r="C171" s="1204"/>
      <c r="D171" s="1204"/>
      <c r="E171" s="1204"/>
      <c r="F171" s="1204"/>
      <c r="G171" s="1204"/>
      <c r="H171" s="1204"/>
      <c r="I171" s="1204"/>
      <c r="J171" s="1204"/>
      <c r="K171" s="1204"/>
      <c r="L171" s="1204"/>
      <c r="M171" s="1204"/>
      <c r="N171" s="1206"/>
      <c r="O171" s="1198"/>
      <c r="P171" s="1198"/>
      <c r="Q171" s="1198"/>
      <c r="R171" s="1198"/>
      <c r="S171" s="1198"/>
      <c r="T171" s="1198"/>
      <c r="U171" s="1198"/>
      <c r="V171" s="1199"/>
      <c r="W171" s="1199"/>
      <c r="X171" s="1212"/>
    </row>
    <row r="172" spans="1:28" ht="409.6" thickBot="1" x14ac:dyDescent="0.25">
      <c r="A172" s="913">
        <v>1</v>
      </c>
      <c r="B172" s="899" t="s">
        <v>2091</v>
      </c>
      <c r="C172" s="899" t="s">
        <v>143</v>
      </c>
      <c r="D172" s="899" t="s">
        <v>144</v>
      </c>
      <c r="E172" s="1271" t="s">
        <v>317</v>
      </c>
      <c r="F172" s="1334" t="s">
        <v>318</v>
      </c>
      <c r="G172" s="1334" t="s">
        <v>319</v>
      </c>
      <c r="H172" s="1334" t="s">
        <v>146</v>
      </c>
      <c r="I172" s="1335">
        <v>1</v>
      </c>
      <c r="J172" s="1336">
        <v>41121</v>
      </c>
      <c r="K172" s="1337">
        <v>41425</v>
      </c>
      <c r="L172" s="475">
        <f>(+K172-J172)/7</f>
        <v>43.428571428571431</v>
      </c>
      <c r="M172" s="1003" t="s">
        <v>147</v>
      </c>
      <c r="N172" s="1004">
        <v>1</v>
      </c>
      <c r="O172" s="994">
        <f>IF(N172/I172&gt;1,1,+N172/I172)</f>
        <v>1</v>
      </c>
      <c r="P172" s="995">
        <f>+L172*O172</f>
        <v>43.428571428571431</v>
      </c>
      <c r="Q172" s="995">
        <f ca="1">IF(K172&lt;=$S$7,P172,0)</f>
        <v>43.428571428571431</v>
      </c>
      <c r="R172" s="995">
        <f ca="1">IF($S$7&gt;=K172,L172,0)</f>
        <v>43.428571428571431</v>
      </c>
      <c r="S172" s="1005"/>
      <c r="T172" s="1005"/>
      <c r="U172" s="1184" t="s">
        <v>2092</v>
      </c>
      <c r="V172" s="915">
        <f>IF(O172=100%,2,0)</f>
        <v>2</v>
      </c>
      <c r="W172" s="915">
        <f t="shared" ref="W172:W199" si="50">IF(K172&lt;$U$2,0,1)</f>
        <v>0</v>
      </c>
      <c r="X172" s="915" t="str">
        <f>IF(V172+W172&gt;1,"CUMPLIDA",IF(W172=1,"EN TERMINO","VENCIDA"))</f>
        <v>CUMPLIDA</v>
      </c>
      <c r="Y172" s="1170" t="str">
        <f t="shared" ref="Y172:Y179" si="51">IF(X172="CUMPLIDA","CUMPLIDA",IF(X172="EN TERMINO","EN TERMINO","VENCIDA"))</f>
        <v>CUMPLIDA</v>
      </c>
      <c r="AB172" s="626"/>
    </row>
    <row r="173" spans="1:28" ht="409.6" thickBot="1" x14ac:dyDescent="0.25">
      <c r="A173" s="913">
        <v>2</v>
      </c>
      <c r="B173" s="899" t="s">
        <v>2093</v>
      </c>
      <c r="C173" s="899" t="s">
        <v>148</v>
      </c>
      <c r="D173" s="899" t="s">
        <v>2094</v>
      </c>
      <c r="E173" s="1319" t="s">
        <v>2095</v>
      </c>
      <c r="F173" s="1319" t="s">
        <v>2096</v>
      </c>
      <c r="G173" s="1319" t="s">
        <v>2097</v>
      </c>
      <c r="H173" s="1319" t="s">
        <v>2098</v>
      </c>
      <c r="I173" s="1338">
        <v>1</v>
      </c>
      <c r="J173" s="1339">
        <v>41090</v>
      </c>
      <c r="K173" s="1339">
        <v>41455</v>
      </c>
      <c r="L173" s="475">
        <f>(+K173-J173)/7</f>
        <v>52.142857142857146</v>
      </c>
      <c r="M173" s="1003" t="s">
        <v>149</v>
      </c>
      <c r="N173" s="1004">
        <v>1</v>
      </c>
      <c r="O173" s="1006">
        <f t="shared" ref="O173:O195" si="52">IF(N173/I173&gt;1,1,+N173/I173)</f>
        <v>1</v>
      </c>
      <c r="P173" s="475">
        <f t="shared" ref="P173:P195" si="53">+L173*O173</f>
        <v>52.142857142857146</v>
      </c>
      <c r="Q173" s="475">
        <f t="shared" ref="Q173:Q195" ca="1" si="54">IF(K173&lt;=$S$7,P173,0)</f>
        <v>52.142857142857146</v>
      </c>
      <c r="R173" s="475">
        <f t="shared" ref="R173:R195" ca="1" si="55">IF($S$7&gt;=K173,L173,0)</f>
        <v>52.142857142857146</v>
      </c>
      <c r="S173" s="1005"/>
      <c r="T173" s="1005"/>
      <c r="U173" s="1184" t="s">
        <v>2099</v>
      </c>
      <c r="V173" s="915">
        <f t="shared" ref="V173:V195" si="56">IF(O173=100%,2,0)</f>
        <v>2</v>
      </c>
      <c r="W173" s="915">
        <f t="shared" si="50"/>
        <v>0</v>
      </c>
      <c r="X173" s="915" t="str">
        <f t="shared" ref="X173:X195" si="57">IF(V173+W173&gt;1,"CUMPLIDA",IF(W173=1,"EN TERMINO","VENCIDA"))</f>
        <v>CUMPLIDA</v>
      </c>
      <c r="Y173" s="1170" t="str">
        <f t="shared" si="51"/>
        <v>CUMPLIDA</v>
      </c>
      <c r="AB173" s="626"/>
    </row>
    <row r="174" spans="1:28" ht="409.6" thickBot="1" x14ac:dyDescent="0.25">
      <c r="A174" s="913">
        <v>3</v>
      </c>
      <c r="B174" s="899" t="s">
        <v>150</v>
      </c>
      <c r="C174" s="899" t="s">
        <v>151</v>
      </c>
      <c r="D174" s="899" t="s">
        <v>152</v>
      </c>
      <c r="E174" s="1312" t="s">
        <v>153</v>
      </c>
      <c r="F174" s="1312" t="s">
        <v>154</v>
      </c>
      <c r="G174" s="1334" t="s">
        <v>155</v>
      </c>
      <c r="H174" s="1334" t="s">
        <v>146</v>
      </c>
      <c r="I174" s="1315">
        <v>1</v>
      </c>
      <c r="J174" s="1336">
        <v>41121</v>
      </c>
      <c r="K174" s="1337">
        <v>41425</v>
      </c>
      <c r="L174" s="475">
        <f>(+K174-J174)/7</f>
        <v>43.428571428571431</v>
      </c>
      <c r="M174" s="1003" t="s">
        <v>156</v>
      </c>
      <c r="N174" s="1004">
        <v>1</v>
      </c>
      <c r="O174" s="1006">
        <f t="shared" si="52"/>
        <v>1</v>
      </c>
      <c r="P174" s="475">
        <f t="shared" si="53"/>
        <v>43.428571428571431</v>
      </c>
      <c r="Q174" s="475">
        <f t="shared" ca="1" si="54"/>
        <v>43.428571428571431</v>
      </c>
      <c r="R174" s="475">
        <f t="shared" ca="1" si="55"/>
        <v>43.428571428571431</v>
      </c>
      <c r="S174" s="1005"/>
      <c r="T174" s="1005"/>
      <c r="U174" s="1184" t="s">
        <v>2092</v>
      </c>
      <c r="V174" s="915">
        <f t="shared" si="56"/>
        <v>2</v>
      </c>
      <c r="W174" s="915">
        <f t="shared" si="50"/>
        <v>0</v>
      </c>
      <c r="X174" s="915" t="str">
        <f t="shared" si="57"/>
        <v>CUMPLIDA</v>
      </c>
      <c r="Y174" s="1170" t="str">
        <f t="shared" si="51"/>
        <v>CUMPLIDA</v>
      </c>
      <c r="AB174" s="626"/>
    </row>
    <row r="175" spans="1:28" ht="409.6" thickBot="1" x14ac:dyDescent="0.25">
      <c r="A175" s="913">
        <v>4</v>
      </c>
      <c r="B175" s="899" t="s">
        <v>157</v>
      </c>
      <c r="C175" s="899" t="s">
        <v>158</v>
      </c>
      <c r="D175" s="899" t="s">
        <v>159</v>
      </c>
      <c r="E175" s="1317" t="s">
        <v>261</v>
      </c>
      <c r="F175" s="1317" t="s">
        <v>262</v>
      </c>
      <c r="G175" s="1317" t="s">
        <v>160</v>
      </c>
      <c r="H175" s="1312" t="s">
        <v>27</v>
      </c>
      <c r="I175" s="1315">
        <v>1</v>
      </c>
      <c r="J175" s="1336">
        <v>41121</v>
      </c>
      <c r="K175" s="1337">
        <v>41425</v>
      </c>
      <c r="L175" s="479">
        <f>(+K175-J175)/7</f>
        <v>43.428571428571431</v>
      </c>
      <c r="M175" s="1003" t="s">
        <v>161</v>
      </c>
      <c r="N175" s="1185">
        <v>1</v>
      </c>
      <c r="O175" s="1006">
        <f t="shared" si="52"/>
        <v>1</v>
      </c>
      <c r="P175" s="475">
        <f t="shared" si="53"/>
        <v>43.428571428571431</v>
      </c>
      <c r="Q175" s="475">
        <f t="shared" ca="1" si="54"/>
        <v>43.428571428571431</v>
      </c>
      <c r="R175" s="475">
        <f t="shared" ca="1" si="55"/>
        <v>43.428571428571431</v>
      </c>
      <c r="S175" s="1005"/>
      <c r="T175" s="1005"/>
      <c r="U175" s="1184" t="s">
        <v>2100</v>
      </c>
      <c r="V175" s="915">
        <f t="shared" si="56"/>
        <v>2</v>
      </c>
      <c r="W175" s="915">
        <f t="shared" si="50"/>
        <v>0</v>
      </c>
      <c r="X175" s="915" t="str">
        <f t="shared" si="57"/>
        <v>CUMPLIDA</v>
      </c>
      <c r="Y175" s="1170" t="str">
        <f t="shared" si="51"/>
        <v>CUMPLIDA</v>
      </c>
      <c r="AB175" s="626"/>
    </row>
    <row r="176" spans="1:28" ht="336.75" thickBot="1" x14ac:dyDescent="0.25">
      <c r="A176" s="1007">
        <v>6</v>
      </c>
      <c r="B176" s="899" t="s">
        <v>2101</v>
      </c>
      <c r="C176" s="899" t="s">
        <v>162</v>
      </c>
      <c r="D176" s="899" t="s">
        <v>163</v>
      </c>
      <c r="E176" s="1312" t="s">
        <v>2102</v>
      </c>
      <c r="F176" s="1312" t="s">
        <v>2103</v>
      </c>
      <c r="G176" s="1312" t="s">
        <v>164</v>
      </c>
      <c r="H176" s="1312" t="s">
        <v>165</v>
      </c>
      <c r="I176" s="1315">
        <v>1</v>
      </c>
      <c r="J176" s="1337">
        <v>41121</v>
      </c>
      <c r="K176" s="1337">
        <v>41305</v>
      </c>
      <c r="L176" s="475">
        <f>(+K176-J176)/7</f>
        <v>26.285714285714285</v>
      </c>
      <c r="M176" s="867" t="s">
        <v>166</v>
      </c>
      <c r="N176" s="1004">
        <v>1</v>
      </c>
      <c r="O176" s="1006">
        <f t="shared" si="52"/>
        <v>1</v>
      </c>
      <c r="P176" s="475">
        <f t="shared" si="53"/>
        <v>26.285714285714285</v>
      </c>
      <c r="Q176" s="475">
        <f t="shared" ca="1" si="54"/>
        <v>26.285714285714285</v>
      </c>
      <c r="R176" s="475">
        <f t="shared" ca="1" si="55"/>
        <v>26.285714285714285</v>
      </c>
      <c r="S176" s="1005"/>
      <c r="T176" s="1005"/>
      <c r="U176" s="1184" t="s">
        <v>668</v>
      </c>
      <c r="V176" s="915">
        <f t="shared" si="56"/>
        <v>2</v>
      </c>
      <c r="W176" s="915">
        <f t="shared" si="50"/>
        <v>0</v>
      </c>
      <c r="X176" s="915" t="str">
        <f t="shared" si="57"/>
        <v>CUMPLIDA</v>
      </c>
      <c r="Y176" s="1170" t="str">
        <f t="shared" si="51"/>
        <v>CUMPLIDA</v>
      </c>
      <c r="AB176" s="626"/>
    </row>
    <row r="177" spans="1:28" ht="409.6" thickBot="1" x14ac:dyDescent="0.25">
      <c r="A177" s="913">
        <v>7</v>
      </c>
      <c r="B177" s="899" t="s">
        <v>2104</v>
      </c>
      <c r="C177" s="899" t="s">
        <v>2105</v>
      </c>
      <c r="D177" s="899" t="s">
        <v>167</v>
      </c>
      <c r="E177" s="1271" t="s">
        <v>168</v>
      </c>
      <c r="F177" s="1334" t="s">
        <v>268</v>
      </c>
      <c r="G177" s="1334" t="s">
        <v>145</v>
      </c>
      <c r="H177" s="1334" t="s">
        <v>146</v>
      </c>
      <c r="I177" s="1335">
        <v>1</v>
      </c>
      <c r="J177" s="1336">
        <v>41121</v>
      </c>
      <c r="K177" s="1337">
        <v>41425</v>
      </c>
      <c r="L177" s="479">
        <f t="shared" ref="L177:L197" si="58">(+K177-J177)/7</f>
        <v>43.428571428571431</v>
      </c>
      <c r="M177" s="867" t="s">
        <v>169</v>
      </c>
      <c r="N177" s="1004">
        <v>1</v>
      </c>
      <c r="O177" s="1006">
        <f t="shared" si="52"/>
        <v>1</v>
      </c>
      <c r="P177" s="475">
        <f t="shared" si="53"/>
        <v>43.428571428571431</v>
      </c>
      <c r="Q177" s="475">
        <f t="shared" ca="1" si="54"/>
        <v>43.428571428571431</v>
      </c>
      <c r="R177" s="475">
        <f t="shared" ca="1" si="55"/>
        <v>43.428571428571431</v>
      </c>
      <c r="S177" s="1005"/>
      <c r="T177" s="1005"/>
      <c r="U177" s="1184" t="s">
        <v>2106</v>
      </c>
      <c r="V177" s="915">
        <f t="shared" si="56"/>
        <v>2</v>
      </c>
      <c r="W177" s="915">
        <f t="shared" si="50"/>
        <v>0</v>
      </c>
      <c r="X177" s="915" t="str">
        <f t="shared" si="57"/>
        <v>CUMPLIDA</v>
      </c>
      <c r="Y177" s="1170" t="str">
        <f t="shared" si="51"/>
        <v>CUMPLIDA</v>
      </c>
      <c r="AB177" s="626"/>
    </row>
    <row r="178" spans="1:28" ht="409.6" thickBot="1" x14ac:dyDescent="0.25">
      <c r="A178" s="913">
        <v>8</v>
      </c>
      <c r="B178" s="899" t="s">
        <v>291</v>
      </c>
      <c r="C178" s="899" t="s">
        <v>170</v>
      </c>
      <c r="D178" s="899" t="s">
        <v>171</v>
      </c>
      <c r="E178" s="1312" t="s">
        <v>153</v>
      </c>
      <c r="F178" s="1312" t="s">
        <v>172</v>
      </c>
      <c r="G178" s="1334" t="s">
        <v>269</v>
      </c>
      <c r="H178" s="1334" t="s">
        <v>146</v>
      </c>
      <c r="I178" s="1315">
        <v>1</v>
      </c>
      <c r="J178" s="1336">
        <v>41121</v>
      </c>
      <c r="K178" s="1337">
        <v>41425</v>
      </c>
      <c r="L178" s="475">
        <f t="shared" si="58"/>
        <v>43.428571428571431</v>
      </c>
      <c r="M178" s="867" t="s">
        <v>166</v>
      </c>
      <c r="N178" s="1004">
        <v>1</v>
      </c>
      <c r="O178" s="1006">
        <f t="shared" si="52"/>
        <v>1</v>
      </c>
      <c r="P178" s="475">
        <f t="shared" si="53"/>
        <v>43.428571428571431</v>
      </c>
      <c r="Q178" s="475">
        <f t="shared" ca="1" si="54"/>
        <v>43.428571428571431</v>
      </c>
      <c r="R178" s="475">
        <f t="shared" ca="1" si="55"/>
        <v>43.428571428571431</v>
      </c>
      <c r="S178" s="1005"/>
      <c r="T178" s="1005"/>
      <c r="U178" s="1184" t="s">
        <v>2107</v>
      </c>
      <c r="V178" s="915">
        <f t="shared" si="56"/>
        <v>2</v>
      </c>
      <c r="W178" s="915">
        <f t="shared" si="50"/>
        <v>0</v>
      </c>
      <c r="X178" s="915" t="str">
        <f t="shared" si="57"/>
        <v>CUMPLIDA</v>
      </c>
      <c r="Y178" s="1170" t="str">
        <f t="shared" si="51"/>
        <v>CUMPLIDA</v>
      </c>
      <c r="AB178" s="626"/>
    </row>
    <row r="179" spans="1:28" ht="252.75" thickBot="1" x14ac:dyDescent="0.25">
      <c r="A179" s="913">
        <v>9</v>
      </c>
      <c r="B179" s="899" t="s">
        <v>2108</v>
      </c>
      <c r="C179" s="899" t="s">
        <v>2109</v>
      </c>
      <c r="D179" s="899" t="s">
        <v>173</v>
      </c>
      <c r="E179" s="1317" t="s">
        <v>272</v>
      </c>
      <c r="F179" s="1317" t="s">
        <v>174</v>
      </c>
      <c r="G179" s="1334" t="s">
        <v>175</v>
      </c>
      <c r="H179" s="1334" t="s">
        <v>146</v>
      </c>
      <c r="I179" s="1315">
        <v>1</v>
      </c>
      <c r="J179" s="1336">
        <v>41121</v>
      </c>
      <c r="K179" s="1337">
        <v>41425</v>
      </c>
      <c r="L179" s="1008">
        <f t="shared" si="58"/>
        <v>43.428571428571431</v>
      </c>
      <c r="M179" s="867" t="s">
        <v>176</v>
      </c>
      <c r="N179" s="1004">
        <v>1</v>
      </c>
      <c r="O179" s="1006">
        <f t="shared" si="52"/>
        <v>1</v>
      </c>
      <c r="P179" s="475">
        <f t="shared" si="53"/>
        <v>43.428571428571431</v>
      </c>
      <c r="Q179" s="475">
        <f t="shared" ca="1" si="54"/>
        <v>43.428571428571431</v>
      </c>
      <c r="R179" s="475">
        <f t="shared" ca="1" si="55"/>
        <v>43.428571428571431</v>
      </c>
      <c r="S179" s="1005"/>
      <c r="T179" s="1005"/>
      <c r="U179" s="1184" t="s">
        <v>243</v>
      </c>
      <c r="V179" s="915">
        <f t="shared" si="56"/>
        <v>2</v>
      </c>
      <c r="W179" s="915">
        <f t="shared" si="50"/>
        <v>0</v>
      </c>
      <c r="X179" s="915" t="str">
        <f t="shared" si="57"/>
        <v>CUMPLIDA</v>
      </c>
      <c r="Y179" s="1170" t="str">
        <f t="shared" si="51"/>
        <v>CUMPLIDA</v>
      </c>
      <c r="AB179" s="626"/>
    </row>
    <row r="180" spans="1:28" ht="108" x14ac:dyDescent="0.2">
      <c r="A180" s="1402">
        <v>12</v>
      </c>
      <c r="B180" s="1397" t="s">
        <v>178</v>
      </c>
      <c r="C180" s="1397" t="s">
        <v>179</v>
      </c>
      <c r="D180" s="1397" t="s">
        <v>180</v>
      </c>
      <c r="E180" s="1470" t="s">
        <v>181</v>
      </c>
      <c r="F180" s="1471" t="s">
        <v>273</v>
      </c>
      <c r="G180" s="1334" t="s">
        <v>182</v>
      </c>
      <c r="H180" s="1334" t="s">
        <v>47</v>
      </c>
      <c r="I180" s="1335">
        <v>1</v>
      </c>
      <c r="J180" s="1336">
        <v>41061</v>
      </c>
      <c r="K180" s="1337">
        <v>41274</v>
      </c>
      <c r="L180" s="475">
        <f t="shared" si="58"/>
        <v>30.428571428571427</v>
      </c>
      <c r="M180" s="1010" t="s">
        <v>183</v>
      </c>
      <c r="N180" s="1004">
        <v>1</v>
      </c>
      <c r="O180" s="1006">
        <f t="shared" si="52"/>
        <v>1</v>
      </c>
      <c r="P180" s="475">
        <f t="shared" si="53"/>
        <v>30.428571428571427</v>
      </c>
      <c r="Q180" s="475">
        <f t="shared" ca="1" si="54"/>
        <v>30.428571428571427</v>
      </c>
      <c r="R180" s="475">
        <f t="shared" ca="1" si="55"/>
        <v>30.428571428571427</v>
      </c>
      <c r="S180" s="1005"/>
      <c r="T180" s="1005"/>
      <c r="U180" s="1186" t="s">
        <v>413</v>
      </c>
      <c r="V180" s="915">
        <f t="shared" si="56"/>
        <v>2</v>
      </c>
      <c r="W180" s="915">
        <f t="shared" si="50"/>
        <v>0</v>
      </c>
      <c r="X180" s="915" t="str">
        <f t="shared" si="57"/>
        <v>CUMPLIDA</v>
      </c>
      <c r="Y180" s="1399" t="str">
        <f>IF(X180&amp;X181="CUMPLIDA","CUMPLIDA",IF(OR(X180="VENCIDA",X181="VENCIDA"),"VENCIDA",IF(V180+V181=4,"CUMPLIDA","EN TERMINO")))</f>
        <v>CUMPLIDA</v>
      </c>
      <c r="AB180" s="626"/>
    </row>
    <row r="181" spans="1:28" ht="102.75" thickBot="1" x14ac:dyDescent="0.25">
      <c r="A181" s="1402"/>
      <c r="B181" s="1397"/>
      <c r="C181" s="1397"/>
      <c r="D181" s="1397"/>
      <c r="E181" s="1470"/>
      <c r="F181" s="1471"/>
      <c r="G181" s="1334" t="s">
        <v>274</v>
      </c>
      <c r="H181" s="1334" t="s">
        <v>146</v>
      </c>
      <c r="I181" s="1335">
        <v>1</v>
      </c>
      <c r="J181" s="1336">
        <v>41091</v>
      </c>
      <c r="K181" s="1337">
        <v>41425</v>
      </c>
      <c r="L181" s="475">
        <f t="shared" si="58"/>
        <v>47.714285714285715</v>
      </c>
      <c r="M181" s="1010" t="s">
        <v>183</v>
      </c>
      <c r="N181" s="1004">
        <v>1</v>
      </c>
      <c r="O181" s="1006">
        <f t="shared" si="52"/>
        <v>1</v>
      </c>
      <c r="P181" s="475">
        <f t="shared" si="53"/>
        <v>47.714285714285715</v>
      </c>
      <c r="Q181" s="475">
        <f t="shared" ca="1" si="54"/>
        <v>47.714285714285715</v>
      </c>
      <c r="R181" s="475">
        <f t="shared" ca="1" si="55"/>
        <v>47.714285714285715</v>
      </c>
      <c r="S181" s="1005"/>
      <c r="T181" s="1005"/>
      <c r="U181" s="208" t="s">
        <v>414</v>
      </c>
      <c r="V181" s="915">
        <f t="shared" si="56"/>
        <v>2</v>
      </c>
      <c r="W181" s="915">
        <f t="shared" si="50"/>
        <v>0</v>
      </c>
      <c r="X181" s="915" t="str">
        <f t="shared" si="57"/>
        <v>CUMPLIDA</v>
      </c>
      <c r="Y181" s="1400"/>
      <c r="AB181" s="626"/>
    </row>
    <row r="182" spans="1:28" ht="409.6" thickBot="1" x14ac:dyDescent="0.25">
      <c r="A182" s="913">
        <v>14</v>
      </c>
      <c r="B182" s="899" t="s">
        <v>2110</v>
      </c>
      <c r="C182" s="899" t="s">
        <v>184</v>
      </c>
      <c r="D182" s="899" t="s">
        <v>185</v>
      </c>
      <c r="E182" s="1271" t="s">
        <v>320</v>
      </c>
      <c r="F182" s="1334" t="s">
        <v>318</v>
      </c>
      <c r="G182" s="1334" t="s">
        <v>145</v>
      </c>
      <c r="H182" s="1334" t="s">
        <v>146</v>
      </c>
      <c r="I182" s="1335">
        <v>1</v>
      </c>
      <c r="J182" s="1336">
        <v>41121</v>
      </c>
      <c r="K182" s="1337">
        <v>41425</v>
      </c>
      <c r="L182" s="967">
        <f t="shared" si="58"/>
        <v>43.428571428571431</v>
      </c>
      <c r="M182" s="1003" t="s">
        <v>186</v>
      </c>
      <c r="N182" s="1004">
        <v>1</v>
      </c>
      <c r="O182" s="1006">
        <f t="shared" si="52"/>
        <v>1</v>
      </c>
      <c r="P182" s="475">
        <f t="shared" si="53"/>
        <v>43.428571428571431</v>
      </c>
      <c r="Q182" s="475">
        <f t="shared" ca="1" si="54"/>
        <v>43.428571428571431</v>
      </c>
      <c r="R182" s="475">
        <f t="shared" ca="1" si="55"/>
        <v>43.428571428571431</v>
      </c>
      <c r="S182" s="1005"/>
      <c r="T182" s="1005"/>
      <c r="U182" s="1184" t="s">
        <v>2111</v>
      </c>
      <c r="V182" s="915">
        <f t="shared" si="56"/>
        <v>2</v>
      </c>
      <c r="W182" s="915">
        <f t="shared" si="50"/>
        <v>0</v>
      </c>
      <c r="X182" s="915" t="str">
        <f t="shared" si="57"/>
        <v>CUMPLIDA</v>
      </c>
      <c r="Y182" s="1170" t="str">
        <f t="shared" ref="Y182:Y192" si="59">IF(X182="CUMPLIDA","CUMPLIDA",IF(X182="EN TERMINO","EN TERMINO","VENCIDA"))</f>
        <v>CUMPLIDA</v>
      </c>
      <c r="AB182" s="626"/>
    </row>
    <row r="183" spans="1:28" ht="409.6" thickBot="1" x14ac:dyDescent="0.25">
      <c r="A183" s="913">
        <v>16</v>
      </c>
      <c r="B183" s="899" t="s">
        <v>276</v>
      </c>
      <c r="C183" s="899" t="s">
        <v>2112</v>
      </c>
      <c r="D183" s="899" t="s">
        <v>187</v>
      </c>
      <c r="E183" s="1312" t="s">
        <v>188</v>
      </c>
      <c r="F183" s="1309" t="s">
        <v>189</v>
      </c>
      <c r="G183" s="1334" t="s">
        <v>190</v>
      </c>
      <c r="H183" s="1334" t="s">
        <v>146</v>
      </c>
      <c r="I183" s="1335">
        <v>1</v>
      </c>
      <c r="J183" s="1336">
        <v>41121</v>
      </c>
      <c r="K183" s="1337">
        <v>41425</v>
      </c>
      <c r="L183" s="967">
        <f t="shared" ref="L183:L189" si="60">(+K183-J183)/7</f>
        <v>43.428571428571431</v>
      </c>
      <c r="M183" s="867" t="s">
        <v>177</v>
      </c>
      <c r="N183" s="1004">
        <v>1</v>
      </c>
      <c r="O183" s="1006">
        <f t="shared" si="52"/>
        <v>1</v>
      </c>
      <c r="P183" s="475">
        <f t="shared" si="53"/>
        <v>43.428571428571431</v>
      </c>
      <c r="Q183" s="475">
        <f t="shared" ca="1" si="54"/>
        <v>43.428571428571431</v>
      </c>
      <c r="R183" s="475">
        <f t="shared" ca="1" si="55"/>
        <v>43.428571428571431</v>
      </c>
      <c r="S183" s="1005"/>
      <c r="T183" s="1005"/>
      <c r="U183" s="1184" t="s">
        <v>2113</v>
      </c>
      <c r="V183" s="915">
        <f t="shared" si="56"/>
        <v>2</v>
      </c>
      <c r="W183" s="915">
        <f t="shared" si="50"/>
        <v>0</v>
      </c>
      <c r="X183" s="915" t="str">
        <f t="shared" si="57"/>
        <v>CUMPLIDA</v>
      </c>
      <c r="Y183" s="1170" t="str">
        <f t="shared" si="59"/>
        <v>CUMPLIDA</v>
      </c>
      <c r="AB183" s="626"/>
    </row>
    <row r="184" spans="1:28" ht="409.6" thickBot="1" x14ac:dyDescent="0.25">
      <c r="A184" s="898">
        <v>18</v>
      </c>
      <c r="B184" s="899" t="s">
        <v>2114</v>
      </c>
      <c r="C184" s="899" t="s">
        <v>192</v>
      </c>
      <c r="D184" s="899" t="s">
        <v>193</v>
      </c>
      <c r="E184" s="1312" t="s">
        <v>194</v>
      </c>
      <c r="F184" s="1312" t="s">
        <v>195</v>
      </c>
      <c r="G184" s="1334" t="s">
        <v>196</v>
      </c>
      <c r="H184" s="1334" t="s">
        <v>146</v>
      </c>
      <c r="I184" s="1335">
        <v>1</v>
      </c>
      <c r="J184" s="1336">
        <v>41121</v>
      </c>
      <c r="K184" s="1337">
        <v>41425</v>
      </c>
      <c r="L184" s="475">
        <f t="shared" si="60"/>
        <v>43.428571428571431</v>
      </c>
      <c r="M184" s="867" t="s">
        <v>177</v>
      </c>
      <c r="N184" s="1004">
        <v>1</v>
      </c>
      <c r="O184" s="1006">
        <f t="shared" si="52"/>
        <v>1</v>
      </c>
      <c r="P184" s="475">
        <f t="shared" si="53"/>
        <v>43.428571428571431</v>
      </c>
      <c r="Q184" s="475">
        <f t="shared" ca="1" si="54"/>
        <v>43.428571428571431</v>
      </c>
      <c r="R184" s="475">
        <f t="shared" ca="1" si="55"/>
        <v>43.428571428571431</v>
      </c>
      <c r="S184" s="1005"/>
      <c r="T184" s="1005"/>
      <c r="U184" s="1184" t="s">
        <v>2115</v>
      </c>
      <c r="V184" s="915">
        <f t="shared" si="56"/>
        <v>2</v>
      </c>
      <c r="W184" s="915">
        <f t="shared" si="50"/>
        <v>0</v>
      </c>
      <c r="X184" s="915" t="str">
        <f t="shared" si="57"/>
        <v>CUMPLIDA</v>
      </c>
      <c r="Y184" s="1170" t="str">
        <f t="shared" si="59"/>
        <v>CUMPLIDA</v>
      </c>
      <c r="AB184" s="626"/>
    </row>
    <row r="185" spans="1:28" ht="409.6" thickBot="1" x14ac:dyDescent="0.25">
      <c r="A185" s="898">
        <v>19</v>
      </c>
      <c r="B185" s="899" t="s">
        <v>197</v>
      </c>
      <c r="C185" s="899" t="s">
        <v>2116</v>
      </c>
      <c r="D185" s="899" t="s">
        <v>198</v>
      </c>
      <c r="E185" s="1312" t="s">
        <v>321</v>
      </c>
      <c r="F185" s="1312" t="s">
        <v>322</v>
      </c>
      <c r="G185" s="1334" t="s">
        <v>323</v>
      </c>
      <c r="H185" s="1334" t="s">
        <v>146</v>
      </c>
      <c r="I185" s="1335">
        <v>1</v>
      </c>
      <c r="J185" s="1336">
        <v>41121</v>
      </c>
      <c r="K185" s="1337">
        <v>41425</v>
      </c>
      <c r="L185" s="475">
        <f t="shared" si="60"/>
        <v>43.428571428571431</v>
      </c>
      <c r="M185" s="867" t="s">
        <v>177</v>
      </c>
      <c r="N185" s="1004">
        <v>1</v>
      </c>
      <c r="O185" s="1006">
        <f t="shared" si="52"/>
        <v>1</v>
      </c>
      <c r="P185" s="475">
        <f t="shared" si="53"/>
        <v>43.428571428571431</v>
      </c>
      <c r="Q185" s="475">
        <f t="shared" ca="1" si="54"/>
        <v>43.428571428571431</v>
      </c>
      <c r="R185" s="475">
        <f t="shared" ca="1" si="55"/>
        <v>43.428571428571431</v>
      </c>
      <c r="S185" s="1005"/>
      <c r="T185" s="1005"/>
      <c r="U185" s="1184" t="s">
        <v>2117</v>
      </c>
      <c r="V185" s="915">
        <f t="shared" si="56"/>
        <v>2</v>
      </c>
      <c r="W185" s="915">
        <f t="shared" si="50"/>
        <v>0</v>
      </c>
      <c r="X185" s="915" t="str">
        <f t="shared" si="57"/>
        <v>CUMPLIDA</v>
      </c>
      <c r="Y185" s="1170" t="str">
        <f t="shared" si="59"/>
        <v>CUMPLIDA</v>
      </c>
      <c r="AB185" s="626"/>
    </row>
    <row r="186" spans="1:28" ht="396.75" thickBot="1" x14ac:dyDescent="0.25">
      <c r="A186" s="913">
        <v>22</v>
      </c>
      <c r="B186" s="899" t="s">
        <v>199</v>
      </c>
      <c r="C186" s="899" t="s">
        <v>200</v>
      </c>
      <c r="D186" s="899" t="s">
        <v>2118</v>
      </c>
      <c r="E186" s="1340" t="s">
        <v>201</v>
      </c>
      <c r="F186" s="1340" t="s">
        <v>202</v>
      </c>
      <c r="G186" s="1340" t="s">
        <v>281</v>
      </c>
      <c r="H186" s="1340" t="s">
        <v>203</v>
      </c>
      <c r="I186" s="1335">
        <v>1</v>
      </c>
      <c r="J186" s="1336">
        <v>41121</v>
      </c>
      <c r="K186" s="1337">
        <v>41305</v>
      </c>
      <c r="L186" s="475">
        <f t="shared" si="60"/>
        <v>26.285714285714285</v>
      </c>
      <c r="M186" s="867" t="s">
        <v>177</v>
      </c>
      <c r="N186" s="1004">
        <v>1</v>
      </c>
      <c r="O186" s="1006">
        <f t="shared" si="52"/>
        <v>1</v>
      </c>
      <c r="P186" s="475">
        <f t="shared" si="53"/>
        <v>26.285714285714285</v>
      </c>
      <c r="Q186" s="475">
        <f t="shared" ca="1" si="54"/>
        <v>26.285714285714285</v>
      </c>
      <c r="R186" s="475">
        <f t="shared" ca="1" si="55"/>
        <v>26.285714285714285</v>
      </c>
      <c r="S186" s="1005"/>
      <c r="T186" s="1005"/>
      <c r="U186" s="1184" t="s">
        <v>669</v>
      </c>
      <c r="V186" s="915">
        <f t="shared" si="56"/>
        <v>2</v>
      </c>
      <c r="W186" s="915">
        <f t="shared" si="50"/>
        <v>0</v>
      </c>
      <c r="X186" s="915" t="str">
        <f t="shared" si="57"/>
        <v>CUMPLIDA</v>
      </c>
      <c r="Y186" s="1170" t="str">
        <f t="shared" si="59"/>
        <v>CUMPLIDA</v>
      </c>
      <c r="AB186" s="626"/>
    </row>
    <row r="187" spans="1:28" ht="409.6" thickBot="1" x14ac:dyDescent="0.25">
      <c r="A187" s="913">
        <v>24</v>
      </c>
      <c r="B187" s="899" t="s">
        <v>2119</v>
      </c>
      <c r="C187" s="899" t="s">
        <v>204</v>
      </c>
      <c r="D187" s="899" t="s">
        <v>205</v>
      </c>
      <c r="E187" s="1317" t="s">
        <v>283</v>
      </c>
      <c r="F187" s="1317" t="s">
        <v>206</v>
      </c>
      <c r="G187" s="1317" t="s">
        <v>324</v>
      </c>
      <c r="H187" s="1341" t="s">
        <v>76</v>
      </c>
      <c r="I187" s="1335">
        <v>1</v>
      </c>
      <c r="J187" s="1336">
        <v>41121</v>
      </c>
      <c r="K187" s="1337">
        <v>41274</v>
      </c>
      <c r="L187" s="475">
        <f t="shared" si="60"/>
        <v>21.857142857142858</v>
      </c>
      <c r="M187" s="867" t="s">
        <v>177</v>
      </c>
      <c r="N187" s="1004">
        <v>1</v>
      </c>
      <c r="O187" s="1006">
        <f t="shared" si="52"/>
        <v>1</v>
      </c>
      <c r="P187" s="475">
        <f t="shared" si="53"/>
        <v>21.857142857142858</v>
      </c>
      <c r="Q187" s="475">
        <f t="shared" ca="1" si="54"/>
        <v>21.857142857142858</v>
      </c>
      <c r="R187" s="475">
        <f t="shared" ca="1" si="55"/>
        <v>21.857142857142858</v>
      </c>
      <c r="S187" s="1005"/>
      <c r="T187" s="1005"/>
      <c r="U187" s="1184" t="s">
        <v>420</v>
      </c>
      <c r="V187" s="915">
        <f t="shared" si="56"/>
        <v>2</v>
      </c>
      <c r="W187" s="915">
        <f t="shared" si="50"/>
        <v>0</v>
      </c>
      <c r="X187" s="915" t="str">
        <f t="shared" si="57"/>
        <v>CUMPLIDA</v>
      </c>
      <c r="Y187" s="1170" t="str">
        <f t="shared" si="59"/>
        <v>CUMPLIDA</v>
      </c>
      <c r="AB187" s="626"/>
    </row>
    <row r="188" spans="1:28" ht="409.6" thickBot="1" x14ac:dyDescent="0.25">
      <c r="A188" s="913">
        <v>25</v>
      </c>
      <c r="B188" s="899" t="s">
        <v>207</v>
      </c>
      <c r="C188" s="899" t="s">
        <v>2120</v>
      </c>
      <c r="D188" s="899" t="s">
        <v>208</v>
      </c>
      <c r="E188" s="1312" t="s">
        <v>325</v>
      </c>
      <c r="F188" s="1317" t="s">
        <v>209</v>
      </c>
      <c r="G188" s="1334" t="s">
        <v>326</v>
      </c>
      <c r="H188" s="1334" t="s">
        <v>146</v>
      </c>
      <c r="I188" s="1335">
        <v>1</v>
      </c>
      <c r="J188" s="1336">
        <v>41121</v>
      </c>
      <c r="K188" s="1337">
        <v>41425</v>
      </c>
      <c r="L188" s="475">
        <f t="shared" si="60"/>
        <v>43.428571428571431</v>
      </c>
      <c r="M188" s="867" t="s">
        <v>177</v>
      </c>
      <c r="N188" s="1004">
        <v>1</v>
      </c>
      <c r="O188" s="1006">
        <f t="shared" si="52"/>
        <v>1</v>
      </c>
      <c r="P188" s="475">
        <f t="shared" si="53"/>
        <v>43.428571428571431</v>
      </c>
      <c r="Q188" s="475">
        <f t="shared" ca="1" si="54"/>
        <v>43.428571428571431</v>
      </c>
      <c r="R188" s="475">
        <f t="shared" ca="1" si="55"/>
        <v>43.428571428571431</v>
      </c>
      <c r="S188" s="1005"/>
      <c r="T188" s="1005"/>
      <c r="U188" s="1184" t="s">
        <v>2121</v>
      </c>
      <c r="V188" s="915">
        <f t="shared" si="56"/>
        <v>2</v>
      </c>
      <c r="W188" s="915">
        <f t="shared" si="50"/>
        <v>0</v>
      </c>
      <c r="X188" s="915" t="str">
        <f t="shared" si="57"/>
        <v>CUMPLIDA</v>
      </c>
      <c r="Y188" s="1170" t="str">
        <f t="shared" si="59"/>
        <v>CUMPLIDA</v>
      </c>
      <c r="AB188" s="626"/>
    </row>
    <row r="189" spans="1:28" ht="300.75" thickBot="1" x14ac:dyDescent="0.25">
      <c r="A189" s="913">
        <v>27</v>
      </c>
      <c r="B189" s="899" t="s">
        <v>210</v>
      </c>
      <c r="C189" s="899" t="s">
        <v>211</v>
      </c>
      <c r="D189" s="899" t="s">
        <v>212</v>
      </c>
      <c r="E189" s="1317" t="s">
        <v>327</v>
      </c>
      <c r="F189" s="1317" t="s">
        <v>328</v>
      </c>
      <c r="G189" s="1317" t="s">
        <v>213</v>
      </c>
      <c r="H189" s="1334" t="s">
        <v>47</v>
      </c>
      <c r="I189" s="1335">
        <v>1</v>
      </c>
      <c r="J189" s="1336">
        <v>41121</v>
      </c>
      <c r="K189" s="1336">
        <v>41425</v>
      </c>
      <c r="L189" s="475">
        <f t="shared" si="60"/>
        <v>43.428571428571431</v>
      </c>
      <c r="M189" s="867" t="s">
        <v>285</v>
      </c>
      <c r="N189" s="1004">
        <v>1</v>
      </c>
      <c r="O189" s="1006">
        <f t="shared" si="52"/>
        <v>1</v>
      </c>
      <c r="P189" s="475">
        <f t="shared" si="53"/>
        <v>43.428571428571431</v>
      </c>
      <c r="Q189" s="475">
        <f t="shared" ca="1" si="54"/>
        <v>43.428571428571431</v>
      </c>
      <c r="R189" s="475">
        <f t="shared" ca="1" si="55"/>
        <v>43.428571428571431</v>
      </c>
      <c r="S189" s="1005"/>
      <c r="T189" s="1005"/>
      <c r="U189" s="1184" t="s">
        <v>2122</v>
      </c>
      <c r="V189" s="915">
        <f t="shared" si="56"/>
        <v>2</v>
      </c>
      <c r="W189" s="915">
        <f t="shared" si="50"/>
        <v>0</v>
      </c>
      <c r="X189" s="915" t="str">
        <f t="shared" si="57"/>
        <v>CUMPLIDA</v>
      </c>
      <c r="Y189" s="1170" t="str">
        <f t="shared" si="59"/>
        <v>CUMPLIDA</v>
      </c>
      <c r="AB189" s="626"/>
    </row>
    <row r="190" spans="1:28" ht="240.75" thickBot="1" x14ac:dyDescent="0.25">
      <c r="A190" s="913">
        <v>37</v>
      </c>
      <c r="B190" s="899" t="s">
        <v>214</v>
      </c>
      <c r="C190" s="899" t="s">
        <v>2123</v>
      </c>
      <c r="D190" s="899" t="s">
        <v>215</v>
      </c>
      <c r="E190" s="1312" t="s">
        <v>329</v>
      </c>
      <c r="F190" s="1312" t="s">
        <v>330</v>
      </c>
      <c r="G190" s="1312" t="s">
        <v>292</v>
      </c>
      <c r="H190" s="1312" t="s">
        <v>191</v>
      </c>
      <c r="I190" s="1313">
        <v>1</v>
      </c>
      <c r="J190" s="1337">
        <v>41121</v>
      </c>
      <c r="K190" s="1337">
        <v>41425</v>
      </c>
      <c r="L190" s="475">
        <f t="shared" si="58"/>
        <v>43.428571428571431</v>
      </c>
      <c r="M190" s="1010" t="s">
        <v>216</v>
      </c>
      <c r="N190" s="969">
        <v>1</v>
      </c>
      <c r="O190" s="1006">
        <f t="shared" si="52"/>
        <v>1</v>
      </c>
      <c r="P190" s="475">
        <f t="shared" si="53"/>
        <v>43.428571428571431</v>
      </c>
      <c r="Q190" s="475">
        <f t="shared" ca="1" si="54"/>
        <v>43.428571428571431</v>
      </c>
      <c r="R190" s="475">
        <f t="shared" ca="1" si="55"/>
        <v>43.428571428571431</v>
      </c>
      <c r="S190" s="1005"/>
      <c r="T190" s="1005"/>
      <c r="U190" s="1184" t="s">
        <v>2124</v>
      </c>
      <c r="V190" s="915">
        <f t="shared" si="56"/>
        <v>2</v>
      </c>
      <c r="W190" s="915">
        <f t="shared" si="50"/>
        <v>0</v>
      </c>
      <c r="X190" s="915" t="str">
        <f t="shared" si="57"/>
        <v>CUMPLIDA</v>
      </c>
      <c r="Y190" s="1170" t="str">
        <f t="shared" si="59"/>
        <v>CUMPLIDA</v>
      </c>
      <c r="AB190" s="626"/>
    </row>
    <row r="191" spans="1:28" ht="300.75" thickBot="1" x14ac:dyDescent="0.25">
      <c r="A191" s="913">
        <v>49</v>
      </c>
      <c r="B191" s="899" t="s">
        <v>217</v>
      </c>
      <c r="C191" s="899" t="s">
        <v>218</v>
      </c>
      <c r="D191" s="899" t="s">
        <v>287</v>
      </c>
      <c r="E191" s="1312" t="s">
        <v>331</v>
      </c>
      <c r="F191" s="1312" t="s">
        <v>332</v>
      </c>
      <c r="G191" s="1334" t="s">
        <v>333</v>
      </c>
      <c r="H191" s="1334" t="s">
        <v>146</v>
      </c>
      <c r="I191" s="1315">
        <v>1</v>
      </c>
      <c r="J191" s="1336">
        <v>41121</v>
      </c>
      <c r="K191" s="1337">
        <v>41425</v>
      </c>
      <c r="L191" s="1008">
        <f t="shared" si="58"/>
        <v>43.428571428571431</v>
      </c>
      <c r="M191" s="1010" t="s">
        <v>183</v>
      </c>
      <c r="N191" s="1004">
        <v>1</v>
      </c>
      <c r="O191" s="1006">
        <f t="shared" si="52"/>
        <v>1</v>
      </c>
      <c r="P191" s="475">
        <f t="shared" si="53"/>
        <v>43.428571428571431</v>
      </c>
      <c r="Q191" s="475">
        <f t="shared" ca="1" si="54"/>
        <v>43.428571428571431</v>
      </c>
      <c r="R191" s="475">
        <f t="shared" ca="1" si="55"/>
        <v>43.428571428571431</v>
      </c>
      <c r="S191" s="1005"/>
      <c r="T191" s="1005"/>
      <c r="U191" s="1184" t="s">
        <v>673</v>
      </c>
      <c r="V191" s="915">
        <f t="shared" si="56"/>
        <v>2</v>
      </c>
      <c r="W191" s="915">
        <f t="shared" si="50"/>
        <v>0</v>
      </c>
      <c r="X191" s="915" t="str">
        <f t="shared" si="57"/>
        <v>CUMPLIDA</v>
      </c>
      <c r="Y191" s="1170" t="str">
        <f t="shared" si="59"/>
        <v>CUMPLIDA</v>
      </c>
      <c r="AB191" s="626"/>
    </row>
    <row r="192" spans="1:28" ht="312.75" thickBot="1" x14ac:dyDescent="0.25">
      <c r="A192" s="913">
        <v>50</v>
      </c>
      <c r="B192" s="899" t="s">
        <v>288</v>
      </c>
      <c r="C192" s="899" t="s">
        <v>220</v>
      </c>
      <c r="D192" s="899" t="s">
        <v>221</v>
      </c>
      <c r="E192" s="1312" t="s">
        <v>331</v>
      </c>
      <c r="F192" s="1312" t="s">
        <v>334</v>
      </c>
      <c r="G192" s="1334" t="s">
        <v>333</v>
      </c>
      <c r="H192" s="1334" t="s">
        <v>146</v>
      </c>
      <c r="I192" s="1315">
        <v>1</v>
      </c>
      <c r="J192" s="1336">
        <v>41121</v>
      </c>
      <c r="K192" s="1337">
        <v>41425</v>
      </c>
      <c r="L192" s="1008">
        <f t="shared" si="58"/>
        <v>43.428571428571431</v>
      </c>
      <c r="M192" s="1010" t="s">
        <v>183</v>
      </c>
      <c r="N192" s="1004">
        <v>1</v>
      </c>
      <c r="O192" s="1006">
        <f t="shared" si="52"/>
        <v>1</v>
      </c>
      <c r="P192" s="475">
        <f t="shared" si="53"/>
        <v>43.428571428571431</v>
      </c>
      <c r="Q192" s="475">
        <f t="shared" ca="1" si="54"/>
        <v>43.428571428571431</v>
      </c>
      <c r="R192" s="475">
        <f t="shared" ca="1" si="55"/>
        <v>43.428571428571431</v>
      </c>
      <c r="S192" s="1005"/>
      <c r="T192" s="1005"/>
      <c r="U192" s="1184" t="s">
        <v>670</v>
      </c>
      <c r="V192" s="915">
        <f t="shared" si="56"/>
        <v>2</v>
      </c>
      <c r="W192" s="915">
        <f t="shared" si="50"/>
        <v>0</v>
      </c>
      <c r="X192" s="915" t="str">
        <f t="shared" si="57"/>
        <v>CUMPLIDA</v>
      </c>
      <c r="Y192" s="1170" t="str">
        <f t="shared" si="59"/>
        <v>CUMPLIDA</v>
      </c>
      <c r="AB192" s="626"/>
    </row>
    <row r="193" spans="1:28" ht="264" x14ac:dyDescent="0.2">
      <c r="A193" s="1402">
        <v>53</v>
      </c>
      <c r="B193" s="1397" t="s">
        <v>224</v>
      </c>
      <c r="C193" s="1397" t="s">
        <v>225</v>
      </c>
      <c r="D193" s="1397" t="s">
        <v>222</v>
      </c>
      <c r="E193" s="1445" t="s">
        <v>335</v>
      </c>
      <c r="F193" s="1445" t="s">
        <v>336</v>
      </c>
      <c r="G193" s="1317" t="s">
        <v>337</v>
      </c>
      <c r="H193" s="1317" t="s">
        <v>90</v>
      </c>
      <c r="I193" s="1341">
        <v>1</v>
      </c>
      <c r="J193" s="1337">
        <v>41061</v>
      </c>
      <c r="K193" s="1337">
        <v>41424</v>
      </c>
      <c r="L193" s="1008">
        <f t="shared" si="58"/>
        <v>51.857142857142854</v>
      </c>
      <c r="M193" s="1010" t="s">
        <v>183</v>
      </c>
      <c r="N193" s="1004">
        <v>1</v>
      </c>
      <c r="O193" s="1006">
        <f t="shared" si="52"/>
        <v>1</v>
      </c>
      <c r="P193" s="475">
        <f t="shared" si="53"/>
        <v>51.857142857142854</v>
      </c>
      <c r="Q193" s="475">
        <f t="shared" ca="1" si="54"/>
        <v>51.857142857142854</v>
      </c>
      <c r="R193" s="475">
        <f t="shared" ca="1" si="55"/>
        <v>51.857142857142854</v>
      </c>
      <c r="S193" s="1005"/>
      <c r="T193" s="1005"/>
      <c r="U193" s="1184" t="s">
        <v>2125</v>
      </c>
      <c r="V193" s="915">
        <f t="shared" si="56"/>
        <v>2</v>
      </c>
      <c r="W193" s="915">
        <f t="shared" si="50"/>
        <v>0</v>
      </c>
      <c r="X193" s="915" t="str">
        <f t="shared" si="57"/>
        <v>CUMPLIDA</v>
      </c>
      <c r="Y193" s="1399" t="str">
        <f>IF(X193&amp;X194="CUMPLIDA","CUMPLIDA",IF(OR(X193="VENCIDA",X194="VENCIDA"),"VENCIDA",IF(V193+V194=4,"CUMPLIDA","EN TERMINO")))</f>
        <v>CUMPLIDA</v>
      </c>
      <c r="AB193" s="626"/>
    </row>
    <row r="194" spans="1:28" ht="264.75" thickBot="1" x14ac:dyDescent="0.25">
      <c r="A194" s="1402"/>
      <c r="B194" s="1397"/>
      <c r="C194" s="1397"/>
      <c r="D194" s="1397"/>
      <c r="E194" s="1445"/>
      <c r="F194" s="1445"/>
      <c r="G194" s="1334" t="s">
        <v>219</v>
      </c>
      <c r="H194" s="1334" t="s">
        <v>146</v>
      </c>
      <c r="I194" s="1315">
        <v>1</v>
      </c>
      <c r="J194" s="1336">
        <v>41121</v>
      </c>
      <c r="K194" s="1337">
        <v>41425</v>
      </c>
      <c r="L194" s="1008">
        <f t="shared" si="58"/>
        <v>43.428571428571431</v>
      </c>
      <c r="M194" s="1010" t="s">
        <v>183</v>
      </c>
      <c r="N194" s="1004">
        <v>1</v>
      </c>
      <c r="O194" s="1006">
        <f t="shared" si="52"/>
        <v>1</v>
      </c>
      <c r="P194" s="475">
        <f t="shared" si="53"/>
        <v>43.428571428571431</v>
      </c>
      <c r="Q194" s="475">
        <f t="shared" ca="1" si="54"/>
        <v>43.428571428571431</v>
      </c>
      <c r="R194" s="475">
        <f t="shared" ca="1" si="55"/>
        <v>43.428571428571431</v>
      </c>
      <c r="S194" s="1005"/>
      <c r="T194" s="1005"/>
      <c r="U194" s="1184" t="s">
        <v>2126</v>
      </c>
      <c r="V194" s="915">
        <f t="shared" si="56"/>
        <v>2</v>
      </c>
      <c r="W194" s="915">
        <f t="shared" si="50"/>
        <v>0</v>
      </c>
      <c r="X194" s="915" t="str">
        <f t="shared" si="57"/>
        <v>CUMPLIDA</v>
      </c>
      <c r="Y194" s="1400"/>
      <c r="AB194" s="626"/>
    </row>
    <row r="195" spans="1:28" ht="409.6" thickBot="1" x14ac:dyDescent="0.25">
      <c r="A195" s="913">
        <v>54</v>
      </c>
      <c r="B195" s="899" t="s">
        <v>226</v>
      </c>
      <c r="C195" s="899" t="s">
        <v>289</v>
      </c>
      <c r="D195" s="899" t="s">
        <v>227</v>
      </c>
      <c r="E195" s="1279" t="s">
        <v>228</v>
      </c>
      <c r="F195" s="1279" t="s">
        <v>229</v>
      </c>
      <c r="G195" s="1334" t="s">
        <v>219</v>
      </c>
      <c r="H195" s="1334" t="s">
        <v>146</v>
      </c>
      <c r="I195" s="1315">
        <v>1</v>
      </c>
      <c r="J195" s="1336">
        <v>41121</v>
      </c>
      <c r="K195" s="1337">
        <v>41425</v>
      </c>
      <c r="L195" s="1008">
        <f t="shared" si="58"/>
        <v>43.428571428571431</v>
      </c>
      <c r="M195" s="1010" t="s">
        <v>183</v>
      </c>
      <c r="N195" s="1004">
        <v>1</v>
      </c>
      <c r="O195" s="1006">
        <f t="shared" si="52"/>
        <v>1</v>
      </c>
      <c r="P195" s="475">
        <f t="shared" si="53"/>
        <v>43.428571428571431</v>
      </c>
      <c r="Q195" s="475">
        <f t="shared" ca="1" si="54"/>
        <v>43.428571428571431</v>
      </c>
      <c r="R195" s="475">
        <f t="shared" ca="1" si="55"/>
        <v>43.428571428571431</v>
      </c>
      <c r="S195" s="1005"/>
      <c r="T195" s="1005"/>
      <c r="U195" s="1184" t="s">
        <v>2127</v>
      </c>
      <c r="V195" s="915">
        <f t="shared" si="56"/>
        <v>2</v>
      </c>
      <c r="W195" s="915">
        <f t="shared" si="50"/>
        <v>0</v>
      </c>
      <c r="X195" s="915" t="str">
        <f t="shared" si="57"/>
        <v>CUMPLIDA</v>
      </c>
      <c r="Y195" s="1170" t="str">
        <f>IF(X195="CUMPLIDA","CUMPLIDA",IF(X195="EN TERMINO","EN TERMINO","VENCIDA"))</f>
        <v>CUMPLIDA</v>
      </c>
      <c r="AB195" s="626"/>
    </row>
    <row r="196" spans="1:28" ht="132.75" thickBot="1" x14ac:dyDescent="0.25">
      <c r="A196" s="913">
        <v>55</v>
      </c>
      <c r="B196" s="899" t="s">
        <v>230</v>
      </c>
      <c r="C196" s="899" t="s">
        <v>231</v>
      </c>
      <c r="D196" s="899" t="s">
        <v>232</v>
      </c>
      <c r="E196" s="1317" t="s">
        <v>338</v>
      </c>
      <c r="F196" s="1276" t="s">
        <v>339</v>
      </c>
      <c r="G196" s="1312" t="s">
        <v>340</v>
      </c>
      <c r="H196" s="1312" t="s">
        <v>133</v>
      </c>
      <c r="I196" s="1315">
        <v>1</v>
      </c>
      <c r="J196" s="1336">
        <v>41121</v>
      </c>
      <c r="K196" s="1337">
        <v>41425</v>
      </c>
      <c r="L196" s="967">
        <f t="shared" si="58"/>
        <v>43.428571428571431</v>
      </c>
      <c r="M196" s="1010" t="s">
        <v>233</v>
      </c>
      <c r="N196" s="1004">
        <v>1</v>
      </c>
      <c r="O196" s="1006">
        <f>IF(N196/I196&gt;1,1,+N196/I196)</f>
        <v>1</v>
      </c>
      <c r="P196" s="475">
        <f>+L196*O196</f>
        <v>43.428571428571431</v>
      </c>
      <c r="Q196" s="475">
        <f ca="1">IF(K196&lt;=$S$7,P196,0)</f>
        <v>43.428571428571431</v>
      </c>
      <c r="R196" s="475">
        <f ca="1">IF($S$7&gt;=K196,L196,0)</f>
        <v>43.428571428571431</v>
      </c>
      <c r="S196" s="1005"/>
      <c r="T196" s="1005"/>
      <c r="U196" s="1184" t="s">
        <v>671</v>
      </c>
      <c r="V196" s="915">
        <f>IF(O196=100%,2,0)</f>
        <v>2</v>
      </c>
      <c r="W196" s="915">
        <f t="shared" si="50"/>
        <v>0</v>
      </c>
      <c r="X196" s="915" t="str">
        <f>IF(V196+W196&gt;1,"CUMPLIDA",IF(W196=1,"EN TERMINO","VENCIDA"))</f>
        <v>CUMPLIDA</v>
      </c>
      <c r="Y196" s="1170" t="str">
        <f>IF(X196="CUMPLIDA","CUMPLIDA",IF(X196="EN TERMINO","EN TERMINO","VENCIDA"))</f>
        <v>CUMPLIDA</v>
      </c>
      <c r="AB196" s="626"/>
    </row>
    <row r="197" spans="1:28" ht="228.75" thickBot="1" x14ac:dyDescent="0.25">
      <c r="A197" s="913">
        <v>56</v>
      </c>
      <c r="B197" s="899" t="s">
        <v>234</v>
      </c>
      <c r="C197" s="899" t="s">
        <v>235</v>
      </c>
      <c r="D197" s="899" t="s">
        <v>236</v>
      </c>
      <c r="E197" s="1317" t="s">
        <v>341</v>
      </c>
      <c r="F197" s="1317" t="s">
        <v>342</v>
      </c>
      <c r="G197" s="1334" t="s">
        <v>290</v>
      </c>
      <c r="H197" s="1334" t="s">
        <v>146</v>
      </c>
      <c r="I197" s="1315">
        <v>1</v>
      </c>
      <c r="J197" s="1336">
        <v>41121</v>
      </c>
      <c r="K197" s="1337">
        <v>41425</v>
      </c>
      <c r="L197" s="479">
        <f t="shared" si="58"/>
        <v>43.428571428571431</v>
      </c>
      <c r="M197" s="1010" t="s">
        <v>183</v>
      </c>
      <c r="N197" s="1004">
        <v>1</v>
      </c>
      <c r="O197" s="1006">
        <f>IF(N197/I197&gt;1,1,+N197/I197)</f>
        <v>1</v>
      </c>
      <c r="P197" s="475">
        <f>+L197*O197</f>
        <v>43.428571428571431</v>
      </c>
      <c r="Q197" s="475">
        <f ca="1">IF(K197&lt;=$S$7,P197,0)</f>
        <v>43.428571428571431</v>
      </c>
      <c r="R197" s="475">
        <f ca="1">IF($S$7&gt;=K197,L197,0)</f>
        <v>43.428571428571431</v>
      </c>
      <c r="S197" s="1005"/>
      <c r="T197" s="1005"/>
      <c r="U197" s="1184" t="s">
        <v>674</v>
      </c>
      <c r="V197" s="915">
        <f>IF(O197=100%,2,0)</f>
        <v>2</v>
      </c>
      <c r="W197" s="915">
        <f t="shared" si="50"/>
        <v>0</v>
      </c>
      <c r="X197" s="915" t="str">
        <f>IF(V197+W197&gt;1,"CUMPLIDA",IF(W197=1,"EN TERMINO","VENCIDA"))</f>
        <v>CUMPLIDA</v>
      </c>
      <c r="Y197" s="1170" t="str">
        <f>IF(X197="CUMPLIDA","CUMPLIDA",IF(X197="EN TERMINO","EN TERMINO","VENCIDA"))</f>
        <v>CUMPLIDA</v>
      </c>
      <c r="AB197" s="626"/>
    </row>
    <row r="198" spans="1:28" ht="409.5" x14ac:dyDescent="0.2">
      <c r="A198" s="1402">
        <v>58</v>
      </c>
      <c r="B198" s="1397" t="s">
        <v>237</v>
      </c>
      <c r="C198" s="1397" t="s">
        <v>238</v>
      </c>
      <c r="D198" s="1397" t="s">
        <v>239</v>
      </c>
      <c r="E198" s="1445" t="s">
        <v>343</v>
      </c>
      <c r="F198" s="1445" t="s">
        <v>344</v>
      </c>
      <c r="G198" s="1317" t="s">
        <v>345</v>
      </c>
      <c r="H198" s="1317" t="s">
        <v>240</v>
      </c>
      <c r="I198" s="1341">
        <v>1</v>
      </c>
      <c r="J198" s="1336">
        <v>41121</v>
      </c>
      <c r="K198" s="1337">
        <v>41305</v>
      </c>
      <c r="L198" s="967">
        <f>(+K198-J198)/7</f>
        <v>26.285714285714285</v>
      </c>
      <c r="M198" s="1010" t="s">
        <v>241</v>
      </c>
      <c r="N198" s="1004">
        <v>1</v>
      </c>
      <c r="O198" s="1006">
        <f>IF(N198/I198&gt;1,1,+N198/I198)</f>
        <v>1</v>
      </c>
      <c r="P198" s="475">
        <f>+L198*O198</f>
        <v>26.285714285714285</v>
      </c>
      <c r="Q198" s="475">
        <f ca="1">IF(K198&lt;=$S$7,P198,0)</f>
        <v>26.285714285714285</v>
      </c>
      <c r="R198" s="475">
        <f ca="1">IF($S$7&gt;=K198,L198,0)</f>
        <v>26.285714285714285</v>
      </c>
      <c r="S198" s="1005"/>
      <c r="T198" s="1005"/>
      <c r="U198" s="1187" t="s">
        <v>2128</v>
      </c>
      <c r="V198" s="915">
        <f>IF(O198=100%,2,0)</f>
        <v>2</v>
      </c>
      <c r="W198" s="915">
        <f t="shared" si="50"/>
        <v>0</v>
      </c>
      <c r="X198" s="915" t="str">
        <f>IF(V198+W198&gt;1,"CUMPLIDA",IF(W198=1,"EN TERMINO","VENCIDA"))</f>
        <v>CUMPLIDA</v>
      </c>
      <c r="Y198" s="1399" t="str">
        <f>IF(X198&amp;X199="CUMPLIDA","CUMPLIDA",IF(OR(X198="VENCIDA",X199="VENCIDA"),"VENCIDA",IF(V198+V199=4,"CUMPLIDA","EN TERMINO")))</f>
        <v>CUMPLIDA</v>
      </c>
      <c r="AB198" s="626"/>
    </row>
    <row r="199" spans="1:28" ht="384.75" thickBot="1" x14ac:dyDescent="0.25">
      <c r="A199" s="1402"/>
      <c r="B199" s="1397"/>
      <c r="C199" s="1397"/>
      <c r="D199" s="1397"/>
      <c r="E199" s="1445"/>
      <c r="F199" s="1445"/>
      <c r="G199" s="1317" t="s">
        <v>346</v>
      </c>
      <c r="H199" s="1317" t="s">
        <v>31</v>
      </c>
      <c r="I199" s="1341">
        <v>1</v>
      </c>
      <c r="J199" s="1337">
        <v>41122</v>
      </c>
      <c r="K199" s="1337">
        <v>41425</v>
      </c>
      <c r="L199" s="475">
        <f>(+K199-J199)/7</f>
        <v>43.285714285714285</v>
      </c>
      <c r="M199" s="1010" t="s">
        <v>223</v>
      </c>
      <c r="N199" s="1004">
        <v>1</v>
      </c>
      <c r="O199" s="1006">
        <f>IF(N199/I199&gt;1,1,+N199/I199)</f>
        <v>1</v>
      </c>
      <c r="P199" s="475">
        <f>+L199*O199</f>
        <v>43.285714285714285</v>
      </c>
      <c r="Q199" s="475">
        <f ca="1">IF(K199&lt;=$S$7,P199,0)</f>
        <v>43.285714285714285</v>
      </c>
      <c r="R199" s="475">
        <f ca="1">IF($S$7&gt;=K199,L199,0)</f>
        <v>43.285714285714285</v>
      </c>
      <c r="S199" s="1005"/>
      <c r="T199" s="1005"/>
      <c r="U199" s="1187" t="s">
        <v>2129</v>
      </c>
      <c r="V199" s="915">
        <f>IF(O199=100%,2,0)</f>
        <v>2</v>
      </c>
      <c r="W199" s="915">
        <f t="shared" si="50"/>
        <v>0</v>
      </c>
      <c r="X199" s="915" t="str">
        <f>IF(V199+W199&gt;1,"CUMPLIDA",IF(W199=1,"EN TERMINO","VENCIDA"))</f>
        <v>CUMPLIDA</v>
      </c>
      <c r="Y199" s="1400"/>
      <c r="AB199" s="626"/>
    </row>
    <row r="200" spans="1:28" s="1216" customFormat="1" ht="16.5" thickBot="1" x14ac:dyDescent="0.3">
      <c r="A200" s="1213" t="s">
        <v>393</v>
      </c>
      <c r="B200" s="1214"/>
      <c r="C200" s="1213"/>
      <c r="D200" s="1213"/>
      <c r="E200" s="1213"/>
      <c r="F200" s="1213"/>
      <c r="G200" s="1213"/>
      <c r="H200" s="1213"/>
      <c r="I200" s="1213"/>
      <c r="J200" s="1213"/>
      <c r="K200" s="1213"/>
      <c r="L200" s="1213"/>
      <c r="M200" s="1213"/>
      <c r="N200" s="1213"/>
      <c r="O200" s="1213"/>
      <c r="P200" s="1213"/>
      <c r="Q200" s="1213"/>
      <c r="R200" s="1213"/>
      <c r="S200" s="1213"/>
      <c r="T200" s="1213"/>
      <c r="U200" s="1213"/>
      <c r="V200" s="1215"/>
      <c r="W200" s="1215"/>
      <c r="X200" s="1208"/>
    </row>
    <row r="201" spans="1:28" s="1155" customFormat="1" ht="120.75" thickBot="1" x14ac:dyDescent="0.25">
      <c r="A201" s="913">
        <v>10</v>
      </c>
      <c r="B201" s="1014" t="s">
        <v>1763</v>
      </c>
      <c r="C201" s="899" t="s">
        <v>394</v>
      </c>
      <c r="D201" s="899" t="s">
        <v>395</v>
      </c>
      <c r="E201" s="1279" t="s">
        <v>1308</v>
      </c>
      <c r="F201" s="1279" t="s">
        <v>396</v>
      </c>
      <c r="G201" s="1279" t="s">
        <v>47</v>
      </c>
      <c r="H201" s="1270" t="s">
        <v>47</v>
      </c>
      <c r="I201" s="1272">
        <v>2</v>
      </c>
      <c r="J201" s="1287">
        <v>41844</v>
      </c>
      <c r="K201" s="1287">
        <v>42004</v>
      </c>
      <c r="L201" s="991">
        <f t="shared" ref="L201:L209" si="61">(K201-J201)/7</f>
        <v>22.857142857142858</v>
      </c>
      <c r="M201" s="867" t="s">
        <v>141</v>
      </c>
      <c r="N201" s="936">
        <v>2</v>
      </c>
      <c r="O201" s="994">
        <f t="shared" ref="O201:O209" si="62">IF(N201/I201&gt;1,1,+N201/I201)</f>
        <v>1</v>
      </c>
      <c r="P201" s="995">
        <f t="shared" ref="P201:P209" si="63">+L201*O201</f>
        <v>22.857142857142858</v>
      </c>
      <c r="Q201" s="995">
        <f t="shared" ref="Q201:Q209" ca="1" si="64">IF(K201&lt;=$S$7,P201,0)</f>
        <v>22.857142857142858</v>
      </c>
      <c r="R201" s="995">
        <f t="shared" ref="R201:R209" ca="1" si="65">IF($S$7&gt;=K201,L201,0)</f>
        <v>22.857142857142858</v>
      </c>
      <c r="S201" s="870"/>
      <c r="T201" s="870"/>
      <c r="U201" s="1179" t="s">
        <v>1524</v>
      </c>
      <c r="V201" s="915">
        <f t="shared" ref="V201:V209" si="66">IF(O201=100%,2,0)</f>
        <v>2</v>
      </c>
      <c r="W201" s="915">
        <f t="shared" ref="W201:W209" si="67">IF(K201&lt;$U$2,0,1)</f>
        <v>0</v>
      </c>
      <c r="X201" s="915" t="str">
        <f t="shared" ref="X201:X209" si="68">IF(V201+W201&gt;1,"CUMPLIDA",IF(W201=1,"EN TERMINO","VENCIDA"))</f>
        <v>CUMPLIDA</v>
      </c>
      <c r="Y201" s="1170" t="str">
        <f>IF(X201="CUMPLIDA","CUMPLIDA",IF(X201="EN TERMINO","EN TERMINO","VENCIDA"))</f>
        <v>CUMPLIDA</v>
      </c>
      <c r="AB201" s="1156"/>
    </row>
    <row r="202" spans="1:28" s="1155" customFormat="1" ht="192" thickBot="1" x14ac:dyDescent="0.25">
      <c r="A202" s="913">
        <v>11</v>
      </c>
      <c r="B202" s="1014" t="s">
        <v>1764</v>
      </c>
      <c r="C202" s="899" t="s">
        <v>397</v>
      </c>
      <c r="D202" s="899" t="s">
        <v>398</v>
      </c>
      <c r="E202" s="1342" t="s">
        <v>1309</v>
      </c>
      <c r="F202" s="1279" t="s">
        <v>399</v>
      </c>
      <c r="G202" s="1279" t="s">
        <v>125</v>
      </c>
      <c r="H202" s="1270" t="s">
        <v>125</v>
      </c>
      <c r="I202" s="1272">
        <v>1</v>
      </c>
      <c r="J202" s="1287">
        <v>41844</v>
      </c>
      <c r="K202" s="1287">
        <v>41912</v>
      </c>
      <c r="L202" s="991">
        <f t="shared" si="61"/>
        <v>9.7142857142857135</v>
      </c>
      <c r="M202" s="867" t="s">
        <v>141</v>
      </c>
      <c r="N202" s="936">
        <v>1</v>
      </c>
      <c r="O202" s="994">
        <f t="shared" si="62"/>
        <v>1</v>
      </c>
      <c r="P202" s="995">
        <f t="shared" si="63"/>
        <v>9.7142857142857135</v>
      </c>
      <c r="Q202" s="995">
        <f t="shared" ca="1" si="64"/>
        <v>9.7142857142857135</v>
      </c>
      <c r="R202" s="995">
        <f t="shared" ca="1" si="65"/>
        <v>9.7142857142857135</v>
      </c>
      <c r="S202" s="870"/>
      <c r="T202" s="870"/>
      <c r="U202" s="1179" t="s">
        <v>1525</v>
      </c>
      <c r="V202" s="915">
        <f t="shared" si="66"/>
        <v>2</v>
      </c>
      <c r="W202" s="915">
        <f t="shared" si="67"/>
        <v>0</v>
      </c>
      <c r="X202" s="915" t="str">
        <f t="shared" si="68"/>
        <v>CUMPLIDA</v>
      </c>
      <c r="Y202" s="1170" t="str">
        <f>IF(X202="CUMPLIDA","CUMPLIDA",IF(X202="EN TERMINO","EN TERMINO","VENCIDA"))</f>
        <v>CUMPLIDA</v>
      </c>
      <c r="AB202" s="1156"/>
    </row>
    <row r="203" spans="1:28" s="1155" customFormat="1" ht="264.75" thickBot="1" x14ac:dyDescent="0.25">
      <c r="A203" s="913">
        <v>12</v>
      </c>
      <c r="B203" s="1014" t="s">
        <v>1765</v>
      </c>
      <c r="C203" s="899" t="s">
        <v>400</v>
      </c>
      <c r="D203" s="899" t="s">
        <v>401</v>
      </c>
      <c r="E203" s="1342" t="s">
        <v>1310</v>
      </c>
      <c r="F203" s="1279" t="s">
        <v>402</v>
      </c>
      <c r="G203" s="1279" t="s">
        <v>125</v>
      </c>
      <c r="H203" s="1270" t="s">
        <v>125</v>
      </c>
      <c r="I203" s="1272">
        <v>1</v>
      </c>
      <c r="J203" s="1287">
        <v>41844</v>
      </c>
      <c r="K203" s="1287">
        <v>41912</v>
      </c>
      <c r="L203" s="991">
        <f t="shared" si="61"/>
        <v>9.7142857142857135</v>
      </c>
      <c r="M203" s="867" t="s">
        <v>141</v>
      </c>
      <c r="N203" s="936">
        <v>1</v>
      </c>
      <c r="O203" s="994">
        <f t="shared" si="62"/>
        <v>1</v>
      </c>
      <c r="P203" s="995">
        <f t="shared" si="63"/>
        <v>9.7142857142857135</v>
      </c>
      <c r="Q203" s="995">
        <f t="shared" ca="1" si="64"/>
        <v>9.7142857142857135</v>
      </c>
      <c r="R203" s="995">
        <f t="shared" ca="1" si="65"/>
        <v>9.7142857142857135</v>
      </c>
      <c r="S203" s="870"/>
      <c r="T203" s="870"/>
      <c r="U203" s="1179" t="s">
        <v>1525</v>
      </c>
      <c r="V203" s="915">
        <f t="shared" si="66"/>
        <v>2</v>
      </c>
      <c r="W203" s="915">
        <f t="shared" si="67"/>
        <v>0</v>
      </c>
      <c r="X203" s="915" t="str">
        <f t="shared" si="68"/>
        <v>CUMPLIDA</v>
      </c>
      <c r="Y203" s="1170" t="str">
        <f>IF(X203="CUMPLIDA","CUMPLIDA",IF(X203="EN TERMINO","EN TERMINO","VENCIDA"))</f>
        <v>CUMPLIDA</v>
      </c>
      <c r="AB203" s="1156"/>
    </row>
    <row r="204" spans="1:28" s="1155" customFormat="1" ht="191.25" x14ac:dyDescent="0.2">
      <c r="A204" s="1402">
        <v>14</v>
      </c>
      <c r="B204" s="1397" t="s">
        <v>1931</v>
      </c>
      <c r="C204" s="1397" t="s">
        <v>403</v>
      </c>
      <c r="D204" s="1397" t="s">
        <v>404</v>
      </c>
      <c r="E204" s="1342" t="s">
        <v>1311</v>
      </c>
      <c r="F204" s="1279" t="s">
        <v>421</v>
      </c>
      <c r="G204" s="1279" t="s">
        <v>125</v>
      </c>
      <c r="H204" s="1270" t="s">
        <v>125</v>
      </c>
      <c r="I204" s="1272">
        <v>1</v>
      </c>
      <c r="J204" s="1287">
        <v>41844</v>
      </c>
      <c r="K204" s="1287">
        <v>41912</v>
      </c>
      <c r="L204" s="991">
        <f t="shared" si="61"/>
        <v>9.7142857142857135</v>
      </c>
      <c r="M204" s="867" t="s">
        <v>141</v>
      </c>
      <c r="N204" s="936">
        <v>1</v>
      </c>
      <c r="O204" s="994">
        <f t="shared" si="62"/>
        <v>1</v>
      </c>
      <c r="P204" s="995">
        <f t="shared" si="63"/>
        <v>9.7142857142857135</v>
      </c>
      <c r="Q204" s="995">
        <f t="shared" ca="1" si="64"/>
        <v>9.7142857142857135</v>
      </c>
      <c r="R204" s="995">
        <f t="shared" ca="1" si="65"/>
        <v>9.7142857142857135</v>
      </c>
      <c r="S204" s="870"/>
      <c r="T204" s="870"/>
      <c r="U204" s="1179" t="s">
        <v>1525</v>
      </c>
      <c r="V204" s="915">
        <f t="shared" si="66"/>
        <v>2</v>
      </c>
      <c r="W204" s="915">
        <f t="shared" si="67"/>
        <v>0</v>
      </c>
      <c r="X204" s="915" t="str">
        <f t="shared" si="68"/>
        <v>CUMPLIDA</v>
      </c>
      <c r="Y204" s="1399" t="str">
        <f>IF(X204&amp;X205="CUMPLIDA","CUMPLIDA",IF(OR(X204="VENCIDA",X205="VENCIDA"),"VENCIDA",IF(V204+V205=4,"CUMPLIDA","EN TERMINO")))</f>
        <v>CUMPLIDA</v>
      </c>
      <c r="AB204" s="1156"/>
    </row>
    <row r="205" spans="1:28" s="1155" customFormat="1" ht="115.5" thickBot="1" x14ac:dyDescent="0.25">
      <c r="A205" s="1402"/>
      <c r="B205" s="1398"/>
      <c r="C205" s="1398"/>
      <c r="D205" s="1398"/>
      <c r="E205" s="1342" t="s">
        <v>1312</v>
      </c>
      <c r="F205" s="1279" t="s">
        <v>421</v>
      </c>
      <c r="G205" s="1279" t="s">
        <v>125</v>
      </c>
      <c r="H205" s="1270" t="s">
        <v>125</v>
      </c>
      <c r="I205" s="1272">
        <v>1</v>
      </c>
      <c r="J205" s="1287">
        <v>41844</v>
      </c>
      <c r="K205" s="1287">
        <v>41912</v>
      </c>
      <c r="L205" s="991">
        <f t="shared" si="61"/>
        <v>9.7142857142857135</v>
      </c>
      <c r="M205" s="867" t="s">
        <v>141</v>
      </c>
      <c r="N205" s="936">
        <v>1</v>
      </c>
      <c r="O205" s="994">
        <f t="shared" si="62"/>
        <v>1</v>
      </c>
      <c r="P205" s="995">
        <f t="shared" si="63"/>
        <v>9.7142857142857135</v>
      </c>
      <c r="Q205" s="995">
        <f t="shared" ca="1" si="64"/>
        <v>9.7142857142857135</v>
      </c>
      <c r="R205" s="995">
        <f t="shared" ca="1" si="65"/>
        <v>9.7142857142857135</v>
      </c>
      <c r="S205" s="870"/>
      <c r="T205" s="870"/>
      <c r="U205" s="1179" t="s">
        <v>1525</v>
      </c>
      <c r="V205" s="915">
        <f t="shared" si="66"/>
        <v>2</v>
      </c>
      <c r="W205" s="915">
        <f t="shared" si="67"/>
        <v>0</v>
      </c>
      <c r="X205" s="915" t="str">
        <f t="shared" si="68"/>
        <v>CUMPLIDA</v>
      </c>
      <c r="Y205" s="1400"/>
      <c r="AB205" s="1156"/>
    </row>
    <row r="206" spans="1:28" s="1155" customFormat="1" ht="102" x14ac:dyDescent="0.2">
      <c r="A206" s="1402">
        <v>15</v>
      </c>
      <c r="B206" s="1397" t="s">
        <v>1932</v>
      </c>
      <c r="C206" s="1397" t="s">
        <v>405</v>
      </c>
      <c r="D206" s="1397" t="s">
        <v>406</v>
      </c>
      <c r="E206" s="1342" t="s">
        <v>1313</v>
      </c>
      <c r="F206" s="1342" t="s">
        <v>421</v>
      </c>
      <c r="G206" s="1279" t="s">
        <v>125</v>
      </c>
      <c r="H206" s="1270" t="s">
        <v>125</v>
      </c>
      <c r="I206" s="1272">
        <v>1</v>
      </c>
      <c r="J206" s="1287">
        <v>41844</v>
      </c>
      <c r="K206" s="1287">
        <v>41912</v>
      </c>
      <c r="L206" s="991">
        <f t="shared" si="61"/>
        <v>9.7142857142857135</v>
      </c>
      <c r="M206" s="867" t="s">
        <v>141</v>
      </c>
      <c r="N206" s="936">
        <v>1</v>
      </c>
      <c r="O206" s="994">
        <f t="shared" si="62"/>
        <v>1</v>
      </c>
      <c r="P206" s="995">
        <f t="shared" si="63"/>
        <v>9.7142857142857135</v>
      </c>
      <c r="Q206" s="995">
        <f t="shared" ca="1" si="64"/>
        <v>9.7142857142857135</v>
      </c>
      <c r="R206" s="995">
        <f t="shared" ca="1" si="65"/>
        <v>9.7142857142857135</v>
      </c>
      <c r="S206" s="870"/>
      <c r="T206" s="870"/>
      <c r="U206" s="1179" t="s">
        <v>1526</v>
      </c>
      <c r="V206" s="915">
        <f t="shared" si="66"/>
        <v>2</v>
      </c>
      <c r="W206" s="915">
        <f t="shared" si="67"/>
        <v>0</v>
      </c>
      <c r="X206" s="915" t="str">
        <f t="shared" si="68"/>
        <v>CUMPLIDA</v>
      </c>
      <c r="Y206" s="1399" t="str">
        <f>IF(X206&amp;X207="CUMPLIDA","CUMPLIDA",IF(OR(X206="VENCIDA",X207="VENCIDA"),"VENCIDA",IF(V206+V207=4,"CUMPLIDA","EN TERMINO")))</f>
        <v>CUMPLIDA</v>
      </c>
      <c r="AB206" s="1156"/>
    </row>
    <row r="207" spans="1:28" s="1155" customFormat="1" ht="115.5" thickBot="1" x14ac:dyDescent="0.25">
      <c r="A207" s="1402"/>
      <c r="B207" s="1398"/>
      <c r="C207" s="1398"/>
      <c r="D207" s="1398"/>
      <c r="E207" s="1342" t="s">
        <v>1312</v>
      </c>
      <c r="F207" s="1342" t="s">
        <v>421</v>
      </c>
      <c r="G207" s="1279" t="s">
        <v>125</v>
      </c>
      <c r="H207" s="1270" t="s">
        <v>125</v>
      </c>
      <c r="I207" s="1272">
        <v>1</v>
      </c>
      <c r="J207" s="1287">
        <v>41844</v>
      </c>
      <c r="K207" s="1287">
        <v>41912</v>
      </c>
      <c r="L207" s="991">
        <f t="shared" si="61"/>
        <v>9.7142857142857135</v>
      </c>
      <c r="M207" s="867" t="s">
        <v>141</v>
      </c>
      <c r="N207" s="936">
        <v>1</v>
      </c>
      <c r="O207" s="994">
        <f t="shared" si="62"/>
        <v>1</v>
      </c>
      <c r="P207" s="995">
        <f t="shared" si="63"/>
        <v>9.7142857142857135</v>
      </c>
      <c r="Q207" s="995">
        <f t="shared" ca="1" si="64"/>
        <v>9.7142857142857135</v>
      </c>
      <c r="R207" s="995">
        <f t="shared" ca="1" si="65"/>
        <v>9.7142857142857135</v>
      </c>
      <c r="S207" s="870"/>
      <c r="T207" s="870"/>
      <c r="U207" s="1179" t="s">
        <v>1526</v>
      </c>
      <c r="V207" s="915">
        <f t="shared" si="66"/>
        <v>2</v>
      </c>
      <c r="W207" s="915">
        <f t="shared" si="67"/>
        <v>0</v>
      </c>
      <c r="X207" s="915" t="str">
        <f t="shared" si="68"/>
        <v>CUMPLIDA</v>
      </c>
      <c r="Y207" s="1400"/>
      <c r="AB207" s="1156"/>
    </row>
    <row r="208" spans="1:28" s="1155" customFormat="1" ht="179.25" thickBot="1" x14ac:dyDescent="0.25">
      <c r="A208" s="913">
        <v>16</v>
      </c>
      <c r="B208" s="899" t="s">
        <v>1933</v>
      </c>
      <c r="C208" s="899" t="s">
        <v>407</v>
      </c>
      <c r="D208" s="899" t="s">
        <v>408</v>
      </c>
      <c r="E208" s="1342" t="s">
        <v>1314</v>
      </c>
      <c r="F208" s="1342" t="s">
        <v>409</v>
      </c>
      <c r="G208" s="1279" t="s">
        <v>125</v>
      </c>
      <c r="H208" s="1270" t="s">
        <v>125</v>
      </c>
      <c r="I208" s="1272">
        <v>1</v>
      </c>
      <c r="J208" s="1287">
        <v>41844</v>
      </c>
      <c r="K208" s="1287">
        <v>41912</v>
      </c>
      <c r="L208" s="991">
        <f t="shared" si="61"/>
        <v>9.7142857142857135</v>
      </c>
      <c r="M208" s="867" t="s">
        <v>141</v>
      </c>
      <c r="N208" s="936">
        <v>1</v>
      </c>
      <c r="O208" s="994">
        <f t="shared" si="62"/>
        <v>1</v>
      </c>
      <c r="P208" s="995">
        <f t="shared" si="63"/>
        <v>9.7142857142857135</v>
      </c>
      <c r="Q208" s="995">
        <f t="shared" ca="1" si="64"/>
        <v>9.7142857142857135</v>
      </c>
      <c r="R208" s="995">
        <f t="shared" ca="1" si="65"/>
        <v>9.7142857142857135</v>
      </c>
      <c r="S208" s="870"/>
      <c r="T208" s="870"/>
      <c r="U208" s="1179" t="s">
        <v>1526</v>
      </c>
      <c r="V208" s="915">
        <f t="shared" si="66"/>
        <v>2</v>
      </c>
      <c r="W208" s="915">
        <f t="shared" si="67"/>
        <v>0</v>
      </c>
      <c r="X208" s="915" t="str">
        <f t="shared" si="68"/>
        <v>CUMPLIDA</v>
      </c>
      <c r="Y208" s="1170" t="str">
        <f>IF(X208="CUMPLIDA","CUMPLIDA",IF(X208="EN TERMINO","EN TERMINO","VENCIDA"))</f>
        <v>CUMPLIDA</v>
      </c>
      <c r="AB208" s="1156"/>
    </row>
    <row r="209" spans="1:28" s="1155" customFormat="1" ht="153.75" customHeight="1" thickBot="1" x14ac:dyDescent="0.25">
      <c r="A209" s="913">
        <v>18</v>
      </c>
      <c r="B209" s="899" t="s">
        <v>1934</v>
      </c>
      <c r="C209" s="899" t="s">
        <v>410</v>
      </c>
      <c r="D209" s="899" t="s">
        <v>411</v>
      </c>
      <c r="E209" s="1342" t="s">
        <v>1315</v>
      </c>
      <c r="F209" s="1279" t="s">
        <v>421</v>
      </c>
      <c r="G209" s="1279" t="s">
        <v>125</v>
      </c>
      <c r="H209" s="1270" t="s">
        <v>125</v>
      </c>
      <c r="I209" s="1272">
        <v>1</v>
      </c>
      <c r="J209" s="1287">
        <v>41844</v>
      </c>
      <c r="K209" s="1287">
        <v>41912</v>
      </c>
      <c r="L209" s="991">
        <f t="shared" si="61"/>
        <v>9.7142857142857135</v>
      </c>
      <c r="M209" s="867" t="s">
        <v>141</v>
      </c>
      <c r="N209" s="936">
        <v>1</v>
      </c>
      <c r="O209" s="994">
        <f t="shared" si="62"/>
        <v>1</v>
      </c>
      <c r="P209" s="995">
        <f t="shared" si="63"/>
        <v>9.7142857142857135</v>
      </c>
      <c r="Q209" s="995">
        <f t="shared" ca="1" si="64"/>
        <v>9.7142857142857135</v>
      </c>
      <c r="R209" s="995">
        <f t="shared" ca="1" si="65"/>
        <v>9.7142857142857135</v>
      </c>
      <c r="S209" s="870"/>
      <c r="T209" s="870"/>
      <c r="U209" s="1179" t="s">
        <v>2130</v>
      </c>
      <c r="V209" s="915">
        <f t="shared" si="66"/>
        <v>2</v>
      </c>
      <c r="W209" s="915">
        <f t="shared" si="67"/>
        <v>0</v>
      </c>
      <c r="X209" s="915" t="str">
        <f t="shared" si="68"/>
        <v>CUMPLIDA</v>
      </c>
      <c r="Y209" s="1170" t="str">
        <f>IF(X209="CUMPLIDA","CUMPLIDA",IF(X209="EN TERMINO","EN TERMINO","VENCIDA"))</f>
        <v>CUMPLIDA</v>
      </c>
      <c r="AB209" s="1156"/>
    </row>
    <row r="210" spans="1:28" s="1217" customFormat="1" ht="16.5" thickBot="1" x14ac:dyDescent="0.25">
      <c r="A210" s="1213" t="s">
        <v>437</v>
      </c>
      <c r="B210" s="1213"/>
      <c r="C210" s="1213"/>
      <c r="D210" s="1213"/>
      <c r="E210" s="1213"/>
      <c r="F210" s="1213"/>
      <c r="G210" s="1213"/>
      <c r="H210" s="1213"/>
      <c r="I210" s="1213"/>
      <c r="J210" s="1213"/>
      <c r="K210" s="1213"/>
      <c r="L210" s="1213"/>
      <c r="M210" s="1213"/>
      <c r="N210" s="1213"/>
      <c r="O210" s="1213"/>
      <c r="P210" s="1213"/>
      <c r="Q210" s="1213"/>
      <c r="R210" s="1213"/>
      <c r="S210" s="1213"/>
      <c r="T210" s="1213"/>
      <c r="U210" s="1213"/>
      <c r="V210" s="1215"/>
      <c r="W210" s="1215"/>
      <c r="X210" s="1208"/>
      <c r="Y210" s="1216"/>
    </row>
    <row r="211" spans="1:28" s="1155" customFormat="1" ht="168.75" thickBot="1" x14ac:dyDescent="0.25">
      <c r="A211" s="1019">
        <v>1</v>
      </c>
      <c r="B211" s="899" t="s">
        <v>438</v>
      </c>
      <c r="C211" s="899" t="s">
        <v>439</v>
      </c>
      <c r="D211" s="1020"/>
      <c r="E211" s="1279" t="s">
        <v>504</v>
      </c>
      <c r="F211" s="1343"/>
      <c r="G211" s="1334" t="s">
        <v>538</v>
      </c>
      <c r="H211" s="1344" t="s">
        <v>589</v>
      </c>
      <c r="I211" s="1335">
        <v>2</v>
      </c>
      <c r="J211" s="1336">
        <v>41334</v>
      </c>
      <c r="K211" s="1337">
        <v>41639</v>
      </c>
      <c r="L211" s="967">
        <f t="shared" ref="L211:L218" si="69">(+K211-J211)/7</f>
        <v>43.571428571428569</v>
      </c>
      <c r="M211" s="1021" t="s">
        <v>660</v>
      </c>
      <c r="N211" s="936">
        <v>2</v>
      </c>
      <c r="O211" s="869">
        <f>IF(N211/I211&gt;1,1,+N211/I211)</f>
        <v>1</v>
      </c>
      <c r="P211" s="475">
        <f>+L211*O211</f>
        <v>43.571428571428569</v>
      </c>
      <c r="Q211" s="475">
        <f ca="1">IF(K211&lt;=$S$7,P211,0)</f>
        <v>43.571428571428569</v>
      </c>
      <c r="R211" s="475">
        <f t="shared" ref="R211:R239" ca="1" si="70">IF($S$7&gt;=K211,L211,0)</f>
        <v>43.571428571428569</v>
      </c>
      <c r="S211" s="648"/>
      <c r="T211" s="648"/>
      <c r="U211" s="208" t="s">
        <v>2131</v>
      </c>
      <c r="V211" s="915">
        <f>IF(O211=100%,2,0)</f>
        <v>2</v>
      </c>
      <c r="W211" s="915">
        <f t="shared" ref="W211:W242" si="71">IF(K211&lt;$U$2,0,1)</f>
        <v>0</v>
      </c>
      <c r="X211" s="915" t="str">
        <f t="shared" ref="X211:X218" si="72">IF(V211+W211&gt;1,"CUMPLIDA",IF(W211=1,"EN TERMINO","VENCIDA"))</f>
        <v>CUMPLIDA</v>
      </c>
      <c r="Y211" s="1170" t="str">
        <f>IF(X211="CUMPLIDA","CUMPLIDA",IF(X211="EN TERMINO","EN TERMINO","VENCIDA"))</f>
        <v>CUMPLIDA</v>
      </c>
      <c r="AB211" s="1157"/>
    </row>
    <row r="212" spans="1:28" s="1155" customFormat="1" ht="168.75" thickBot="1" x14ac:dyDescent="0.25">
      <c r="A212" s="1019">
        <v>2</v>
      </c>
      <c r="B212" s="899" t="s">
        <v>440</v>
      </c>
      <c r="C212" s="899" t="s">
        <v>441</v>
      </c>
      <c r="D212" s="1020"/>
      <c r="E212" s="1279" t="s">
        <v>505</v>
      </c>
      <c r="F212" s="1343"/>
      <c r="G212" s="1334" t="s">
        <v>539</v>
      </c>
      <c r="H212" s="1344" t="s">
        <v>590</v>
      </c>
      <c r="I212" s="1335">
        <v>1</v>
      </c>
      <c r="J212" s="1336">
        <v>41334</v>
      </c>
      <c r="K212" s="1337">
        <v>41364</v>
      </c>
      <c r="L212" s="479">
        <f>(+K212-J212)/7</f>
        <v>4.2857142857142856</v>
      </c>
      <c r="M212" s="867" t="s">
        <v>660</v>
      </c>
      <c r="N212" s="646">
        <v>1</v>
      </c>
      <c r="O212" s="647">
        <f t="shared" ref="O212:O240" si="73">IF(N212/I212&gt;1,1,+N212/I212)</f>
        <v>1</v>
      </c>
      <c r="P212" s="647">
        <f t="shared" ref="P212:P240" si="74">+L212*O212</f>
        <v>4.2857142857142856</v>
      </c>
      <c r="Q212" s="647">
        <f t="shared" ref="Q212:Q240" ca="1" si="75">IF(K212&lt;=$S$7,P212,0)</f>
        <v>4.2857142857142856</v>
      </c>
      <c r="R212" s="475">
        <f t="shared" ca="1" si="70"/>
        <v>4.2857142857142856</v>
      </c>
      <c r="S212" s="648"/>
      <c r="T212" s="648"/>
      <c r="U212" s="208" t="s">
        <v>675</v>
      </c>
      <c r="V212" s="915">
        <f t="shared" ref="V212:V240" si="76">IF(O212=100%,2,0)</f>
        <v>2</v>
      </c>
      <c r="W212" s="915">
        <f t="shared" si="71"/>
        <v>0</v>
      </c>
      <c r="X212" s="915" t="str">
        <f t="shared" si="72"/>
        <v>CUMPLIDA</v>
      </c>
      <c r="Y212" s="1170" t="str">
        <f>IF(X212="CUMPLIDA","CUMPLIDA",IF(X212="EN TERMINO","EN TERMINO","VENCIDA"))</f>
        <v>CUMPLIDA</v>
      </c>
      <c r="AB212" s="1157"/>
    </row>
    <row r="213" spans="1:28" s="1155" customFormat="1" ht="108.75" customHeight="1" x14ac:dyDescent="0.2">
      <c r="A213" s="1431">
        <v>3</v>
      </c>
      <c r="B213" s="1397" t="s">
        <v>442</v>
      </c>
      <c r="C213" s="1397" t="s">
        <v>443</v>
      </c>
      <c r="D213" s="1442"/>
      <c r="E213" s="1447" t="s">
        <v>506</v>
      </c>
      <c r="F213" s="1443"/>
      <c r="G213" s="1334" t="s">
        <v>540</v>
      </c>
      <c r="H213" s="1344" t="s">
        <v>591</v>
      </c>
      <c r="I213" s="1335">
        <v>6</v>
      </c>
      <c r="J213" s="1336">
        <v>41337</v>
      </c>
      <c r="K213" s="1337">
        <v>41639</v>
      </c>
      <c r="L213" s="479">
        <f>(+K213-J213)/7</f>
        <v>43.142857142857146</v>
      </c>
      <c r="M213" s="1415" t="s">
        <v>660</v>
      </c>
      <c r="N213" s="646">
        <v>6</v>
      </c>
      <c r="O213" s="647">
        <f t="shared" si="73"/>
        <v>1</v>
      </c>
      <c r="P213" s="647">
        <f t="shared" si="74"/>
        <v>43.142857142857146</v>
      </c>
      <c r="Q213" s="647">
        <f t="shared" ca="1" si="75"/>
        <v>43.142857142857146</v>
      </c>
      <c r="R213" s="475">
        <f t="shared" ca="1" si="70"/>
        <v>43.142857142857146</v>
      </c>
      <c r="S213" s="648"/>
      <c r="T213" s="648"/>
      <c r="U213" s="208" t="s">
        <v>2199</v>
      </c>
      <c r="V213" s="915">
        <f t="shared" si="76"/>
        <v>2</v>
      </c>
      <c r="W213" s="915">
        <f t="shared" si="71"/>
        <v>0</v>
      </c>
      <c r="X213" s="915" t="str">
        <f t="shared" si="72"/>
        <v>CUMPLIDA</v>
      </c>
      <c r="Y213" s="1399" t="str">
        <f>IF(X213&amp;X214&amp;X215&amp;X216&amp;X217="CUMPLIDA","CUMPLIDA",IF(OR(X213="VENCIDA",X214="VENCIDA",X215="VENCIDA",X216="VENCIDA",X217="VENCIDA"),"VENCIDA",IF(V213+V214+V215+V216+V217=10,"CUMPLIDA","EN TERMINO")))</f>
        <v>CUMPLIDA</v>
      </c>
      <c r="AB213" s="1157"/>
    </row>
    <row r="214" spans="1:28" s="1155" customFormat="1" ht="51" customHeight="1" x14ac:dyDescent="0.2">
      <c r="A214" s="1431"/>
      <c r="B214" s="1397"/>
      <c r="C214" s="1397"/>
      <c r="D214" s="1442"/>
      <c r="E214" s="1447"/>
      <c r="F214" s="1443"/>
      <c r="G214" s="1334" t="s">
        <v>541</v>
      </c>
      <c r="H214" s="1344" t="s">
        <v>592</v>
      </c>
      <c r="I214" s="1335">
        <v>2</v>
      </c>
      <c r="J214" s="1336">
        <v>41365</v>
      </c>
      <c r="K214" s="1337">
        <v>41639</v>
      </c>
      <c r="L214" s="479">
        <f t="shared" si="69"/>
        <v>39.142857142857146</v>
      </c>
      <c r="M214" s="1415"/>
      <c r="N214" s="646">
        <v>2</v>
      </c>
      <c r="O214" s="647">
        <f t="shared" si="73"/>
        <v>1</v>
      </c>
      <c r="P214" s="647">
        <f t="shared" si="74"/>
        <v>39.142857142857146</v>
      </c>
      <c r="Q214" s="647">
        <f t="shared" ca="1" si="75"/>
        <v>39.142857142857146</v>
      </c>
      <c r="R214" s="475">
        <f t="shared" ca="1" si="70"/>
        <v>39.142857142857146</v>
      </c>
      <c r="S214" s="648"/>
      <c r="T214" s="648"/>
      <c r="U214" s="208" t="s">
        <v>1219</v>
      </c>
      <c r="V214" s="915">
        <f t="shared" si="76"/>
        <v>2</v>
      </c>
      <c r="W214" s="915">
        <f t="shared" si="71"/>
        <v>0</v>
      </c>
      <c r="X214" s="915" t="str">
        <f t="shared" si="72"/>
        <v>CUMPLIDA</v>
      </c>
      <c r="Y214" s="1408"/>
      <c r="AB214" s="1157"/>
    </row>
    <row r="215" spans="1:28" s="1155" customFormat="1" ht="89.25" customHeight="1" x14ac:dyDescent="0.2">
      <c r="A215" s="1431"/>
      <c r="B215" s="1397"/>
      <c r="C215" s="1397"/>
      <c r="D215" s="1442"/>
      <c r="E215" s="1447"/>
      <c r="F215" s="1443"/>
      <c r="G215" s="1334" t="s">
        <v>542</v>
      </c>
      <c r="H215" s="1344" t="s">
        <v>47</v>
      </c>
      <c r="I215" s="1335">
        <v>1</v>
      </c>
      <c r="J215" s="1336">
        <v>41426</v>
      </c>
      <c r="K215" s="1337">
        <v>41639</v>
      </c>
      <c r="L215" s="479">
        <f t="shared" si="69"/>
        <v>30.428571428571427</v>
      </c>
      <c r="M215" s="1415"/>
      <c r="N215" s="646">
        <v>1</v>
      </c>
      <c r="O215" s="647">
        <f t="shared" si="73"/>
        <v>1</v>
      </c>
      <c r="P215" s="647">
        <f t="shared" si="74"/>
        <v>30.428571428571427</v>
      </c>
      <c r="Q215" s="647">
        <f t="shared" ca="1" si="75"/>
        <v>30.428571428571427</v>
      </c>
      <c r="R215" s="475">
        <f t="shared" ca="1" si="70"/>
        <v>30.428571428571427</v>
      </c>
      <c r="S215" s="648"/>
      <c r="T215" s="648"/>
      <c r="U215" s="208" t="s">
        <v>2132</v>
      </c>
      <c r="V215" s="915">
        <f t="shared" si="76"/>
        <v>2</v>
      </c>
      <c r="W215" s="915">
        <f t="shared" si="71"/>
        <v>0</v>
      </c>
      <c r="X215" s="915" t="str">
        <f t="shared" si="72"/>
        <v>CUMPLIDA</v>
      </c>
      <c r="Y215" s="1408"/>
      <c r="AB215" s="1157"/>
    </row>
    <row r="216" spans="1:28" s="1155" customFormat="1" ht="53.25" customHeight="1" x14ac:dyDescent="0.2">
      <c r="A216" s="1431"/>
      <c r="B216" s="1397"/>
      <c r="C216" s="1397"/>
      <c r="D216" s="1442"/>
      <c r="E216" s="1447"/>
      <c r="F216" s="1443"/>
      <c r="G216" s="1334" t="s">
        <v>543</v>
      </c>
      <c r="H216" s="1344" t="s">
        <v>47</v>
      </c>
      <c r="I216" s="1335">
        <v>1</v>
      </c>
      <c r="J216" s="1336">
        <v>41518</v>
      </c>
      <c r="K216" s="1337">
        <v>41639</v>
      </c>
      <c r="L216" s="479">
        <f>(+K216-J216)/7</f>
        <v>17.285714285714285</v>
      </c>
      <c r="M216" s="1415"/>
      <c r="N216" s="646">
        <v>1</v>
      </c>
      <c r="O216" s="647">
        <f t="shared" si="73"/>
        <v>1</v>
      </c>
      <c r="P216" s="647">
        <f t="shared" si="74"/>
        <v>17.285714285714285</v>
      </c>
      <c r="Q216" s="647">
        <f t="shared" ca="1" si="75"/>
        <v>17.285714285714285</v>
      </c>
      <c r="R216" s="475">
        <f t="shared" ca="1" si="70"/>
        <v>17.285714285714285</v>
      </c>
      <c r="S216" s="648"/>
      <c r="T216" s="648"/>
      <c r="U216" s="208" t="s">
        <v>829</v>
      </c>
      <c r="V216" s="915">
        <f t="shared" si="76"/>
        <v>2</v>
      </c>
      <c r="W216" s="915">
        <f t="shared" si="71"/>
        <v>0</v>
      </c>
      <c r="X216" s="915" t="str">
        <f t="shared" si="72"/>
        <v>CUMPLIDA</v>
      </c>
      <c r="Y216" s="1408"/>
      <c r="AB216" s="1157"/>
    </row>
    <row r="217" spans="1:28" s="1155" customFormat="1" ht="56.25" customHeight="1" thickBot="1" x14ac:dyDescent="0.25">
      <c r="A217" s="1431"/>
      <c r="B217" s="1397"/>
      <c r="C217" s="1397"/>
      <c r="D217" s="1442"/>
      <c r="E217" s="1447"/>
      <c r="F217" s="1443"/>
      <c r="G217" s="1312" t="s">
        <v>544</v>
      </c>
      <c r="H217" s="1315" t="s">
        <v>47</v>
      </c>
      <c r="I217" s="1315">
        <v>1</v>
      </c>
      <c r="J217" s="1337">
        <v>41521</v>
      </c>
      <c r="K217" s="1337">
        <v>41639</v>
      </c>
      <c r="L217" s="479">
        <f t="shared" si="69"/>
        <v>16.857142857142858</v>
      </c>
      <c r="M217" s="1415"/>
      <c r="N217" s="646">
        <v>1</v>
      </c>
      <c r="O217" s="647">
        <f t="shared" si="73"/>
        <v>1</v>
      </c>
      <c r="P217" s="647">
        <f t="shared" si="74"/>
        <v>16.857142857142858</v>
      </c>
      <c r="Q217" s="647">
        <f t="shared" ca="1" si="75"/>
        <v>16.857142857142858</v>
      </c>
      <c r="R217" s="475">
        <f t="shared" ca="1" si="70"/>
        <v>16.857142857142858</v>
      </c>
      <c r="S217" s="648"/>
      <c r="T217" s="648"/>
      <c r="U217" s="208" t="s">
        <v>829</v>
      </c>
      <c r="V217" s="915">
        <f t="shared" si="76"/>
        <v>2</v>
      </c>
      <c r="W217" s="915">
        <f t="shared" si="71"/>
        <v>0</v>
      </c>
      <c r="X217" s="915" t="str">
        <f t="shared" si="72"/>
        <v>CUMPLIDA</v>
      </c>
      <c r="Y217" s="1400"/>
      <c r="AB217" s="1157"/>
    </row>
    <row r="218" spans="1:28" s="1155" customFormat="1" ht="132.75" thickBot="1" x14ac:dyDescent="0.25">
      <c r="A218" s="1019">
        <v>4</v>
      </c>
      <c r="B218" s="899" t="s">
        <v>444</v>
      </c>
      <c r="C218" s="899" t="s">
        <v>445</v>
      </c>
      <c r="D218" s="1020"/>
      <c r="E218" s="1319" t="s">
        <v>507</v>
      </c>
      <c r="F218" s="1343"/>
      <c r="G218" s="1317" t="s">
        <v>545</v>
      </c>
      <c r="H218" s="1315" t="s">
        <v>593</v>
      </c>
      <c r="I218" s="1315">
        <v>3</v>
      </c>
      <c r="J218" s="1337">
        <v>41337</v>
      </c>
      <c r="K218" s="1337">
        <v>41639</v>
      </c>
      <c r="L218" s="479">
        <f t="shared" si="69"/>
        <v>43.142857142857146</v>
      </c>
      <c r="M218" s="867" t="s">
        <v>660</v>
      </c>
      <c r="N218" s="646">
        <v>3</v>
      </c>
      <c r="O218" s="647">
        <f t="shared" si="73"/>
        <v>1</v>
      </c>
      <c r="P218" s="647">
        <f t="shared" si="74"/>
        <v>43.142857142857146</v>
      </c>
      <c r="Q218" s="647">
        <f t="shared" ca="1" si="75"/>
        <v>43.142857142857146</v>
      </c>
      <c r="R218" s="475">
        <f t="shared" ca="1" si="70"/>
        <v>43.142857142857146</v>
      </c>
      <c r="S218" s="648"/>
      <c r="T218" s="648"/>
      <c r="U218" s="208" t="s">
        <v>2133</v>
      </c>
      <c r="V218" s="915">
        <f t="shared" si="76"/>
        <v>2</v>
      </c>
      <c r="W218" s="915">
        <f t="shared" si="71"/>
        <v>0</v>
      </c>
      <c r="X218" s="915" t="str">
        <f t="shared" si="72"/>
        <v>CUMPLIDA</v>
      </c>
      <c r="Y218" s="1170" t="str">
        <f>IF(X218="CUMPLIDA","CUMPLIDA",IF(X218="EN TERMINO","EN TERMINO","VENCIDA"))</f>
        <v>CUMPLIDA</v>
      </c>
      <c r="AB218" s="1157"/>
    </row>
    <row r="219" spans="1:28" s="1155" customFormat="1" ht="120.75" thickBot="1" x14ac:dyDescent="0.25">
      <c r="A219" s="1019">
        <v>8</v>
      </c>
      <c r="B219" s="899" t="s">
        <v>446</v>
      </c>
      <c r="C219" s="899" t="s">
        <v>447</v>
      </c>
      <c r="D219" s="1020"/>
      <c r="E219" s="1319" t="s">
        <v>508</v>
      </c>
      <c r="F219" s="1343"/>
      <c r="G219" s="1312" t="s">
        <v>546</v>
      </c>
      <c r="H219" s="1315" t="s">
        <v>594</v>
      </c>
      <c r="I219" s="1315">
        <v>2</v>
      </c>
      <c r="J219" s="1337">
        <v>41365</v>
      </c>
      <c r="K219" s="1337">
        <v>41639</v>
      </c>
      <c r="L219" s="479">
        <f t="shared" ref="L219:L258" si="77">(+K219-J219)/7</f>
        <v>39.142857142857146</v>
      </c>
      <c r="M219" s="867" t="s">
        <v>660</v>
      </c>
      <c r="N219" s="646">
        <v>2</v>
      </c>
      <c r="O219" s="647">
        <f t="shared" si="73"/>
        <v>1</v>
      </c>
      <c r="P219" s="647">
        <f t="shared" si="74"/>
        <v>39.142857142857146</v>
      </c>
      <c r="Q219" s="647">
        <f t="shared" ca="1" si="75"/>
        <v>39.142857142857146</v>
      </c>
      <c r="R219" s="475">
        <f t="shared" ca="1" si="70"/>
        <v>39.142857142857146</v>
      </c>
      <c r="S219" s="648"/>
      <c r="T219" s="648"/>
      <c r="U219" s="208" t="s">
        <v>2134</v>
      </c>
      <c r="V219" s="915">
        <f t="shared" si="76"/>
        <v>2</v>
      </c>
      <c r="W219" s="915">
        <f t="shared" si="71"/>
        <v>0</v>
      </c>
      <c r="X219" s="915" t="str">
        <f t="shared" ref="X219:X226" si="78">IF(V219+W219&gt;1,"CUMPLIDA",IF(W219=1,"EN TERMINO","VENCIDA"))</f>
        <v>CUMPLIDA</v>
      </c>
      <c r="Y219" s="1170" t="str">
        <f>IF(X219="CUMPLIDA","CUMPLIDA",IF(X219="EN TERMINO","EN TERMINO","VENCIDA"))</f>
        <v>CUMPLIDA</v>
      </c>
      <c r="AB219" s="1157"/>
    </row>
    <row r="220" spans="1:28" s="1155" customFormat="1" ht="89.25" x14ac:dyDescent="0.2">
      <c r="A220" s="1431">
        <v>9</v>
      </c>
      <c r="B220" s="1397" t="s">
        <v>448</v>
      </c>
      <c r="C220" s="1397" t="s">
        <v>449</v>
      </c>
      <c r="D220" s="1442"/>
      <c r="E220" s="1444" t="s">
        <v>2135</v>
      </c>
      <c r="F220" s="1443"/>
      <c r="G220" s="1312" t="s">
        <v>2137</v>
      </c>
      <c r="H220" s="1315" t="s">
        <v>595</v>
      </c>
      <c r="I220" s="1315">
        <v>2</v>
      </c>
      <c r="J220" s="1337">
        <v>41409</v>
      </c>
      <c r="K220" s="1337">
        <v>41639</v>
      </c>
      <c r="L220" s="479">
        <f t="shared" si="77"/>
        <v>32.857142857142854</v>
      </c>
      <c r="M220" s="1415" t="s">
        <v>660</v>
      </c>
      <c r="N220" s="646">
        <v>2</v>
      </c>
      <c r="O220" s="647">
        <f t="shared" si="73"/>
        <v>1</v>
      </c>
      <c r="P220" s="647">
        <f t="shared" si="74"/>
        <v>32.857142857142854</v>
      </c>
      <c r="Q220" s="647">
        <f t="shared" ca="1" si="75"/>
        <v>32.857142857142854</v>
      </c>
      <c r="R220" s="475">
        <f t="shared" ca="1" si="70"/>
        <v>32.857142857142854</v>
      </c>
      <c r="S220" s="648"/>
      <c r="T220" s="648"/>
      <c r="U220" s="208" t="s">
        <v>1226</v>
      </c>
      <c r="V220" s="915">
        <f t="shared" si="76"/>
        <v>2</v>
      </c>
      <c r="W220" s="915">
        <f t="shared" si="71"/>
        <v>0</v>
      </c>
      <c r="X220" s="915" t="str">
        <f t="shared" si="78"/>
        <v>CUMPLIDA</v>
      </c>
      <c r="Y220" s="1399" t="str">
        <f>IF(X220&amp;X221&amp;X222&amp;X223="CUMPLIDA","CUMPLIDA",IF(OR(X220="VENCIDA",X221="VENCIDA",X222="VENCIDA",X223="VENCIDA"),"VENCIDA",IF(V220+V221+V222+V223=8,"CUMPLIDA","EN TERMINO")))</f>
        <v>CUMPLIDA</v>
      </c>
      <c r="AB220" s="1157"/>
    </row>
    <row r="221" spans="1:28" s="1155" customFormat="1" ht="78.75" customHeight="1" x14ac:dyDescent="0.2">
      <c r="A221" s="1431"/>
      <c r="B221" s="1397"/>
      <c r="C221" s="1397"/>
      <c r="D221" s="1442"/>
      <c r="E221" s="1444"/>
      <c r="F221" s="1443"/>
      <c r="G221" s="1312" t="s">
        <v>2136</v>
      </c>
      <c r="H221" s="1315" t="s">
        <v>596</v>
      </c>
      <c r="I221" s="1345">
        <v>1</v>
      </c>
      <c r="J221" s="1337">
        <v>41348</v>
      </c>
      <c r="K221" s="1337">
        <v>41639</v>
      </c>
      <c r="L221" s="479">
        <f t="shared" si="77"/>
        <v>41.571428571428569</v>
      </c>
      <c r="M221" s="1415"/>
      <c r="N221" s="655">
        <v>1</v>
      </c>
      <c r="O221" s="647">
        <f t="shared" si="73"/>
        <v>1</v>
      </c>
      <c r="P221" s="647">
        <f t="shared" si="74"/>
        <v>41.571428571428569</v>
      </c>
      <c r="Q221" s="647">
        <f t="shared" ca="1" si="75"/>
        <v>41.571428571428569</v>
      </c>
      <c r="R221" s="475">
        <f t="shared" ca="1" si="70"/>
        <v>41.571428571428569</v>
      </c>
      <c r="S221" s="648"/>
      <c r="T221" s="648"/>
      <c r="U221" s="208" t="s">
        <v>1227</v>
      </c>
      <c r="V221" s="915">
        <f t="shared" si="76"/>
        <v>2</v>
      </c>
      <c r="W221" s="915">
        <f t="shared" si="71"/>
        <v>0</v>
      </c>
      <c r="X221" s="915" t="str">
        <f t="shared" si="78"/>
        <v>CUMPLIDA</v>
      </c>
      <c r="Y221" s="1408"/>
      <c r="AB221" s="1157"/>
    </row>
    <row r="222" spans="1:28" s="1155" customFormat="1" ht="76.5" customHeight="1" x14ac:dyDescent="0.2">
      <c r="A222" s="1431"/>
      <c r="B222" s="1397"/>
      <c r="C222" s="1397"/>
      <c r="D222" s="1442"/>
      <c r="E222" s="1444"/>
      <c r="F222" s="1443"/>
      <c r="G222" s="1312" t="s">
        <v>2136</v>
      </c>
      <c r="H222" s="1315" t="s">
        <v>597</v>
      </c>
      <c r="I222" s="1345">
        <v>1</v>
      </c>
      <c r="J222" s="1337">
        <v>41348</v>
      </c>
      <c r="K222" s="1337">
        <v>41639</v>
      </c>
      <c r="L222" s="479">
        <f t="shared" si="77"/>
        <v>41.571428571428569</v>
      </c>
      <c r="M222" s="1415"/>
      <c r="N222" s="655">
        <v>1</v>
      </c>
      <c r="O222" s="647">
        <f t="shared" si="73"/>
        <v>1</v>
      </c>
      <c r="P222" s="647">
        <f t="shared" si="74"/>
        <v>41.571428571428569</v>
      </c>
      <c r="Q222" s="647">
        <f t="shared" ca="1" si="75"/>
        <v>41.571428571428569</v>
      </c>
      <c r="R222" s="475">
        <f t="shared" ca="1" si="70"/>
        <v>41.571428571428569</v>
      </c>
      <c r="S222" s="648"/>
      <c r="T222" s="648"/>
      <c r="U222" s="208" t="s">
        <v>1227</v>
      </c>
      <c r="V222" s="915">
        <f t="shared" si="76"/>
        <v>2</v>
      </c>
      <c r="W222" s="915">
        <f t="shared" si="71"/>
        <v>0</v>
      </c>
      <c r="X222" s="915" t="str">
        <f t="shared" si="78"/>
        <v>CUMPLIDA</v>
      </c>
      <c r="Y222" s="1408"/>
      <c r="AB222" s="1157"/>
    </row>
    <row r="223" spans="1:28" s="1155" customFormat="1" ht="105.75" customHeight="1" thickBot="1" x14ac:dyDescent="0.25">
      <c r="A223" s="1431"/>
      <c r="B223" s="1397"/>
      <c r="C223" s="1397"/>
      <c r="D223" s="1442"/>
      <c r="E223" s="1444"/>
      <c r="F223" s="1443"/>
      <c r="G223" s="1312" t="s">
        <v>548</v>
      </c>
      <c r="H223" s="1315" t="s">
        <v>598</v>
      </c>
      <c r="I223" s="1315">
        <v>2</v>
      </c>
      <c r="J223" s="1337">
        <v>41429</v>
      </c>
      <c r="K223" s="1337">
        <v>41639</v>
      </c>
      <c r="L223" s="479">
        <f t="shared" si="77"/>
        <v>30</v>
      </c>
      <c r="M223" s="1415"/>
      <c r="N223" s="646">
        <v>2</v>
      </c>
      <c r="O223" s="647">
        <f t="shared" si="73"/>
        <v>1</v>
      </c>
      <c r="P223" s="647">
        <f t="shared" si="74"/>
        <v>30</v>
      </c>
      <c r="Q223" s="647">
        <f t="shared" ca="1" si="75"/>
        <v>30</v>
      </c>
      <c r="R223" s="475">
        <f t="shared" ca="1" si="70"/>
        <v>30</v>
      </c>
      <c r="S223" s="648"/>
      <c r="T223" s="648"/>
      <c r="U223" s="208" t="s">
        <v>1228</v>
      </c>
      <c r="V223" s="915">
        <f t="shared" si="76"/>
        <v>2</v>
      </c>
      <c r="W223" s="915">
        <f t="shared" si="71"/>
        <v>0</v>
      </c>
      <c r="X223" s="915" t="str">
        <f t="shared" si="78"/>
        <v>CUMPLIDA</v>
      </c>
      <c r="Y223" s="1400"/>
      <c r="AB223" s="1157"/>
    </row>
    <row r="224" spans="1:28" s="1155" customFormat="1" ht="130.5" customHeight="1" x14ac:dyDescent="0.2">
      <c r="A224" s="1431">
        <v>10</v>
      </c>
      <c r="B224" s="1397" t="s">
        <v>450</v>
      </c>
      <c r="C224" s="1397" t="s">
        <v>451</v>
      </c>
      <c r="D224" s="1442"/>
      <c r="E224" s="1444" t="s">
        <v>510</v>
      </c>
      <c r="F224" s="1443"/>
      <c r="G224" s="1312" t="s">
        <v>2138</v>
      </c>
      <c r="H224" s="1315" t="s">
        <v>2032</v>
      </c>
      <c r="I224" s="1315">
        <v>1</v>
      </c>
      <c r="J224" s="1337">
        <v>42185</v>
      </c>
      <c r="K224" s="1337">
        <v>42246</v>
      </c>
      <c r="L224" s="479">
        <f t="shared" si="77"/>
        <v>8.7142857142857135</v>
      </c>
      <c r="M224" s="1415" t="s">
        <v>2033</v>
      </c>
      <c r="N224" s="646">
        <v>1</v>
      </c>
      <c r="O224" s="647">
        <f t="shared" si="73"/>
        <v>1</v>
      </c>
      <c r="P224" s="647">
        <f t="shared" si="74"/>
        <v>8.7142857142857135</v>
      </c>
      <c r="Q224" s="647">
        <f t="shared" ca="1" si="75"/>
        <v>8.7142857142857135</v>
      </c>
      <c r="R224" s="475">
        <f t="shared" ca="1" si="70"/>
        <v>8.7142857142857135</v>
      </c>
      <c r="S224" s="648"/>
      <c r="T224" s="648"/>
      <c r="U224" s="1254" t="s">
        <v>2205</v>
      </c>
      <c r="V224" s="915">
        <f t="shared" si="76"/>
        <v>2</v>
      </c>
      <c r="W224" s="915">
        <f t="shared" si="71"/>
        <v>0</v>
      </c>
      <c r="X224" s="915" t="str">
        <f t="shared" si="78"/>
        <v>CUMPLIDA</v>
      </c>
      <c r="Y224" s="1399" t="str">
        <f>IF(X224&amp;X225&amp;X226="CUMPLIDA","CUMPLIDA",IF(OR(X224="VENCIDA",X225="VENCIDA",X226="VENCIDA"),"VENCIDA",IF(V224+V225+V226=6,"CUMPLIDA","EN TERMINO")))</f>
        <v>EN TERMINO</v>
      </c>
      <c r="AB224" s="1157"/>
    </row>
    <row r="225" spans="1:28" s="1155" customFormat="1" ht="124.5" customHeight="1" x14ac:dyDescent="0.2">
      <c r="A225" s="1431"/>
      <c r="B225" s="1397"/>
      <c r="C225" s="1397"/>
      <c r="D225" s="1442"/>
      <c r="E225" s="1444"/>
      <c r="F225" s="1443"/>
      <c r="G225" s="1312" t="s">
        <v>2035</v>
      </c>
      <c r="H225" s="1315" t="s">
        <v>2036</v>
      </c>
      <c r="I225" s="1315">
        <v>1</v>
      </c>
      <c r="J225" s="1337">
        <v>42248</v>
      </c>
      <c r="K225" s="1337">
        <v>42368</v>
      </c>
      <c r="L225" s="479">
        <f t="shared" si="77"/>
        <v>17.142857142857142</v>
      </c>
      <c r="M225" s="1415"/>
      <c r="N225" s="646">
        <v>1</v>
      </c>
      <c r="O225" s="647">
        <f t="shared" si="73"/>
        <v>1</v>
      </c>
      <c r="P225" s="647">
        <f t="shared" si="74"/>
        <v>17.142857142857142</v>
      </c>
      <c r="Q225" s="647">
        <f t="shared" ca="1" si="75"/>
        <v>17.142857142857142</v>
      </c>
      <c r="R225" s="475">
        <f t="shared" ca="1" si="70"/>
        <v>17.142857142857142</v>
      </c>
      <c r="S225" s="648"/>
      <c r="T225" s="648"/>
      <c r="U225" s="1254" t="s">
        <v>2211</v>
      </c>
      <c r="V225" s="915">
        <f t="shared" si="76"/>
        <v>2</v>
      </c>
      <c r="W225" s="915">
        <f t="shared" si="71"/>
        <v>0</v>
      </c>
      <c r="X225" s="915" t="str">
        <f t="shared" si="78"/>
        <v>CUMPLIDA</v>
      </c>
      <c r="Y225" s="1408"/>
      <c r="AB225" s="1157"/>
    </row>
    <row r="226" spans="1:28" s="1155" customFormat="1" ht="61.5" customHeight="1" thickBot="1" x14ac:dyDescent="0.25">
      <c r="A226" s="1431"/>
      <c r="B226" s="1397"/>
      <c r="C226" s="1397"/>
      <c r="D226" s="1442"/>
      <c r="E226" s="1444"/>
      <c r="F226" s="1443"/>
      <c r="G226" s="1312" t="s">
        <v>2037</v>
      </c>
      <c r="H226" s="1341" t="s">
        <v>2041</v>
      </c>
      <c r="I226" s="1315">
        <v>1</v>
      </c>
      <c r="J226" s="1337">
        <v>42278</v>
      </c>
      <c r="K226" s="1337">
        <v>42428</v>
      </c>
      <c r="L226" s="479">
        <f t="shared" si="77"/>
        <v>21.428571428571427</v>
      </c>
      <c r="M226" s="1415"/>
      <c r="N226" s="646">
        <v>0</v>
      </c>
      <c r="O226" s="647">
        <f t="shared" si="73"/>
        <v>0</v>
      </c>
      <c r="P226" s="647">
        <f t="shared" si="74"/>
        <v>0</v>
      </c>
      <c r="Q226" s="647">
        <f t="shared" ca="1" si="75"/>
        <v>0</v>
      </c>
      <c r="R226" s="475">
        <f t="shared" ca="1" si="70"/>
        <v>0</v>
      </c>
      <c r="S226" s="648"/>
      <c r="T226" s="648"/>
      <c r="U226" s="1254" t="s">
        <v>2034</v>
      </c>
      <c r="V226" s="915">
        <f t="shared" si="76"/>
        <v>0</v>
      </c>
      <c r="W226" s="915">
        <f t="shared" si="71"/>
        <v>1</v>
      </c>
      <c r="X226" s="915" t="str">
        <f t="shared" si="78"/>
        <v>EN TERMINO</v>
      </c>
      <c r="Y226" s="1400"/>
      <c r="AB226" s="1157"/>
    </row>
    <row r="227" spans="1:28" s="1155" customFormat="1" ht="89.25" x14ac:dyDescent="0.2">
      <c r="A227" s="1431">
        <v>11</v>
      </c>
      <c r="B227" s="1397" t="s">
        <v>452</v>
      </c>
      <c r="C227" s="1397" t="s">
        <v>453</v>
      </c>
      <c r="D227" s="1442"/>
      <c r="E227" s="1319" t="s">
        <v>511</v>
      </c>
      <c r="F227" s="1443"/>
      <c r="G227" s="1312" t="s">
        <v>549</v>
      </c>
      <c r="H227" s="1315" t="s">
        <v>47</v>
      </c>
      <c r="I227" s="1315">
        <v>1</v>
      </c>
      <c r="J227" s="1337">
        <v>41348</v>
      </c>
      <c r="K227" s="1337">
        <v>41394</v>
      </c>
      <c r="L227" s="479">
        <f t="shared" si="77"/>
        <v>6.5714285714285712</v>
      </c>
      <c r="M227" s="1415" t="s">
        <v>660</v>
      </c>
      <c r="N227" s="646">
        <v>1</v>
      </c>
      <c r="O227" s="647">
        <f t="shared" si="73"/>
        <v>1</v>
      </c>
      <c r="P227" s="647">
        <f t="shared" si="74"/>
        <v>6.5714285714285712</v>
      </c>
      <c r="Q227" s="647">
        <f t="shared" ca="1" si="75"/>
        <v>6.5714285714285712</v>
      </c>
      <c r="R227" s="475">
        <f t="shared" ca="1" si="70"/>
        <v>6.5714285714285712</v>
      </c>
      <c r="S227" s="648"/>
      <c r="T227" s="648"/>
      <c r="U227" s="208" t="s">
        <v>676</v>
      </c>
      <c r="V227" s="915">
        <f t="shared" si="76"/>
        <v>2</v>
      </c>
      <c r="W227" s="915">
        <f t="shared" si="71"/>
        <v>0</v>
      </c>
      <c r="X227" s="915" t="str">
        <f t="shared" ref="X227:X238" si="79">IF(V227+W227&gt;1,"CUMPLIDA",IF(W227=1,"EN TERMINO","VENCIDA"))</f>
        <v>CUMPLIDA</v>
      </c>
      <c r="Y227" s="1399" t="str">
        <f>IF(X227&amp;X228="CUMPLIDA","CUMPLIDA",IF(OR(X227="VENCIDA",X228="VENCIDA"),"VENCIDA",IF(V227+V228=4,"CUMPLIDA","EN TERMINO")))</f>
        <v>CUMPLIDA</v>
      </c>
      <c r="AB227" s="1157"/>
    </row>
    <row r="228" spans="1:28" s="1155" customFormat="1" ht="64.5" thickBot="1" x14ac:dyDescent="0.25">
      <c r="A228" s="1431"/>
      <c r="B228" s="1397"/>
      <c r="C228" s="1397"/>
      <c r="D228" s="1442"/>
      <c r="E228" s="1319" t="s">
        <v>512</v>
      </c>
      <c r="F228" s="1443"/>
      <c r="G228" s="1312" t="s">
        <v>550</v>
      </c>
      <c r="H228" s="1315" t="s">
        <v>599</v>
      </c>
      <c r="I228" s="1315">
        <v>1</v>
      </c>
      <c r="J228" s="1346">
        <v>41394</v>
      </c>
      <c r="K228" s="1337">
        <v>41425</v>
      </c>
      <c r="L228" s="479">
        <f t="shared" si="77"/>
        <v>4.4285714285714288</v>
      </c>
      <c r="M228" s="1415"/>
      <c r="N228" s="646">
        <v>1</v>
      </c>
      <c r="O228" s="647">
        <f t="shared" si="73"/>
        <v>1</v>
      </c>
      <c r="P228" s="647">
        <f t="shared" si="74"/>
        <v>4.4285714285714288</v>
      </c>
      <c r="Q228" s="647">
        <f t="shared" ca="1" si="75"/>
        <v>4.4285714285714288</v>
      </c>
      <c r="R228" s="475">
        <f t="shared" ca="1" si="70"/>
        <v>4.4285714285714288</v>
      </c>
      <c r="S228" s="648"/>
      <c r="T228" s="648"/>
      <c r="U228" s="208" t="s">
        <v>677</v>
      </c>
      <c r="V228" s="915">
        <f t="shared" si="76"/>
        <v>2</v>
      </c>
      <c r="W228" s="915">
        <f t="shared" si="71"/>
        <v>0</v>
      </c>
      <c r="X228" s="915" t="str">
        <f t="shared" si="79"/>
        <v>CUMPLIDA</v>
      </c>
      <c r="Y228" s="1400"/>
      <c r="AB228" s="1157"/>
    </row>
    <row r="229" spans="1:28" s="1155" customFormat="1" ht="108" x14ac:dyDescent="0.2">
      <c r="A229" s="1431">
        <v>12</v>
      </c>
      <c r="B229" s="1397" t="s">
        <v>454</v>
      </c>
      <c r="C229" s="1397" t="s">
        <v>455</v>
      </c>
      <c r="D229" s="1442"/>
      <c r="E229" s="1319" t="s">
        <v>513</v>
      </c>
      <c r="F229" s="1443"/>
      <c r="G229" s="1312" t="s">
        <v>551</v>
      </c>
      <c r="H229" s="1315" t="s">
        <v>600</v>
      </c>
      <c r="I229" s="1315">
        <v>1</v>
      </c>
      <c r="J229" s="1337">
        <v>41337</v>
      </c>
      <c r="K229" s="1337">
        <v>41639</v>
      </c>
      <c r="L229" s="479">
        <f t="shared" si="77"/>
        <v>43.142857142857146</v>
      </c>
      <c r="M229" s="1415" t="s">
        <v>660</v>
      </c>
      <c r="N229" s="646">
        <v>1</v>
      </c>
      <c r="O229" s="647">
        <f t="shared" si="73"/>
        <v>1</v>
      </c>
      <c r="P229" s="647">
        <f t="shared" si="74"/>
        <v>43.142857142857146</v>
      </c>
      <c r="Q229" s="647">
        <f t="shared" ca="1" si="75"/>
        <v>43.142857142857146</v>
      </c>
      <c r="R229" s="475">
        <f t="shared" ca="1" si="70"/>
        <v>43.142857142857146</v>
      </c>
      <c r="S229" s="648"/>
      <c r="T229" s="648"/>
      <c r="U229" s="208" t="s">
        <v>1220</v>
      </c>
      <c r="V229" s="915">
        <f t="shared" si="76"/>
        <v>2</v>
      </c>
      <c r="W229" s="915">
        <f t="shared" si="71"/>
        <v>0</v>
      </c>
      <c r="X229" s="915" t="str">
        <f t="shared" si="79"/>
        <v>CUMPLIDA</v>
      </c>
      <c r="Y229" s="1399" t="str">
        <f>IF(X229&amp;X230="CUMPLIDA","CUMPLIDA",IF(OR(X229="VENCIDA",X230="VENCIDA"),"VENCIDA",IF(V229+V230=4,"CUMPLIDA","EN TERMINO")))</f>
        <v>CUMPLIDA</v>
      </c>
      <c r="AB229" s="1157"/>
    </row>
    <row r="230" spans="1:28" s="1155" customFormat="1" ht="26.25" thickBot="1" x14ac:dyDescent="0.25">
      <c r="A230" s="1431"/>
      <c r="B230" s="1397"/>
      <c r="C230" s="1397"/>
      <c r="D230" s="1442"/>
      <c r="E230" s="1319" t="s">
        <v>514</v>
      </c>
      <c r="F230" s="1443"/>
      <c r="G230" s="1312" t="s">
        <v>552</v>
      </c>
      <c r="H230" s="1315" t="s">
        <v>601</v>
      </c>
      <c r="I230" s="1315">
        <v>1</v>
      </c>
      <c r="J230" s="1337">
        <v>41337</v>
      </c>
      <c r="K230" s="1337">
        <v>41639</v>
      </c>
      <c r="L230" s="479">
        <f t="shared" si="77"/>
        <v>43.142857142857146</v>
      </c>
      <c r="M230" s="1415"/>
      <c r="N230" s="646">
        <v>1</v>
      </c>
      <c r="O230" s="647">
        <f t="shared" si="73"/>
        <v>1</v>
      </c>
      <c r="P230" s="647">
        <f t="shared" si="74"/>
        <v>43.142857142857146</v>
      </c>
      <c r="Q230" s="647">
        <f t="shared" ca="1" si="75"/>
        <v>43.142857142857146</v>
      </c>
      <c r="R230" s="475">
        <f t="shared" ca="1" si="70"/>
        <v>43.142857142857146</v>
      </c>
      <c r="S230" s="648"/>
      <c r="T230" s="648"/>
      <c r="U230" s="208" t="s">
        <v>2139</v>
      </c>
      <c r="V230" s="915">
        <f t="shared" si="76"/>
        <v>2</v>
      </c>
      <c r="W230" s="915">
        <f t="shared" si="71"/>
        <v>0</v>
      </c>
      <c r="X230" s="915" t="str">
        <f t="shared" si="79"/>
        <v>CUMPLIDA</v>
      </c>
      <c r="Y230" s="1400"/>
      <c r="AB230" s="1157"/>
    </row>
    <row r="231" spans="1:28" s="1155" customFormat="1" ht="96.75" thickBot="1" x14ac:dyDescent="0.25">
      <c r="A231" s="1019">
        <v>13</v>
      </c>
      <c r="B231" s="899" t="s">
        <v>456</v>
      </c>
      <c r="C231" s="899" t="s">
        <v>457</v>
      </c>
      <c r="D231" s="1020"/>
      <c r="E231" s="1319" t="s">
        <v>515</v>
      </c>
      <c r="F231" s="1343"/>
      <c r="G231" s="1312" t="s">
        <v>553</v>
      </c>
      <c r="H231" s="1315" t="s">
        <v>602</v>
      </c>
      <c r="I231" s="1315">
        <v>1</v>
      </c>
      <c r="J231" s="1337">
        <v>41348</v>
      </c>
      <c r="K231" s="1337">
        <v>41394</v>
      </c>
      <c r="L231" s="479">
        <f t="shared" si="77"/>
        <v>6.5714285714285712</v>
      </c>
      <c r="M231" s="867" t="s">
        <v>660</v>
      </c>
      <c r="N231" s="646">
        <v>1</v>
      </c>
      <c r="O231" s="647">
        <f t="shared" si="73"/>
        <v>1</v>
      </c>
      <c r="P231" s="647">
        <f t="shared" si="74"/>
        <v>6.5714285714285712</v>
      </c>
      <c r="Q231" s="647">
        <f t="shared" ca="1" si="75"/>
        <v>6.5714285714285712</v>
      </c>
      <c r="R231" s="475">
        <f t="shared" ca="1" si="70"/>
        <v>6.5714285714285712</v>
      </c>
      <c r="S231" s="648"/>
      <c r="T231" s="648"/>
      <c r="U231" s="208" t="s">
        <v>677</v>
      </c>
      <c r="V231" s="915">
        <f t="shared" si="76"/>
        <v>2</v>
      </c>
      <c r="W231" s="915">
        <f t="shared" si="71"/>
        <v>0</v>
      </c>
      <c r="X231" s="915" t="str">
        <f t="shared" si="79"/>
        <v>CUMPLIDA</v>
      </c>
      <c r="Y231" s="1170" t="str">
        <f>IF(X231="CUMPLIDA","CUMPLIDA",IF(X231="EN TERMINO","EN TERMINO","VENCIDA"))</f>
        <v>CUMPLIDA</v>
      </c>
      <c r="AB231" s="1157"/>
    </row>
    <row r="232" spans="1:28" s="1155" customFormat="1" ht="108.75" thickBot="1" x14ac:dyDescent="0.25">
      <c r="A232" s="1019">
        <v>14</v>
      </c>
      <c r="B232" s="899" t="s">
        <v>458</v>
      </c>
      <c r="C232" s="899" t="s">
        <v>459</v>
      </c>
      <c r="D232" s="1020"/>
      <c r="E232" s="1319" t="s">
        <v>516</v>
      </c>
      <c r="F232" s="1343"/>
      <c r="G232" s="1312" t="s">
        <v>554</v>
      </c>
      <c r="H232" s="1315" t="s">
        <v>598</v>
      </c>
      <c r="I232" s="1315">
        <v>3</v>
      </c>
      <c r="J232" s="1337">
        <v>41365</v>
      </c>
      <c r="K232" s="1337">
        <v>41639</v>
      </c>
      <c r="L232" s="479">
        <f t="shared" si="77"/>
        <v>39.142857142857146</v>
      </c>
      <c r="M232" s="867" t="s">
        <v>660</v>
      </c>
      <c r="N232" s="646">
        <v>3</v>
      </c>
      <c r="O232" s="647">
        <f t="shared" si="73"/>
        <v>1</v>
      </c>
      <c r="P232" s="647">
        <f t="shared" si="74"/>
        <v>39.142857142857146</v>
      </c>
      <c r="Q232" s="647">
        <f t="shared" ca="1" si="75"/>
        <v>39.142857142857146</v>
      </c>
      <c r="R232" s="475">
        <f t="shared" ca="1" si="70"/>
        <v>39.142857142857146</v>
      </c>
      <c r="S232" s="648"/>
      <c r="T232" s="648"/>
      <c r="U232" s="208" t="s">
        <v>2140</v>
      </c>
      <c r="V232" s="915">
        <f t="shared" si="76"/>
        <v>2</v>
      </c>
      <c r="W232" s="915">
        <f t="shared" si="71"/>
        <v>0</v>
      </c>
      <c r="X232" s="915" t="str">
        <f t="shared" si="79"/>
        <v>CUMPLIDA</v>
      </c>
      <c r="Y232" s="1170" t="str">
        <f>IF(X232="CUMPLIDA","CUMPLIDA",IF(X232="EN TERMINO","EN TERMINO","VENCIDA"))</f>
        <v>CUMPLIDA</v>
      </c>
      <c r="AB232" s="1157"/>
    </row>
    <row r="233" spans="1:28" s="1155" customFormat="1" ht="60" x14ac:dyDescent="0.2">
      <c r="A233" s="1431">
        <v>15</v>
      </c>
      <c r="B233" s="1397" t="s">
        <v>460</v>
      </c>
      <c r="C233" s="1397" t="s">
        <v>461</v>
      </c>
      <c r="D233" s="1442"/>
      <c r="E233" s="1444" t="s">
        <v>517</v>
      </c>
      <c r="F233" s="1443"/>
      <c r="G233" s="1316" t="s">
        <v>555</v>
      </c>
      <c r="H233" s="1316" t="s">
        <v>412</v>
      </c>
      <c r="I233" s="1315">
        <v>2</v>
      </c>
      <c r="J233" s="1337">
        <v>41365</v>
      </c>
      <c r="K233" s="1337">
        <v>41639</v>
      </c>
      <c r="L233" s="479">
        <f>(+K233-J233)/7</f>
        <v>39.142857142857146</v>
      </c>
      <c r="M233" s="1415" t="s">
        <v>660</v>
      </c>
      <c r="N233" s="646">
        <v>2</v>
      </c>
      <c r="O233" s="647">
        <f t="shared" si="73"/>
        <v>1</v>
      </c>
      <c r="P233" s="647">
        <f t="shared" si="74"/>
        <v>39.142857142857146</v>
      </c>
      <c r="Q233" s="647">
        <f t="shared" ca="1" si="75"/>
        <v>39.142857142857146</v>
      </c>
      <c r="R233" s="475">
        <f t="shared" ca="1" si="70"/>
        <v>39.142857142857146</v>
      </c>
      <c r="S233" s="648"/>
      <c r="T233" s="648"/>
      <c r="U233" s="208" t="s">
        <v>2141</v>
      </c>
      <c r="V233" s="915">
        <f t="shared" si="76"/>
        <v>2</v>
      </c>
      <c r="W233" s="915">
        <f t="shared" si="71"/>
        <v>0</v>
      </c>
      <c r="X233" s="915" t="str">
        <f t="shared" si="79"/>
        <v>CUMPLIDA</v>
      </c>
      <c r="Y233" s="1399" t="str">
        <f>IF(X233&amp;X234="CUMPLIDA","CUMPLIDA",IF(OR(X233="VENCIDA",X234="VENCIDA"),"VENCIDA",IF(V233+V234=4,"CUMPLIDA","EN TERMINO")))</f>
        <v>CUMPLIDA</v>
      </c>
      <c r="AB233" s="1157"/>
    </row>
    <row r="234" spans="1:28" s="1155" customFormat="1" ht="60.75" thickBot="1" x14ac:dyDescent="0.25">
      <c r="A234" s="1431"/>
      <c r="B234" s="1397"/>
      <c r="C234" s="1397"/>
      <c r="D234" s="1442"/>
      <c r="E234" s="1444"/>
      <c r="F234" s="1443"/>
      <c r="G234" s="1316" t="s">
        <v>555</v>
      </c>
      <c r="H234" s="1316" t="s">
        <v>412</v>
      </c>
      <c r="I234" s="1315">
        <v>2</v>
      </c>
      <c r="J234" s="1337">
        <v>41365</v>
      </c>
      <c r="K234" s="1337">
        <v>41639</v>
      </c>
      <c r="L234" s="479">
        <f>(+K234-J234)/7</f>
        <v>39.142857142857146</v>
      </c>
      <c r="M234" s="1415"/>
      <c r="N234" s="646">
        <v>2</v>
      </c>
      <c r="O234" s="647">
        <f t="shared" si="73"/>
        <v>1</v>
      </c>
      <c r="P234" s="647">
        <f t="shared" si="74"/>
        <v>39.142857142857146</v>
      </c>
      <c r="Q234" s="647">
        <f t="shared" ca="1" si="75"/>
        <v>39.142857142857146</v>
      </c>
      <c r="R234" s="475">
        <f t="shared" ca="1" si="70"/>
        <v>39.142857142857146</v>
      </c>
      <c r="S234" s="648"/>
      <c r="T234" s="648"/>
      <c r="U234" s="208" t="s">
        <v>2141</v>
      </c>
      <c r="V234" s="915">
        <f t="shared" si="76"/>
        <v>2</v>
      </c>
      <c r="W234" s="915">
        <f t="shared" si="71"/>
        <v>0</v>
      </c>
      <c r="X234" s="915" t="str">
        <f t="shared" si="79"/>
        <v>CUMPLIDA</v>
      </c>
      <c r="Y234" s="1400"/>
      <c r="AB234" s="1157"/>
    </row>
    <row r="235" spans="1:28" s="1155" customFormat="1" ht="25.5" x14ac:dyDescent="0.2">
      <c r="A235" s="1431">
        <v>44</v>
      </c>
      <c r="B235" s="1448" t="s">
        <v>462</v>
      </c>
      <c r="C235" s="1448" t="s">
        <v>463</v>
      </c>
      <c r="D235" s="1442"/>
      <c r="E235" s="1444" t="s">
        <v>518</v>
      </c>
      <c r="F235" s="1443"/>
      <c r="G235" s="1312" t="s">
        <v>556</v>
      </c>
      <c r="H235" s="1315" t="s">
        <v>604</v>
      </c>
      <c r="I235" s="1315">
        <v>1</v>
      </c>
      <c r="J235" s="1339">
        <v>41365</v>
      </c>
      <c r="K235" s="1339">
        <v>41424</v>
      </c>
      <c r="L235" s="479">
        <f t="shared" si="77"/>
        <v>8.4285714285714288</v>
      </c>
      <c r="M235" s="1416" t="s">
        <v>661</v>
      </c>
      <c r="N235" s="646">
        <v>1</v>
      </c>
      <c r="O235" s="647">
        <f t="shared" si="73"/>
        <v>1</v>
      </c>
      <c r="P235" s="647">
        <f t="shared" si="74"/>
        <v>8.4285714285714288</v>
      </c>
      <c r="Q235" s="647">
        <f t="shared" ca="1" si="75"/>
        <v>8.4285714285714288</v>
      </c>
      <c r="R235" s="475">
        <f t="shared" ca="1" si="70"/>
        <v>8.4285714285714288</v>
      </c>
      <c r="S235" s="648"/>
      <c r="T235" s="648"/>
      <c r="U235" s="208" t="s">
        <v>831</v>
      </c>
      <c r="V235" s="915">
        <f t="shared" si="76"/>
        <v>2</v>
      </c>
      <c r="W235" s="915">
        <f t="shared" si="71"/>
        <v>0</v>
      </c>
      <c r="X235" s="915" t="str">
        <f t="shared" si="79"/>
        <v>CUMPLIDA</v>
      </c>
      <c r="Y235" s="1399" t="str">
        <f>IF(X235&amp;X236="CUMPLIDA","CUMPLIDA",IF(OR(X235="VENCIDA",X236="VENCIDA"),"VENCIDA",IF(V235+V236=4,"CUMPLIDA","EN TERMINO")))</f>
        <v>CUMPLIDA</v>
      </c>
      <c r="AB235" s="1157"/>
    </row>
    <row r="236" spans="1:28" s="1155" customFormat="1" ht="64.5" thickBot="1" x14ac:dyDescent="0.25">
      <c r="A236" s="1431"/>
      <c r="B236" s="1448"/>
      <c r="C236" s="1448"/>
      <c r="D236" s="1442"/>
      <c r="E236" s="1444"/>
      <c r="F236" s="1443"/>
      <c r="G236" s="1312" t="s">
        <v>557</v>
      </c>
      <c r="H236" s="1315" t="s">
        <v>605</v>
      </c>
      <c r="I236" s="1315">
        <v>1</v>
      </c>
      <c r="J236" s="1339">
        <v>41426</v>
      </c>
      <c r="K236" s="1339">
        <v>41639</v>
      </c>
      <c r="L236" s="479">
        <f t="shared" si="77"/>
        <v>30.428571428571427</v>
      </c>
      <c r="M236" s="1416"/>
      <c r="N236" s="646">
        <v>1</v>
      </c>
      <c r="O236" s="647">
        <f t="shared" si="73"/>
        <v>1</v>
      </c>
      <c r="P236" s="647">
        <f t="shared" si="74"/>
        <v>30.428571428571427</v>
      </c>
      <c r="Q236" s="647">
        <f t="shared" ca="1" si="75"/>
        <v>30.428571428571427</v>
      </c>
      <c r="R236" s="475">
        <f t="shared" ca="1" si="70"/>
        <v>30.428571428571427</v>
      </c>
      <c r="S236" s="648"/>
      <c r="T236" s="648"/>
      <c r="U236" s="208" t="s">
        <v>834</v>
      </c>
      <c r="V236" s="915">
        <f t="shared" si="76"/>
        <v>2</v>
      </c>
      <c r="W236" s="915">
        <f t="shared" si="71"/>
        <v>0</v>
      </c>
      <c r="X236" s="915" t="str">
        <f t="shared" si="79"/>
        <v>CUMPLIDA</v>
      </c>
      <c r="Y236" s="1400"/>
      <c r="AB236" s="1157"/>
    </row>
    <row r="237" spans="1:28" s="1155" customFormat="1" ht="63.75" x14ac:dyDescent="0.2">
      <c r="A237" s="1431">
        <v>45</v>
      </c>
      <c r="B237" s="1448" t="s">
        <v>464</v>
      </c>
      <c r="C237" s="1448" t="s">
        <v>465</v>
      </c>
      <c r="D237" s="1442"/>
      <c r="E237" s="1444" t="s">
        <v>519</v>
      </c>
      <c r="F237" s="1443"/>
      <c r="G237" s="1319" t="s">
        <v>558</v>
      </c>
      <c r="H237" s="1338" t="s">
        <v>606</v>
      </c>
      <c r="I237" s="1338">
        <v>1</v>
      </c>
      <c r="J237" s="1339">
        <v>41334</v>
      </c>
      <c r="K237" s="1339">
        <v>41365</v>
      </c>
      <c r="L237" s="479">
        <f t="shared" si="77"/>
        <v>4.4285714285714288</v>
      </c>
      <c r="M237" s="1416" t="s">
        <v>661</v>
      </c>
      <c r="N237" s="646">
        <v>1</v>
      </c>
      <c r="O237" s="647">
        <f t="shared" si="73"/>
        <v>1</v>
      </c>
      <c r="P237" s="647">
        <f t="shared" si="74"/>
        <v>4.4285714285714288</v>
      </c>
      <c r="Q237" s="647">
        <f t="shared" ca="1" si="75"/>
        <v>4.4285714285714288</v>
      </c>
      <c r="R237" s="475">
        <f t="shared" ca="1" si="70"/>
        <v>4.4285714285714288</v>
      </c>
      <c r="S237" s="648"/>
      <c r="T237" s="648"/>
      <c r="U237" s="208" t="s">
        <v>832</v>
      </c>
      <c r="V237" s="915">
        <f t="shared" si="76"/>
        <v>2</v>
      </c>
      <c r="W237" s="915">
        <f t="shared" si="71"/>
        <v>0</v>
      </c>
      <c r="X237" s="915" t="str">
        <f t="shared" si="79"/>
        <v>CUMPLIDA</v>
      </c>
      <c r="Y237" s="1399" t="str">
        <f>IF(X237&amp;X238&amp;X239="CUMPLIDA","CUMPLIDA",IF(OR(X237="VENCIDA",X238="VENCIDA",X239="VENCIDA"),"VENCIDA",IF(V237+V238+V239=6,"CUMPLIDA","EN TERMINO")))</f>
        <v>CUMPLIDA</v>
      </c>
      <c r="AB237" s="1157"/>
    </row>
    <row r="238" spans="1:28" s="1155" customFormat="1" ht="89.25" x14ac:dyDescent="0.2">
      <c r="A238" s="1431"/>
      <c r="B238" s="1448"/>
      <c r="C238" s="1448"/>
      <c r="D238" s="1442"/>
      <c r="E238" s="1444"/>
      <c r="F238" s="1443"/>
      <c r="G238" s="1319" t="s">
        <v>559</v>
      </c>
      <c r="H238" s="1338" t="s">
        <v>607</v>
      </c>
      <c r="I238" s="1338">
        <v>1</v>
      </c>
      <c r="J238" s="1339">
        <v>41366</v>
      </c>
      <c r="K238" s="1339">
        <v>41425</v>
      </c>
      <c r="L238" s="479">
        <f t="shared" si="77"/>
        <v>8.4285714285714288</v>
      </c>
      <c r="M238" s="1416"/>
      <c r="N238" s="646">
        <v>1</v>
      </c>
      <c r="O238" s="647">
        <f t="shared" si="73"/>
        <v>1</v>
      </c>
      <c r="P238" s="647">
        <f t="shared" si="74"/>
        <v>8.4285714285714288</v>
      </c>
      <c r="Q238" s="647">
        <f t="shared" ca="1" si="75"/>
        <v>8.4285714285714288</v>
      </c>
      <c r="R238" s="475">
        <f t="shared" ca="1" si="70"/>
        <v>8.4285714285714288</v>
      </c>
      <c r="S238" s="648"/>
      <c r="T238" s="648"/>
      <c r="U238" s="208" t="s">
        <v>833</v>
      </c>
      <c r="V238" s="915">
        <f t="shared" si="76"/>
        <v>2</v>
      </c>
      <c r="W238" s="915">
        <f t="shared" si="71"/>
        <v>0</v>
      </c>
      <c r="X238" s="915" t="str">
        <f t="shared" si="79"/>
        <v>CUMPLIDA</v>
      </c>
      <c r="Y238" s="1408"/>
      <c r="AB238" s="1157"/>
    </row>
    <row r="239" spans="1:28" s="1155" customFormat="1" ht="102.75" thickBot="1" x14ac:dyDescent="0.25">
      <c r="A239" s="1431"/>
      <c r="B239" s="1448"/>
      <c r="C239" s="1448"/>
      <c r="D239" s="1442"/>
      <c r="E239" s="1444"/>
      <c r="F239" s="1443"/>
      <c r="G239" s="1319" t="s">
        <v>560</v>
      </c>
      <c r="H239" s="1338" t="s">
        <v>608</v>
      </c>
      <c r="I239" s="1338">
        <v>1</v>
      </c>
      <c r="J239" s="1339">
        <v>41426</v>
      </c>
      <c r="K239" s="1339">
        <v>41639</v>
      </c>
      <c r="L239" s="479">
        <f t="shared" si="77"/>
        <v>30.428571428571427</v>
      </c>
      <c r="M239" s="1416"/>
      <c r="N239" s="646">
        <v>1</v>
      </c>
      <c r="O239" s="647">
        <f t="shared" si="73"/>
        <v>1</v>
      </c>
      <c r="P239" s="647">
        <f t="shared" si="74"/>
        <v>30.428571428571427</v>
      </c>
      <c r="Q239" s="647">
        <f t="shared" ca="1" si="75"/>
        <v>30.428571428571427</v>
      </c>
      <c r="R239" s="475">
        <f t="shared" ca="1" si="70"/>
        <v>30.428571428571427</v>
      </c>
      <c r="S239" s="648"/>
      <c r="T239" s="648"/>
      <c r="U239" s="208" t="s">
        <v>1210</v>
      </c>
      <c r="V239" s="915">
        <f t="shared" si="76"/>
        <v>2</v>
      </c>
      <c r="W239" s="915">
        <f t="shared" si="71"/>
        <v>0</v>
      </c>
      <c r="X239" s="915" t="str">
        <f t="shared" ref="X239:X268" si="80">IF(V239+W239&gt;1,"CUMPLIDA",IF(W239=1,"EN TERMINO","VENCIDA"))</f>
        <v>CUMPLIDA</v>
      </c>
      <c r="Y239" s="1400"/>
      <c r="AB239" s="1157"/>
    </row>
    <row r="240" spans="1:28" s="1155" customFormat="1" ht="114.75" x14ac:dyDescent="0.2">
      <c r="A240" s="1431">
        <v>46</v>
      </c>
      <c r="B240" s="1448" t="s">
        <v>466</v>
      </c>
      <c r="C240" s="1448" t="s">
        <v>467</v>
      </c>
      <c r="D240" s="1442"/>
      <c r="E240" s="1319" t="s">
        <v>520</v>
      </c>
      <c r="F240" s="1443"/>
      <c r="G240" s="1334" t="s">
        <v>561</v>
      </c>
      <c r="H240" s="1315" t="s">
        <v>609</v>
      </c>
      <c r="I240" s="1313">
        <v>1</v>
      </c>
      <c r="J240" s="1337">
        <v>41334</v>
      </c>
      <c r="K240" s="1337">
        <v>41638</v>
      </c>
      <c r="L240" s="479">
        <f t="shared" si="77"/>
        <v>43.428571428571431</v>
      </c>
      <c r="M240" s="1415" t="s">
        <v>662</v>
      </c>
      <c r="N240" s="659">
        <v>1</v>
      </c>
      <c r="O240" s="647">
        <f t="shared" si="73"/>
        <v>1</v>
      </c>
      <c r="P240" s="647">
        <f t="shared" si="74"/>
        <v>43.428571428571431</v>
      </c>
      <c r="Q240" s="647">
        <f t="shared" ca="1" si="75"/>
        <v>43.428571428571431</v>
      </c>
      <c r="R240" s="475">
        <f t="shared" ref="R240:R288" ca="1" si="81">IF($S$7&gt;=K240,L240,0)</f>
        <v>43.428571428571431</v>
      </c>
      <c r="S240" s="648"/>
      <c r="T240" s="648"/>
      <c r="U240" s="208" t="s">
        <v>1212</v>
      </c>
      <c r="V240" s="915">
        <f t="shared" si="76"/>
        <v>2</v>
      </c>
      <c r="W240" s="915">
        <f t="shared" si="71"/>
        <v>0</v>
      </c>
      <c r="X240" s="915" t="str">
        <f t="shared" si="80"/>
        <v>CUMPLIDA</v>
      </c>
      <c r="Y240" s="1399" t="str">
        <f>IF(X240&amp;X241&amp;X242&amp;X243&amp;X244="CUMPLIDA","CUMPLIDA",IF(OR(X240="VENCIDA",X241="VENCIDA",X242="VENCIDA",X243="VENCIDA",X244="VENCIDA"),"VENCIDA",IF(V240+V241+V242+V243+V244=10,"CUMPLIDA","EN TERMINO")))</f>
        <v>CUMPLIDA</v>
      </c>
      <c r="AB240" s="1157"/>
    </row>
    <row r="241" spans="1:28" s="1155" customFormat="1" ht="108" x14ac:dyDescent="0.2">
      <c r="A241" s="1431"/>
      <c r="B241" s="1448"/>
      <c r="C241" s="1448"/>
      <c r="D241" s="1442"/>
      <c r="E241" s="1319" t="s">
        <v>521</v>
      </c>
      <c r="F241" s="1443"/>
      <c r="G241" s="1312" t="s">
        <v>562</v>
      </c>
      <c r="H241" s="1315" t="s">
        <v>610</v>
      </c>
      <c r="I241" s="1313">
        <v>1</v>
      </c>
      <c r="J241" s="1337">
        <v>41334</v>
      </c>
      <c r="K241" s="1337">
        <v>41638</v>
      </c>
      <c r="L241" s="479">
        <f t="shared" si="77"/>
        <v>43.428571428571431</v>
      </c>
      <c r="M241" s="1415"/>
      <c r="N241" s="659">
        <v>1</v>
      </c>
      <c r="O241" s="647">
        <f t="shared" ref="O241:O288" si="82">IF(N241/I241&gt;1,1,+N241/I241)</f>
        <v>1</v>
      </c>
      <c r="P241" s="647">
        <f t="shared" ref="P241:P288" si="83">+L241*O241</f>
        <v>43.428571428571431</v>
      </c>
      <c r="Q241" s="647">
        <f t="shared" ref="Q241:Q288" ca="1" si="84">IF(K241&lt;=$S$7,P241,0)</f>
        <v>43.428571428571431</v>
      </c>
      <c r="R241" s="475">
        <f t="shared" ca="1" si="81"/>
        <v>43.428571428571431</v>
      </c>
      <c r="S241" s="648"/>
      <c r="T241" s="648"/>
      <c r="U241" s="208" t="s">
        <v>1280</v>
      </c>
      <c r="V241" s="915">
        <f t="shared" ref="V241:V288" si="85">IF(O241=100%,2,0)</f>
        <v>2</v>
      </c>
      <c r="W241" s="915">
        <f t="shared" si="71"/>
        <v>0</v>
      </c>
      <c r="X241" s="915" t="str">
        <f t="shared" si="80"/>
        <v>CUMPLIDA</v>
      </c>
      <c r="Y241" s="1408"/>
      <c r="AB241" s="1157"/>
    </row>
    <row r="242" spans="1:28" s="1155" customFormat="1" ht="89.25" x14ac:dyDescent="0.2">
      <c r="A242" s="1431"/>
      <c r="B242" s="1448"/>
      <c r="C242" s="1448"/>
      <c r="D242" s="1442"/>
      <c r="E242" s="1319" t="s">
        <v>522</v>
      </c>
      <c r="F242" s="1443"/>
      <c r="G242" s="1312" t="s">
        <v>563</v>
      </c>
      <c r="H242" s="1315" t="s">
        <v>611</v>
      </c>
      <c r="I242" s="1313">
        <v>1</v>
      </c>
      <c r="J242" s="1337">
        <v>41334</v>
      </c>
      <c r="K242" s="1337">
        <v>41638</v>
      </c>
      <c r="L242" s="479">
        <f t="shared" si="77"/>
        <v>43.428571428571431</v>
      </c>
      <c r="M242" s="1415"/>
      <c r="N242" s="659">
        <v>1</v>
      </c>
      <c r="O242" s="647">
        <f t="shared" si="82"/>
        <v>1</v>
      </c>
      <c r="P242" s="647">
        <f t="shared" si="83"/>
        <v>43.428571428571431</v>
      </c>
      <c r="Q242" s="647">
        <f t="shared" ca="1" si="84"/>
        <v>43.428571428571431</v>
      </c>
      <c r="R242" s="475">
        <f t="shared" ca="1" si="81"/>
        <v>43.428571428571431</v>
      </c>
      <c r="S242" s="648"/>
      <c r="T242" s="648"/>
      <c r="U242" s="208" t="s">
        <v>1213</v>
      </c>
      <c r="V242" s="915">
        <f t="shared" si="85"/>
        <v>2</v>
      </c>
      <c r="W242" s="915">
        <f t="shared" si="71"/>
        <v>0</v>
      </c>
      <c r="X242" s="915" t="str">
        <f t="shared" si="80"/>
        <v>CUMPLIDA</v>
      </c>
      <c r="Y242" s="1408"/>
      <c r="AB242" s="1157"/>
    </row>
    <row r="243" spans="1:28" s="1155" customFormat="1" ht="102" x14ac:dyDescent="0.2">
      <c r="A243" s="1431"/>
      <c r="B243" s="1448"/>
      <c r="C243" s="1448"/>
      <c r="D243" s="1442"/>
      <c r="E243" s="1319" t="s">
        <v>523</v>
      </c>
      <c r="F243" s="1443"/>
      <c r="G243" s="1317" t="s">
        <v>564</v>
      </c>
      <c r="H243" s="1315" t="s">
        <v>612</v>
      </c>
      <c r="I243" s="1313">
        <v>1</v>
      </c>
      <c r="J243" s="1337">
        <v>41334</v>
      </c>
      <c r="K243" s="1337">
        <v>41638</v>
      </c>
      <c r="L243" s="479">
        <f t="shared" si="77"/>
        <v>43.428571428571431</v>
      </c>
      <c r="M243" s="1415"/>
      <c r="N243" s="659">
        <v>1</v>
      </c>
      <c r="O243" s="647">
        <f t="shared" si="82"/>
        <v>1</v>
      </c>
      <c r="P243" s="647">
        <f t="shared" si="83"/>
        <v>43.428571428571431</v>
      </c>
      <c r="Q243" s="647">
        <f t="shared" ca="1" si="84"/>
        <v>43.428571428571431</v>
      </c>
      <c r="R243" s="475">
        <f t="shared" ca="1" si="81"/>
        <v>43.428571428571431</v>
      </c>
      <c r="S243" s="648"/>
      <c r="T243" s="648"/>
      <c r="U243" s="208" t="s">
        <v>1214</v>
      </c>
      <c r="V243" s="915">
        <f t="shared" si="85"/>
        <v>2</v>
      </c>
      <c r="W243" s="915">
        <f t="shared" ref="W243:W274" si="86">IF(K243&lt;$U$2,0,1)</f>
        <v>0</v>
      </c>
      <c r="X243" s="915" t="str">
        <f t="shared" si="80"/>
        <v>CUMPLIDA</v>
      </c>
      <c r="Y243" s="1408"/>
      <c r="AB243" s="1157"/>
    </row>
    <row r="244" spans="1:28" s="1155" customFormat="1" ht="90" thickBot="1" x14ac:dyDescent="0.25">
      <c r="A244" s="1431"/>
      <c r="B244" s="1448"/>
      <c r="C244" s="1448"/>
      <c r="D244" s="1442"/>
      <c r="E244" s="1319" t="s">
        <v>524</v>
      </c>
      <c r="F244" s="1443"/>
      <c r="G244" s="1312" t="s">
        <v>565</v>
      </c>
      <c r="H244" s="1315" t="s">
        <v>613</v>
      </c>
      <c r="I244" s="1313">
        <v>1</v>
      </c>
      <c r="J244" s="1337">
        <v>41334</v>
      </c>
      <c r="K244" s="1337">
        <v>41638</v>
      </c>
      <c r="L244" s="479">
        <f t="shared" si="77"/>
        <v>43.428571428571431</v>
      </c>
      <c r="M244" s="1415"/>
      <c r="N244" s="659">
        <v>1</v>
      </c>
      <c r="O244" s="647">
        <f t="shared" si="82"/>
        <v>1</v>
      </c>
      <c r="P244" s="647">
        <f t="shared" si="83"/>
        <v>43.428571428571431</v>
      </c>
      <c r="Q244" s="647">
        <f t="shared" ca="1" si="84"/>
        <v>43.428571428571431</v>
      </c>
      <c r="R244" s="475">
        <f t="shared" ca="1" si="81"/>
        <v>43.428571428571431</v>
      </c>
      <c r="S244" s="648"/>
      <c r="T244" s="648"/>
      <c r="U244" s="208" t="s">
        <v>1215</v>
      </c>
      <c r="V244" s="915">
        <f t="shared" si="85"/>
        <v>2</v>
      </c>
      <c r="W244" s="915">
        <f t="shared" si="86"/>
        <v>0</v>
      </c>
      <c r="X244" s="915" t="str">
        <f t="shared" si="80"/>
        <v>CUMPLIDA</v>
      </c>
      <c r="Y244" s="1400"/>
      <c r="AB244" s="1157"/>
    </row>
    <row r="245" spans="1:28" s="1155" customFormat="1" ht="102" x14ac:dyDescent="0.2">
      <c r="A245" s="1431">
        <v>47</v>
      </c>
      <c r="B245" s="1448" t="s">
        <v>468</v>
      </c>
      <c r="C245" s="1448" t="s">
        <v>469</v>
      </c>
      <c r="D245" s="1442"/>
      <c r="E245" s="1444" t="s">
        <v>525</v>
      </c>
      <c r="F245" s="1443"/>
      <c r="G245" s="1451" t="s">
        <v>566</v>
      </c>
      <c r="H245" s="1315" t="s">
        <v>614</v>
      </c>
      <c r="I245" s="1347">
        <v>1</v>
      </c>
      <c r="J245" s="1337">
        <v>41369</v>
      </c>
      <c r="K245" s="1337">
        <v>41639</v>
      </c>
      <c r="L245" s="479">
        <f>(+K245-J245)/7</f>
        <v>38.571428571428569</v>
      </c>
      <c r="M245" s="1415" t="s">
        <v>663</v>
      </c>
      <c r="N245" s="646">
        <v>1</v>
      </c>
      <c r="O245" s="647">
        <f t="shared" si="82"/>
        <v>1</v>
      </c>
      <c r="P245" s="647">
        <f t="shared" si="83"/>
        <v>38.571428571428569</v>
      </c>
      <c r="Q245" s="647">
        <f t="shared" ca="1" si="84"/>
        <v>38.571428571428569</v>
      </c>
      <c r="R245" s="475">
        <f t="shared" ca="1" si="81"/>
        <v>38.571428571428569</v>
      </c>
      <c r="S245" s="648"/>
      <c r="T245" s="648"/>
      <c r="U245" s="208" t="s">
        <v>1218</v>
      </c>
      <c r="V245" s="915">
        <f t="shared" si="85"/>
        <v>2</v>
      </c>
      <c r="W245" s="915">
        <f t="shared" si="86"/>
        <v>0</v>
      </c>
      <c r="X245" s="915" t="str">
        <f t="shared" si="80"/>
        <v>CUMPLIDA</v>
      </c>
      <c r="Y245" s="1399" t="str">
        <f>IF(X245&amp;X246&amp;X247&amp;X248&amp;X249&amp;X250="CUMPLIDA","CUMPLIDA",IF(OR(X245="VENCIDA",X246="VENCIDA",X247="VENCIDA",X248="VENCIDA",X249="VENCIDA",X250="VENCIDA"),"VENCIDA",IF(V245+V246+V247+V248+V249+V250=12,"CUMPLIDA","EN TERMINO")))</f>
        <v>CUMPLIDA</v>
      </c>
      <c r="AB245" s="1157"/>
    </row>
    <row r="246" spans="1:28" s="1155" customFormat="1" ht="76.5" x14ac:dyDescent="0.2">
      <c r="A246" s="1431"/>
      <c r="B246" s="1448"/>
      <c r="C246" s="1448"/>
      <c r="D246" s="1442"/>
      <c r="E246" s="1444"/>
      <c r="F246" s="1443"/>
      <c r="G246" s="1451"/>
      <c r="H246" s="1315" t="s">
        <v>615</v>
      </c>
      <c r="I246" s="1347">
        <v>1</v>
      </c>
      <c r="J246" s="1337">
        <v>41376</v>
      </c>
      <c r="K246" s="1337">
        <v>41453</v>
      </c>
      <c r="L246" s="479">
        <f t="shared" si="77"/>
        <v>11</v>
      </c>
      <c r="M246" s="1415"/>
      <c r="N246" s="646">
        <v>1</v>
      </c>
      <c r="O246" s="647">
        <f t="shared" si="82"/>
        <v>1</v>
      </c>
      <c r="P246" s="647">
        <f t="shared" si="83"/>
        <v>11</v>
      </c>
      <c r="Q246" s="647">
        <f t="shared" ca="1" si="84"/>
        <v>11</v>
      </c>
      <c r="R246" s="475">
        <f t="shared" ca="1" si="81"/>
        <v>11</v>
      </c>
      <c r="S246" s="648"/>
      <c r="T246" s="648"/>
      <c r="U246" s="208" t="s">
        <v>2142</v>
      </c>
      <c r="V246" s="915">
        <f t="shared" si="85"/>
        <v>2</v>
      </c>
      <c r="W246" s="915">
        <f t="shared" si="86"/>
        <v>0</v>
      </c>
      <c r="X246" s="915" t="str">
        <f t="shared" si="80"/>
        <v>CUMPLIDA</v>
      </c>
      <c r="Y246" s="1408"/>
      <c r="AB246" s="1157"/>
    </row>
    <row r="247" spans="1:28" s="1155" customFormat="1" ht="63.75" x14ac:dyDescent="0.2">
      <c r="A247" s="1431"/>
      <c r="B247" s="1448"/>
      <c r="C247" s="1448"/>
      <c r="D247" s="1442"/>
      <c r="E247" s="1444"/>
      <c r="F247" s="1443"/>
      <c r="G247" s="1451"/>
      <c r="H247" s="1315" t="s">
        <v>616</v>
      </c>
      <c r="I247" s="1347">
        <v>5</v>
      </c>
      <c r="J247" s="1337">
        <v>41454</v>
      </c>
      <c r="K247" s="1337">
        <v>41608</v>
      </c>
      <c r="L247" s="479">
        <f t="shared" si="77"/>
        <v>22</v>
      </c>
      <c r="M247" s="1415"/>
      <c r="N247" s="646">
        <v>5</v>
      </c>
      <c r="O247" s="647">
        <f t="shared" si="82"/>
        <v>1</v>
      </c>
      <c r="P247" s="647">
        <f t="shared" si="83"/>
        <v>22</v>
      </c>
      <c r="Q247" s="647">
        <f t="shared" ca="1" si="84"/>
        <v>22</v>
      </c>
      <c r="R247" s="475">
        <f t="shared" ca="1" si="81"/>
        <v>22</v>
      </c>
      <c r="S247" s="648"/>
      <c r="T247" s="648"/>
      <c r="U247" s="208" t="s">
        <v>1217</v>
      </c>
      <c r="V247" s="915">
        <f t="shared" si="85"/>
        <v>2</v>
      </c>
      <c r="W247" s="915">
        <f t="shared" si="86"/>
        <v>0</v>
      </c>
      <c r="X247" s="915" t="str">
        <f t="shared" si="80"/>
        <v>CUMPLIDA</v>
      </c>
      <c r="Y247" s="1408"/>
      <c r="AB247" s="1157"/>
    </row>
    <row r="248" spans="1:28" s="1155" customFormat="1" ht="72" x14ac:dyDescent="0.2">
      <c r="A248" s="1431"/>
      <c r="B248" s="1448"/>
      <c r="C248" s="1448"/>
      <c r="D248" s="1442"/>
      <c r="E248" s="1444"/>
      <c r="F248" s="1443"/>
      <c r="G248" s="1451"/>
      <c r="H248" s="1315" t="s">
        <v>617</v>
      </c>
      <c r="I248" s="1347">
        <v>1</v>
      </c>
      <c r="J248" s="1337">
        <v>41588</v>
      </c>
      <c r="K248" s="1337">
        <v>41789</v>
      </c>
      <c r="L248" s="479">
        <f>(+K248-J248)/7</f>
        <v>28.714285714285715</v>
      </c>
      <c r="M248" s="1415"/>
      <c r="N248" s="646">
        <v>1</v>
      </c>
      <c r="O248" s="647">
        <f t="shared" si="82"/>
        <v>1</v>
      </c>
      <c r="P248" s="647">
        <f t="shared" si="83"/>
        <v>28.714285714285715</v>
      </c>
      <c r="Q248" s="647">
        <f t="shared" ca="1" si="84"/>
        <v>28.714285714285715</v>
      </c>
      <c r="R248" s="475">
        <f t="shared" ca="1" si="81"/>
        <v>28.714285714285715</v>
      </c>
      <c r="S248" s="648"/>
      <c r="T248" s="648"/>
      <c r="U248" s="208" t="s">
        <v>1282</v>
      </c>
      <c r="V248" s="915">
        <f t="shared" si="85"/>
        <v>2</v>
      </c>
      <c r="W248" s="915">
        <f t="shared" si="86"/>
        <v>0</v>
      </c>
      <c r="X248" s="915" t="str">
        <f t="shared" si="80"/>
        <v>CUMPLIDA</v>
      </c>
      <c r="Y248" s="1408"/>
      <c r="AB248" s="1157"/>
    </row>
    <row r="249" spans="1:28" s="1155" customFormat="1" ht="96" x14ac:dyDescent="0.2">
      <c r="A249" s="1431"/>
      <c r="B249" s="1448"/>
      <c r="C249" s="1448"/>
      <c r="D249" s="1442"/>
      <c r="E249" s="1444"/>
      <c r="F249" s="1443"/>
      <c r="G249" s="1451"/>
      <c r="H249" s="1315" t="s">
        <v>618</v>
      </c>
      <c r="I249" s="1347">
        <v>9</v>
      </c>
      <c r="J249" s="1337">
        <v>41672</v>
      </c>
      <c r="K249" s="1337">
        <v>41672</v>
      </c>
      <c r="L249" s="663">
        <f>(+K249-J249)/7</f>
        <v>0</v>
      </c>
      <c r="M249" s="1415"/>
      <c r="N249" s="646">
        <v>9</v>
      </c>
      <c r="O249" s="647">
        <f t="shared" si="82"/>
        <v>1</v>
      </c>
      <c r="P249" s="647">
        <f t="shared" si="83"/>
        <v>0</v>
      </c>
      <c r="Q249" s="647">
        <f t="shared" ca="1" si="84"/>
        <v>0</v>
      </c>
      <c r="R249" s="475">
        <f t="shared" ca="1" si="81"/>
        <v>0</v>
      </c>
      <c r="S249" s="648"/>
      <c r="T249" s="648"/>
      <c r="U249" s="208" t="s">
        <v>1283</v>
      </c>
      <c r="V249" s="915">
        <f t="shared" si="85"/>
        <v>2</v>
      </c>
      <c r="W249" s="915">
        <f t="shared" si="86"/>
        <v>0</v>
      </c>
      <c r="X249" s="915" t="str">
        <f t="shared" si="80"/>
        <v>CUMPLIDA</v>
      </c>
      <c r="Y249" s="1408"/>
      <c r="AB249" s="1157"/>
    </row>
    <row r="250" spans="1:28" s="1155" customFormat="1" ht="64.5" thickBot="1" x14ac:dyDescent="0.25">
      <c r="A250" s="1431"/>
      <c r="B250" s="1448"/>
      <c r="C250" s="1448"/>
      <c r="D250" s="1442"/>
      <c r="E250" s="1444"/>
      <c r="F250" s="1443"/>
      <c r="G250" s="1451"/>
      <c r="H250" s="1315" t="s">
        <v>619</v>
      </c>
      <c r="I250" s="1315">
        <v>1</v>
      </c>
      <c r="J250" s="1337">
        <v>41374</v>
      </c>
      <c r="K250" s="1337">
        <v>41376</v>
      </c>
      <c r="L250" s="663">
        <f>(+K250-J250)/7</f>
        <v>0.2857142857142857</v>
      </c>
      <c r="M250" s="1415"/>
      <c r="N250" s="646">
        <v>1</v>
      </c>
      <c r="O250" s="647">
        <f t="shared" si="82"/>
        <v>1</v>
      </c>
      <c r="P250" s="647">
        <f t="shared" si="83"/>
        <v>0.2857142857142857</v>
      </c>
      <c r="Q250" s="647">
        <f t="shared" ca="1" si="84"/>
        <v>0.2857142857142857</v>
      </c>
      <c r="R250" s="475">
        <f t="shared" ca="1" si="81"/>
        <v>0.2857142857142857</v>
      </c>
      <c r="S250" s="648"/>
      <c r="T250" s="648"/>
      <c r="U250" s="208" t="s">
        <v>619</v>
      </c>
      <c r="V250" s="915">
        <f t="shared" si="85"/>
        <v>2</v>
      </c>
      <c r="W250" s="915">
        <f t="shared" si="86"/>
        <v>0</v>
      </c>
      <c r="X250" s="915" t="str">
        <f t="shared" si="80"/>
        <v>CUMPLIDA</v>
      </c>
      <c r="Y250" s="1400"/>
      <c r="AB250" s="1157"/>
    </row>
    <row r="251" spans="1:28" s="1155" customFormat="1" ht="141" thickBot="1" x14ac:dyDescent="0.25">
      <c r="A251" s="1019">
        <v>48</v>
      </c>
      <c r="B251" s="665" t="s">
        <v>470</v>
      </c>
      <c r="C251" s="665" t="s">
        <v>471</v>
      </c>
      <c r="D251" s="1020"/>
      <c r="E251" s="1319" t="s">
        <v>526</v>
      </c>
      <c r="F251" s="1343"/>
      <c r="G251" s="1312" t="s">
        <v>567</v>
      </c>
      <c r="H251" s="1348" t="s">
        <v>620</v>
      </c>
      <c r="I251" s="1315">
        <v>1</v>
      </c>
      <c r="J251" s="1337">
        <v>41348</v>
      </c>
      <c r="K251" s="1337">
        <v>41639</v>
      </c>
      <c r="L251" s="479">
        <f>(+K251-J251)/7</f>
        <v>41.571428571428569</v>
      </c>
      <c r="M251" s="867" t="s">
        <v>663</v>
      </c>
      <c r="N251" s="646">
        <v>1</v>
      </c>
      <c r="O251" s="647">
        <f t="shared" si="82"/>
        <v>1</v>
      </c>
      <c r="P251" s="647">
        <f t="shared" si="83"/>
        <v>41.571428571428569</v>
      </c>
      <c r="Q251" s="647">
        <f t="shared" ca="1" si="84"/>
        <v>41.571428571428569</v>
      </c>
      <c r="R251" s="475">
        <f t="shared" ca="1" si="81"/>
        <v>41.571428571428569</v>
      </c>
      <c r="S251" s="648"/>
      <c r="T251" s="648"/>
      <c r="U251" s="208" t="s">
        <v>835</v>
      </c>
      <c r="V251" s="915">
        <f t="shared" si="85"/>
        <v>2</v>
      </c>
      <c r="W251" s="915">
        <f t="shared" si="86"/>
        <v>0</v>
      </c>
      <c r="X251" s="915" t="str">
        <f t="shared" si="80"/>
        <v>CUMPLIDA</v>
      </c>
      <c r="Y251" s="1170" t="str">
        <f>IF(X251="CUMPLIDA","CUMPLIDA",IF(X251="EN TERMINO","EN TERMINO","VENCIDA"))</f>
        <v>CUMPLIDA</v>
      </c>
      <c r="AB251" s="1157"/>
    </row>
    <row r="252" spans="1:28" s="1155" customFormat="1" ht="408.75" customHeight="1" thickBot="1" x14ac:dyDescent="0.25">
      <c r="A252" s="1019">
        <v>49</v>
      </c>
      <c r="B252" s="665" t="s">
        <v>472</v>
      </c>
      <c r="C252" s="665" t="s">
        <v>473</v>
      </c>
      <c r="D252" s="1020"/>
      <c r="E252" s="1319" t="s">
        <v>527</v>
      </c>
      <c r="F252" s="1343"/>
      <c r="G252" s="1317" t="s">
        <v>1284</v>
      </c>
      <c r="H252" s="1341" t="s">
        <v>621</v>
      </c>
      <c r="I252" s="1341">
        <v>1</v>
      </c>
      <c r="J252" s="1349">
        <v>41426</v>
      </c>
      <c r="K252" s="1349">
        <v>41639</v>
      </c>
      <c r="L252" s="479">
        <f t="shared" si="77"/>
        <v>30.428571428571427</v>
      </c>
      <c r="M252" s="867" t="s">
        <v>664</v>
      </c>
      <c r="N252" s="646">
        <v>1</v>
      </c>
      <c r="O252" s="647">
        <f t="shared" si="82"/>
        <v>1</v>
      </c>
      <c r="P252" s="647">
        <f t="shared" si="83"/>
        <v>30.428571428571427</v>
      </c>
      <c r="Q252" s="647">
        <f t="shared" ca="1" si="84"/>
        <v>30.428571428571427</v>
      </c>
      <c r="R252" s="475">
        <f t="shared" ca="1" si="81"/>
        <v>30.428571428571427</v>
      </c>
      <c r="S252" s="648"/>
      <c r="T252" s="648"/>
      <c r="U252" s="208" t="s">
        <v>2143</v>
      </c>
      <c r="V252" s="915">
        <f t="shared" si="85"/>
        <v>2</v>
      </c>
      <c r="W252" s="915">
        <f t="shared" si="86"/>
        <v>0</v>
      </c>
      <c r="X252" s="915" t="str">
        <f t="shared" si="80"/>
        <v>CUMPLIDA</v>
      </c>
      <c r="Y252" s="1170" t="str">
        <f>IF(X252="CUMPLIDA","CUMPLIDA",IF(X252="EN TERMINO","EN TERMINO","VENCIDA"))</f>
        <v>CUMPLIDA</v>
      </c>
      <c r="AB252" s="1157"/>
    </row>
    <row r="253" spans="1:28" s="1155" customFormat="1" ht="216.75" thickBot="1" x14ac:dyDescent="0.25">
      <c r="A253" s="1019">
        <v>50</v>
      </c>
      <c r="B253" s="665" t="s">
        <v>474</v>
      </c>
      <c r="C253" s="665" t="s">
        <v>475</v>
      </c>
      <c r="D253" s="1020"/>
      <c r="E253" s="1319" t="s">
        <v>528</v>
      </c>
      <c r="F253" s="1343"/>
      <c r="G253" s="1312" t="s">
        <v>568</v>
      </c>
      <c r="H253" s="1315" t="s">
        <v>622</v>
      </c>
      <c r="I253" s="1315">
        <v>4</v>
      </c>
      <c r="J253" s="1337">
        <v>41348</v>
      </c>
      <c r="K253" s="1337">
        <v>41638</v>
      </c>
      <c r="L253" s="479">
        <f t="shared" si="77"/>
        <v>41.428571428571431</v>
      </c>
      <c r="M253" s="867" t="s">
        <v>664</v>
      </c>
      <c r="N253" s="646">
        <v>4</v>
      </c>
      <c r="O253" s="647">
        <f t="shared" si="82"/>
        <v>1</v>
      </c>
      <c r="P253" s="647">
        <f t="shared" si="83"/>
        <v>41.428571428571431</v>
      </c>
      <c r="Q253" s="647">
        <f t="shared" ca="1" si="84"/>
        <v>41.428571428571431</v>
      </c>
      <c r="R253" s="475">
        <f t="shared" ca="1" si="81"/>
        <v>41.428571428571431</v>
      </c>
      <c r="S253" s="648"/>
      <c r="T253" s="648"/>
      <c r="U253" s="208" t="s">
        <v>1623</v>
      </c>
      <c r="V253" s="915">
        <f t="shared" si="85"/>
        <v>2</v>
      </c>
      <c r="W253" s="915">
        <f t="shared" si="86"/>
        <v>0</v>
      </c>
      <c r="X253" s="915" t="str">
        <f t="shared" si="80"/>
        <v>CUMPLIDA</v>
      </c>
      <c r="Y253" s="1170" t="str">
        <f>IF(X253="CUMPLIDA","CUMPLIDA",IF(X253="EN TERMINO","EN TERMINO","VENCIDA"))</f>
        <v>CUMPLIDA</v>
      </c>
      <c r="AB253" s="1157"/>
    </row>
    <row r="254" spans="1:28" s="1155" customFormat="1" ht="102.75" thickBot="1" x14ac:dyDescent="0.25">
      <c r="A254" s="1019">
        <v>51</v>
      </c>
      <c r="B254" s="665" t="s">
        <v>476</v>
      </c>
      <c r="C254" s="665" t="s">
        <v>477</v>
      </c>
      <c r="D254" s="1020"/>
      <c r="E254" s="1279" t="s">
        <v>529</v>
      </c>
      <c r="F254" s="1343"/>
      <c r="G254" s="1279" t="s">
        <v>569</v>
      </c>
      <c r="H254" s="1280" t="s">
        <v>623</v>
      </c>
      <c r="I254" s="1277">
        <v>2</v>
      </c>
      <c r="J254" s="1350">
        <v>41334</v>
      </c>
      <c r="K254" s="1350">
        <v>41455</v>
      </c>
      <c r="L254" s="479">
        <f t="shared" si="77"/>
        <v>17.285714285714285</v>
      </c>
      <c r="M254" s="1025" t="s">
        <v>665</v>
      </c>
      <c r="N254" s="646">
        <v>2</v>
      </c>
      <c r="O254" s="647">
        <f>IF(N254/I254&gt;1,1,+N254/I254)</f>
        <v>1</v>
      </c>
      <c r="P254" s="647">
        <f t="shared" si="83"/>
        <v>17.285714285714285</v>
      </c>
      <c r="Q254" s="647">
        <f t="shared" ca="1" si="84"/>
        <v>17.285714285714285</v>
      </c>
      <c r="R254" s="475">
        <f t="shared" ca="1" si="81"/>
        <v>17.285714285714285</v>
      </c>
      <c r="S254" s="648"/>
      <c r="T254" s="648"/>
      <c r="U254" s="208" t="s">
        <v>1216</v>
      </c>
      <c r="V254" s="915">
        <f t="shared" si="85"/>
        <v>2</v>
      </c>
      <c r="W254" s="915">
        <f t="shared" si="86"/>
        <v>0</v>
      </c>
      <c r="X254" s="915" t="str">
        <f t="shared" si="80"/>
        <v>CUMPLIDA</v>
      </c>
      <c r="Y254" s="1170" t="str">
        <f>IF(X254="CUMPLIDA","CUMPLIDA",IF(X254="EN TERMINO","EN TERMINO","VENCIDA"))</f>
        <v>CUMPLIDA</v>
      </c>
      <c r="AB254" s="1157"/>
    </row>
    <row r="255" spans="1:28" s="1155" customFormat="1" ht="409.5" x14ac:dyDescent="0.2">
      <c r="A255" s="1431">
        <v>52</v>
      </c>
      <c r="B255" s="665" t="s">
        <v>478</v>
      </c>
      <c r="C255" s="665" t="s">
        <v>479</v>
      </c>
      <c r="D255" s="1442"/>
      <c r="E255" s="1351" t="s">
        <v>1287</v>
      </c>
      <c r="F255" s="1443"/>
      <c r="G255" s="1352" t="s">
        <v>570</v>
      </c>
      <c r="H255" s="1315" t="s">
        <v>624</v>
      </c>
      <c r="I255" s="1353">
        <v>5</v>
      </c>
      <c r="J255" s="1349">
        <v>41348</v>
      </c>
      <c r="K255" s="1354">
        <v>41639</v>
      </c>
      <c r="L255" s="479">
        <f t="shared" si="77"/>
        <v>41.571428571428569</v>
      </c>
      <c r="M255" s="1416" t="s">
        <v>666</v>
      </c>
      <c r="N255" s="646">
        <v>5</v>
      </c>
      <c r="O255" s="647">
        <f>IF(N255/I255&gt;1,1,+N255/I255)</f>
        <v>1</v>
      </c>
      <c r="P255" s="647">
        <f t="shared" si="83"/>
        <v>41.571428571428569</v>
      </c>
      <c r="Q255" s="647">
        <f t="shared" ca="1" si="84"/>
        <v>41.571428571428569</v>
      </c>
      <c r="R255" s="475">
        <f t="shared" ca="1" si="81"/>
        <v>41.571428571428569</v>
      </c>
      <c r="S255" s="648"/>
      <c r="T255" s="648"/>
      <c r="U255" s="208" t="s">
        <v>2144</v>
      </c>
      <c r="V255" s="915">
        <f t="shared" si="85"/>
        <v>2</v>
      </c>
      <c r="W255" s="915">
        <f t="shared" si="86"/>
        <v>0</v>
      </c>
      <c r="X255" s="915" t="str">
        <f t="shared" si="80"/>
        <v>CUMPLIDA</v>
      </c>
      <c r="Y255" s="1399" t="str">
        <f>IF(X255&amp;X256&amp;X257="CUMPLIDA","CUMPLIDA",IF(OR(X255="VENCIDA",X256="VENCIDA",X257="VENCIDA"),"VENCIDA",IF(V255+V256+V257=6,"CUMPLIDA","EN TERMINO")))</f>
        <v>CUMPLIDA</v>
      </c>
      <c r="AB255" s="1157"/>
    </row>
    <row r="256" spans="1:28" s="1155" customFormat="1" ht="216" x14ac:dyDescent="0.2">
      <c r="A256" s="1431"/>
      <c r="B256" s="664" t="s">
        <v>2145</v>
      </c>
      <c r="C256" s="665" t="s">
        <v>479</v>
      </c>
      <c r="D256" s="1442"/>
      <c r="E256" s="1351" t="s">
        <v>530</v>
      </c>
      <c r="F256" s="1443"/>
      <c r="G256" s="1352" t="s">
        <v>571</v>
      </c>
      <c r="H256" s="1348" t="s">
        <v>625</v>
      </c>
      <c r="I256" s="1355">
        <v>4</v>
      </c>
      <c r="J256" s="1354">
        <v>41348</v>
      </c>
      <c r="K256" s="1354">
        <v>41639</v>
      </c>
      <c r="L256" s="479">
        <f t="shared" si="77"/>
        <v>41.571428571428569</v>
      </c>
      <c r="M256" s="1416"/>
      <c r="N256" s="646">
        <v>4</v>
      </c>
      <c r="O256" s="647">
        <f t="shared" si="82"/>
        <v>1</v>
      </c>
      <c r="P256" s="647">
        <f t="shared" si="83"/>
        <v>41.571428571428569</v>
      </c>
      <c r="Q256" s="647">
        <f t="shared" ca="1" si="84"/>
        <v>41.571428571428569</v>
      </c>
      <c r="R256" s="475">
        <f t="shared" ca="1" si="81"/>
        <v>41.571428571428569</v>
      </c>
      <c r="S256" s="648"/>
      <c r="T256" s="648"/>
      <c r="U256" s="208" t="s">
        <v>2146</v>
      </c>
      <c r="V256" s="915">
        <f t="shared" si="85"/>
        <v>2</v>
      </c>
      <c r="W256" s="915">
        <f t="shared" si="86"/>
        <v>0</v>
      </c>
      <c r="X256" s="915" t="str">
        <f t="shared" si="80"/>
        <v>CUMPLIDA</v>
      </c>
      <c r="Y256" s="1408"/>
      <c r="AB256" s="1157"/>
    </row>
    <row r="257" spans="1:28" s="1155" customFormat="1" ht="268.5" thickBot="1" x14ac:dyDescent="0.25">
      <c r="A257" s="1431"/>
      <c r="B257" s="664" t="s">
        <v>481</v>
      </c>
      <c r="C257" s="665" t="s">
        <v>479</v>
      </c>
      <c r="D257" s="1442"/>
      <c r="E257" s="1351" t="s">
        <v>531</v>
      </c>
      <c r="F257" s="1443"/>
      <c r="G257" s="1352" t="s">
        <v>572</v>
      </c>
      <c r="H257" s="1348" t="s">
        <v>626</v>
      </c>
      <c r="I257" s="1355">
        <v>2</v>
      </c>
      <c r="J257" s="1354">
        <v>41348</v>
      </c>
      <c r="K257" s="1354">
        <v>41639</v>
      </c>
      <c r="L257" s="479">
        <f t="shared" si="77"/>
        <v>41.571428571428569</v>
      </c>
      <c r="M257" s="1416"/>
      <c r="N257" s="646">
        <v>2</v>
      </c>
      <c r="O257" s="647">
        <f t="shared" si="82"/>
        <v>1</v>
      </c>
      <c r="P257" s="647">
        <f t="shared" si="83"/>
        <v>41.571428571428569</v>
      </c>
      <c r="Q257" s="647">
        <f t="shared" ca="1" si="84"/>
        <v>41.571428571428569</v>
      </c>
      <c r="R257" s="475">
        <f t="shared" ca="1" si="81"/>
        <v>41.571428571428569</v>
      </c>
      <c r="S257" s="648"/>
      <c r="T257" s="648"/>
      <c r="U257" s="208" t="s">
        <v>1668</v>
      </c>
      <c r="V257" s="915">
        <f t="shared" si="85"/>
        <v>2</v>
      </c>
      <c r="W257" s="915">
        <f t="shared" si="86"/>
        <v>0</v>
      </c>
      <c r="X257" s="915" t="str">
        <f t="shared" si="80"/>
        <v>CUMPLIDA</v>
      </c>
      <c r="Y257" s="1400"/>
      <c r="AB257" s="1157"/>
    </row>
    <row r="258" spans="1:28" s="1155" customFormat="1" ht="156.75" thickBot="1" x14ac:dyDescent="0.25">
      <c r="A258" s="1019">
        <v>53</v>
      </c>
      <c r="B258" s="1188" t="s">
        <v>482</v>
      </c>
      <c r="C258" s="1188" t="s">
        <v>483</v>
      </c>
      <c r="D258" s="1020"/>
      <c r="E258" s="1356" t="s">
        <v>532</v>
      </c>
      <c r="F258" s="1343"/>
      <c r="G258" s="1357" t="s">
        <v>573</v>
      </c>
      <c r="H258" s="1358" t="s">
        <v>627</v>
      </c>
      <c r="I258" s="1358">
        <v>1</v>
      </c>
      <c r="J258" s="1359">
        <v>41326</v>
      </c>
      <c r="K258" s="1359">
        <v>41639</v>
      </c>
      <c r="L258" s="1158">
        <f t="shared" si="77"/>
        <v>44.714285714285715</v>
      </c>
      <c r="M258" s="867" t="s">
        <v>667</v>
      </c>
      <c r="N258" s="646">
        <v>1</v>
      </c>
      <c r="O258" s="647">
        <f t="shared" si="82"/>
        <v>1</v>
      </c>
      <c r="P258" s="647">
        <f t="shared" si="83"/>
        <v>44.714285714285715</v>
      </c>
      <c r="Q258" s="647">
        <f t="shared" ca="1" si="84"/>
        <v>44.714285714285715</v>
      </c>
      <c r="R258" s="475">
        <f t="shared" ca="1" si="81"/>
        <v>44.714285714285715</v>
      </c>
      <c r="S258" s="648"/>
      <c r="T258" s="648"/>
      <c r="U258" s="208" t="s">
        <v>2147</v>
      </c>
      <c r="V258" s="915">
        <f t="shared" si="85"/>
        <v>2</v>
      </c>
      <c r="W258" s="915">
        <f t="shared" si="86"/>
        <v>0</v>
      </c>
      <c r="X258" s="915" t="str">
        <f t="shared" si="80"/>
        <v>CUMPLIDA</v>
      </c>
      <c r="Y258" s="1170" t="str">
        <f>IF(X258="CUMPLIDA","CUMPLIDA",IF(X258="EN TERMINO","EN TERMINO","VENCIDA"))</f>
        <v>CUMPLIDA</v>
      </c>
      <c r="AB258" s="1157"/>
    </row>
    <row r="259" spans="1:28" s="1155" customFormat="1" ht="180" x14ac:dyDescent="0.2">
      <c r="A259" s="1431">
        <v>54</v>
      </c>
      <c r="B259" s="1449" t="s">
        <v>484</v>
      </c>
      <c r="C259" s="1449" t="s">
        <v>485</v>
      </c>
      <c r="D259" s="1442"/>
      <c r="E259" s="1450" t="s">
        <v>533</v>
      </c>
      <c r="F259" s="1443"/>
      <c r="G259" s="1334" t="s">
        <v>574</v>
      </c>
      <c r="H259" s="1344" t="s">
        <v>628</v>
      </c>
      <c r="I259" s="1344">
        <v>1</v>
      </c>
      <c r="J259" s="1336">
        <v>41363</v>
      </c>
      <c r="K259" s="1336">
        <v>41729</v>
      </c>
      <c r="L259" s="1158">
        <f t="shared" ref="L259:L292" si="87">(+K259-J259)/7</f>
        <v>52.285714285714285</v>
      </c>
      <c r="M259" s="1415" t="s">
        <v>667</v>
      </c>
      <c r="N259" s="646">
        <v>1</v>
      </c>
      <c r="O259" s="647">
        <f t="shared" si="82"/>
        <v>1</v>
      </c>
      <c r="P259" s="647">
        <f t="shared" si="83"/>
        <v>52.285714285714285</v>
      </c>
      <c r="Q259" s="647">
        <f t="shared" ca="1" si="84"/>
        <v>52.285714285714285</v>
      </c>
      <c r="R259" s="475">
        <f t="shared" ca="1" si="81"/>
        <v>52.285714285714285</v>
      </c>
      <c r="S259" s="648"/>
      <c r="T259" s="648"/>
      <c r="U259" s="211" t="s">
        <v>2148</v>
      </c>
      <c r="V259" s="915">
        <f t="shared" si="85"/>
        <v>2</v>
      </c>
      <c r="W259" s="915">
        <f t="shared" si="86"/>
        <v>0</v>
      </c>
      <c r="X259" s="915" t="str">
        <f t="shared" si="80"/>
        <v>CUMPLIDA</v>
      </c>
      <c r="Y259" s="1399" t="str">
        <f>IF(X259&amp;X260&amp;X261&amp;X262&amp;X263&amp;X264="CUMPLIDA","CUMPLIDA",IF(OR(X259="VENCIDA",X260="VENCIDA",X261="VENCIDA",X262="VENCIDA",X263="VENCIDA",X264="VENCIDA"),"VENCIDA",IF(V259+V260+V261+V262+V263+V264=12,"CUMPLIDA","EN TERMINO")))</f>
        <v>CUMPLIDA</v>
      </c>
      <c r="AB259" s="1157"/>
    </row>
    <row r="260" spans="1:28" s="1155" customFormat="1" ht="180" x14ac:dyDescent="0.2">
      <c r="A260" s="1431"/>
      <c r="B260" s="1449"/>
      <c r="C260" s="1449"/>
      <c r="D260" s="1442"/>
      <c r="E260" s="1450"/>
      <c r="F260" s="1443"/>
      <c r="G260" s="1334" t="s">
        <v>575</v>
      </c>
      <c r="H260" s="1344" t="s">
        <v>628</v>
      </c>
      <c r="I260" s="1344">
        <v>1</v>
      </c>
      <c r="J260" s="1336">
        <v>41363</v>
      </c>
      <c r="K260" s="1336">
        <v>41729</v>
      </c>
      <c r="L260" s="1158">
        <f>(+K260-J260)/7</f>
        <v>52.285714285714285</v>
      </c>
      <c r="M260" s="1415"/>
      <c r="N260" s="646">
        <v>1</v>
      </c>
      <c r="O260" s="647">
        <f t="shared" si="82"/>
        <v>1</v>
      </c>
      <c r="P260" s="647">
        <f t="shared" si="83"/>
        <v>52.285714285714285</v>
      </c>
      <c r="Q260" s="647">
        <f t="shared" ca="1" si="84"/>
        <v>52.285714285714285</v>
      </c>
      <c r="R260" s="475">
        <f t="shared" ca="1" si="81"/>
        <v>52.285714285714285</v>
      </c>
      <c r="S260" s="648"/>
      <c r="T260" s="648"/>
      <c r="U260" s="211" t="s">
        <v>2149</v>
      </c>
      <c r="V260" s="915">
        <f t="shared" si="85"/>
        <v>2</v>
      </c>
      <c r="W260" s="915">
        <f t="shared" si="86"/>
        <v>0</v>
      </c>
      <c r="X260" s="915" t="str">
        <f t="shared" si="80"/>
        <v>CUMPLIDA</v>
      </c>
      <c r="Y260" s="1408"/>
      <c r="AB260" s="1157"/>
    </row>
    <row r="261" spans="1:28" s="1155" customFormat="1" ht="60" x14ac:dyDescent="0.2">
      <c r="A261" s="1431"/>
      <c r="B261" s="1449"/>
      <c r="C261" s="1449"/>
      <c r="D261" s="1442"/>
      <c r="E261" s="1450"/>
      <c r="F261" s="1443"/>
      <c r="G261" s="1357" t="s">
        <v>576</v>
      </c>
      <c r="H261" s="1358" t="s">
        <v>629</v>
      </c>
      <c r="I261" s="1358">
        <v>1</v>
      </c>
      <c r="J261" s="1359">
        <v>41348</v>
      </c>
      <c r="K261" s="1359">
        <v>41486</v>
      </c>
      <c r="L261" s="1158">
        <f>(+K261-J261)/7</f>
        <v>19.714285714285715</v>
      </c>
      <c r="M261" s="1415"/>
      <c r="N261" s="646">
        <v>1</v>
      </c>
      <c r="O261" s="647">
        <f>IF(N261/I261&gt;1,1,+N261/I261)</f>
        <v>1</v>
      </c>
      <c r="P261" s="647">
        <f>+L261*O261</f>
        <v>19.714285714285715</v>
      </c>
      <c r="Q261" s="647">
        <f ca="1">IF(K261&lt;=$S$7,P261,0)</f>
        <v>19.714285714285715</v>
      </c>
      <c r="R261" s="475">
        <f ca="1">IF($S$7&gt;=K261,L261,0)</f>
        <v>19.714285714285715</v>
      </c>
      <c r="S261" s="648"/>
      <c r="T261" s="648"/>
      <c r="U261" s="208" t="s">
        <v>903</v>
      </c>
      <c r="V261" s="915">
        <f>IF(O261=100%,2,0)</f>
        <v>2</v>
      </c>
      <c r="W261" s="915">
        <f t="shared" si="86"/>
        <v>0</v>
      </c>
      <c r="X261" s="915" t="str">
        <f>IF(V261+W261&gt;1,"CUMPLIDA",IF(W261=1,"EN TERMINO","VENCIDA"))</f>
        <v>CUMPLIDA</v>
      </c>
      <c r="Y261" s="1408"/>
      <c r="AB261" s="1157"/>
    </row>
    <row r="262" spans="1:28" s="1155" customFormat="1" ht="72" x14ac:dyDescent="0.2">
      <c r="A262" s="1431"/>
      <c r="B262" s="1449"/>
      <c r="C262" s="1449"/>
      <c r="D262" s="1442"/>
      <c r="E262" s="1450"/>
      <c r="F262" s="1443"/>
      <c r="G262" s="1357" t="s">
        <v>577</v>
      </c>
      <c r="H262" s="1358" t="s">
        <v>630</v>
      </c>
      <c r="I262" s="1358">
        <v>1</v>
      </c>
      <c r="J262" s="1359">
        <v>41485</v>
      </c>
      <c r="K262" s="1359">
        <v>41639</v>
      </c>
      <c r="L262" s="1158">
        <f t="shared" si="87"/>
        <v>22</v>
      </c>
      <c r="M262" s="1415"/>
      <c r="N262" s="646">
        <v>1</v>
      </c>
      <c r="O262" s="647">
        <f>IF(N262/I262&gt;1,1,+N262/I262)</f>
        <v>1</v>
      </c>
      <c r="P262" s="647">
        <f>+L262*O262</f>
        <v>22</v>
      </c>
      <c r="Q262" s="647">
        <f ca="1">IF(K262&lt;=$S$7,P262,0)</f>
        <v>22</v>
      </c>
      <c r="R262" s="475">
        <f ca="1">IF($S$7&gt;=K262,L262,0)</f>
        <v>22</v>
      </c>
      <c r="S262" s="648"/>
      <c r="T262" s="648"/>
      <c r="U262" s="208" t="s">
        <v>904</v>
      </c>
      <c r="V262" s="915">
        <f>IF(O262=100%,2,0)</f>
        <v>2</v>
      </c>
      <c r="W262" s="915">
        <f t="shared" si="86"/>
        <v>0</v>
      </c>
      <c r="X262" s="915" t="str">
        <f>IF(V262+W262&gt;1,"CUMPLIDA",IF(W262=1,"EN TERMINO","VENCIDA"))</f>
        <v>CUMPLIDA</v>
      </c>
      <c r="Y262" s="1408"/>
      <c r="AB262" s="1157"/>
    </row>
    <row r="263" spans="1:28" s="1155" customFormat="1" ht="96" x14ac:dyDescent="0.2">
      <c r="A263" s="1431"/>
      <c r="B263" s="1449"/>
      <c r="C263" s="1449"/>
      <c r="D263" s="1442"/>
      <c r="E263" s="1450"/>
      <c r="F263" s="1443"/>
      <c r="G263" s="1357" t="s">
        <v>578</v>
      </c>
      <c r="H263" s="1358" t="s">
        <v>628</v>
      </c>
      <c r="I263" s="1358">
        <v>9</v>
      </c>
      <c r="J263" s="1359">
        <v>41363</v>
      </c>
      <c r="K263" s="1359">
        <v>41639</v>
      </c>
      <c r="L263" s="1158">
        <f t="shared" si="87"/>
        <v>39.428571428571431</v>
      </c>
      <c r="M263" s="1415"/>
      <c r="N263" s="646">
        <v>9</v>
      </c>
      <c r="O263" s="647">
        <f>IF(N263/I263&gt;1,1,+N263/I263)</f>
        <v>1</v>
      </c>
      <c r="P263" s="647">
        <f>+L263*O263</f>
        <v>39.428571428571431</v>
      </c>
      <c r="Q263" s="647">
        <f ca="1">IF(K263&lt;=$S$7,P263,0)</f>
        <v>39.428571428571431</v>
      </c>
      <c r="R263" s="475">
        <f ca="1">IF($S$7&gt;=K263,L263,0)</f>
        <v>39.428571428571431</v>
      </c>
      <c r="S263" s="648"/>
      <c r="T263" s="648"/>
      <c r="U263" s="208" t="s">
        <v>905</v>
      </c>
      <c r="V263" s="915">
        <f>IF(O263=100%,2,0)</f>
        <v>2</v>
      </c>
      <c r="W263" s="915">
        <f t="shared" si="86"/>
        <v>0</v>
      </c>
      <c r="X263" s="915" t="str">
        <f>IF(V263+W263&gt;1,"CUMPLIDA",IF(W263=1,"EN TERMINO","VENCIDA"))</f>
        <v>CUMPLIDA</v>
      </c>
      <c r="Y263" s="1408"/>
      <c r="AB263" s="1157"/>
    </row>
    <row r="264" spans="1:28" s="1155" customFormat="1" ht="51.75" thickBot="1" x14ac:dyDescent="0.25">
      <c r="A264" s="1431"/>
      <c r="B264" s="1449"/>
      <c r="C264" s="1449"/>
      <c r="D264" s="1442"/>
      <c r="E264" s="1450"/>
      <c r="F264" s="1443"/>
      <c r="G264" s="1357" t="s">
        <v>579</v>
      </c>
      <c r="H264" s="1358" t="s">
        <v>631</v>
      </c>
      <c r="I264" s="1358">
        <v>1</v>
      </c>
      <c r="J264" s="1359">
        <v>41485</v>
      </c>
      <c r="K264" s="1359">
        <v>41639</v>
      </c>
      <c r="L264" s="1158">
        <f t="shared" si="87"/>
        <v>22</v>
      </c>
      <c r="M264" s="1415"/>
      <c r="N264" s="646">
        <v>1</v>
      </c>
      <c r="O264" s="647">
        <f>IF(N264/I264&gt;1,1,+N264/I264)</f>
        <v>1</v>
      </c>
      <c r="P264" s="647">
        <f>+L264*O264</f>
        <v>22</v>
      </c>
      <c r="Q264" s="647">
        <f ca="1">IF(K264&lt;=$S$7,P264,0)</f>
        <v>22</v>
      </c>
      <c r="R264" s="475">
        <f ca="1">IF($S$7&gt;=K264,L264,0)</f>
        <v>22</v>
      </c>
      <c r="S264" s="648"/>
      <c r="T264" s="648"/>
      <c r="U264" s="208" t="s">
        <v>906</v>
      </c>
      <c r="V264" s="915">
        <f>IF(O264=100%,2,0)</f>
        <v>2</v>
      </c>
      <c r="W264" s="915">
        <f t="shared" si="86"/>
        <v>0</v>
      </c>
      <c r="X264" s="915" t="str">
        <f>IF(V264+W264&gt;1,"CUMPLIDA",IF(W264=1,"EN TERMINO","VENCIDA"))</f>
        <v>CUMPLIDA</v>
      </c>
      <c r="Y264" s="1400"/>
      <c r="AB264" s="1157"/>
    </row>
    <row r="265" spans="1:28" s="1155" customFormat="1" ht="72.75" thickBot="1" x14ac:dyDescent="0.25">
      <c r="A265" s="1019">
        <v>55</v>
      </c>
      <c r="B265" s="1188" t="s">
        <v>486</v>
      </c>
      <c r="C265" s="1188" t="s">
        <v>487</v>
      </c>
      <c r="D265" s="1020"/>
      <c r="E265" s="1356" t="s">
        <v>534</v>
      </c>
      <c r="F265" s="1343"/>
      <c r="G265" s="1357" t="s">
        <v>580</v>
      </c>
      <c r="H265" s="1358" t="s">
        <v>632</v>
      </c>
      <c r="I265" s="1358">
        <v>1</v>
      </c>
      <c r="J265" s="1359">
        <v>41578</v>
      </c>
      <c r="K265" s="1359">
        <v>41639</v>
      </c>
      <c r="L265" s="1158">
        <f t="shared" si="87"/>
        <v>8.7142857142857135</v>
      </c>
      <c r="M265" s="867" t="s">
        <v>667</v>
      </c>
      <c r="N265" s="646">
        <v>1</v>
      </c>
      <c r="O265" s="647">
        <f t="shared" si="82"/>
        <v>1</v>
      </c>
      <c r="P265" s="647">
        <f t="shared" si="83"/>
        <v>8.7142857142857135</v>
      </c>
      <c r="Q265" s="647">
        <f t="shared" ca="1" si="84"/>
        <v>8.7142857142857135</v>
      </c>
      <c r="R265" s="475">
        <f t="shared" ca="1" si="81"/>
        <v>8.7142857142857135</v>
      </c>
      <c r="S265" s="648"/>
      <c r="T265" s="648"/>
      <c r="U265" s="208" t="s">
        <v>907</v>
      </c>
      <c r="V265" s="915">
        <f t="shared" si="85"/>
        <v>2</v>
      </c>
      <c r="W265" s="915">
        <f t="shared" si="86"/>
        <v>0</v>
      </c>
      <c r="X265" s="915" t="str">
        <f t="shared" si="80"/>
        <v>CUMPLIDA</v>
      </c>
      <c r="Y265" s="1170" t="str">
        <f>IF(X265="CUMPLIDA","CUMPLIDA",IF(X265="EN TERMINO","EN TERMINO","VENCIDA"))</f>
        <v>CUMPLIDA</v>
      </c>
      <c r="AB265" s="1157"/>
    </row>
    <row r="266" spans="1:28" s="1155" customFormat="1" ht="77.25" thickBot="1" x14ac:dyDescent="0.25">
      <c r="A266" s="1019">
        <v>56</v>
      </c>
      <c r="B266" s="1188" t="s">
        <v>488</v>
      </c>
      <c r="C266" s="1188" t="s">
        <v>489</v>
      </c>
      <c r="D266" s="1020"/>
      <c r="E266" s="1356" t="s">
        <v>535</v>
      </c>
      <c r="F266" s="1343"/>
      <c r="G266" s="1357" t="s">
        <v>533</v>
      </c>
      <c r="H266" s="1358" t="s">
        <v>633</v>
      </c>
      <c r="I266" s="1358">
        <v>1</v>
      </c>
      <c r="J266" s="1359">
        <v>41326</v>
      </c>
      <c r="K266" s="1359">
        <v>41639</v>
      </c>
      <c r="L266" s="1158">
        <f t="shared" si="87"/>
        <v>44.714285714285715</v>
      </c>
      <c r="M266" s="867" t="s">
        <v>667</v>
      </c>
      <c r="N266" s="646">
        <v>1</v>
      </c>
      <c r="O266" s="647">
        <f>IF(N266/I266&gt;1,1,+N266/I266)</f>
        <v>1</v>
      </c>
      <c r="P266" s="647">
        <f>+L266*O266</f>
        <v>44.714285714285715</v>
      </c>
      <c r="Q266" s="647">
        <f ca="1">IF(K266&lt;=$S$7,P266,0)</f>
        <v>44.714285714285715</v>
      </c>
      <c r="R266" s="475">
        <f ca="1">IF($S$7&gt;=K266,L266,0)</f>
        <v>44.714285714285715</v>
      </c>
      <c r="S266" s="648"/>
      <c r="T266" s="648"/>
      <c r="U266" s="208" t="s">
        <v>908</v>
      </c>
      <c r="V266" s="915">
        <f>IF(O266=100%,2,0)</f>
        <v>2</v>
      </c>
      <c r="W266" s="915">
        <f t="shared" si="86"/>
        <v>0</v>
      </c>
      <c r="X266" s="915" t="str">
        <f>IF(V266+W266&gt;1,"CUMPLIDA",IF(W266=1,"EN TERMINO","VENCIDA"))</f>
        <v>CUMPLIDA</v>
      </c>
      <c r="Y266" s="1170" t="str">
        <f>IF(X266="CUMPLIDA","CUMPLIDA",IF(X266="EN TERMINO","EN TERMINO","VENCIDA"))</f>
        <v>CUMPLIDA</v>
      </c>
      <c r="AB266" s="1157"/>
    </row>
    <row r="267" spans="1:28" s="1155" customFormat="1" ht="180" x14ac:dyDescent="0.2">
      <c r="A267" s="1431">
        <v>57</v>
      </c>
      <c r="B267" s="1449" t="s">
        <v>490</v>
      </c>
      <c r="C267" s="1449" t="s">
        <v>491</v>
      </c>
      <c r="D267" s="1442"/>
      <c r="E267" s="1450" t="s">
        <v>533</v>
      </c>
      <c r="F267" s="1443"/>
      <c r="G267" s="1357" t="s">
        <v>574</v>
      </c>
      <c r="H267" s="1358" t="s">
        <v>628</v>
      </c>
      <c r="I267" s="1344">
        <v>1</v>
      </c>
      <c r="J267" s="1336">
        <v>41363</v>
      </c>
      <c r="K267" s="1336">
        <v>41729</v>
      </c>
      <c r="L267" s="1158">
        <f t="shared" si="87"/>
        <v>52.285714285714285</v>
      </c>
      <c r="M267" s="1415" t="s">
        <v>667</v>
      </c>
      <c r="N267" s="646">
        <v>1</v>
      </c>
      <c r="O267" s="647">
        <f t="shared" si="82"/>
        <v>1</v>
      </c>
      <c r="P267" s="647">
        <f t="shared" si="83"/>
        <v>52.285714285714285</v>
      </c>
      <c r="Q267" s="647">
        <f t="shared" ca="1" si="84"/>
        <v>52.285714285714285</v>
      </c>
      <c r="R267" s="475">
        <f t="shared" ca="1" si="81"/>
        <v>52.285714285714285</v>
      </c>
      <c r="S267" s="648"/>
      <c r="T267" s="648"/>
      <c r="U267" s="211" t="s">
        <v>2149</v>
      </c>
      <c r="V267" s="915">
        <f t="shared" si="85"/>
        <v>2</v>
      </c>
      <c r="W267" s="915">
        <f t="shared" si="86"/>
        <v>0</v>
      </c>
      <c r="X267" s="915" t="str">
        <f t="shared" si="80"/>
        <v>CUMPLIDA</v>
      </c>
      <c r="Y267" s="1399" t="str">
        <f>IF(X267&amp;X268&amp;X269&amp;X270&amp;X271&amp;X272="CUMPLIDA","CUMPLIDA",IF(OR(X267="VENCIDA",X268="VENCIDA",X269="VENCIDA",X270="VENCIDA",X271="VENCIDA",X272="VENCIDA"),"VENCIDA",IF(V267+V268+V269+V270+V271+V272=12,"CUMPLIDA","EN TERMINO")))</f>
        <v>CUMPLIDA</v>
      </c>
      <c r="AB267" s="1157"/>
    </row>
    <row r="268" spans="1:28" s="1155" customFormat="1" ht="180" x14ac:dyDescent="0.2">
      <c r="A268" s="1431"/>
      <c r="B268" s="1449"/>
      <c r="C268" s="1449"/>
      <c r="D268" s="1442"/>
      <c r="E268" s="1450"/>
      <c r="F268" s="1443"/>
      <c r="G268" s="1357" t="s">
        <v>581</v>
      </c>
      <c r="H268" s="1358" t="s">
        <v>628</v>
      </c>
      <c r="I268" s="1344">
        <v>1</v>
      </c>
      <c r="J268" s="1336">
        <v>41363</v>
      </c>
      <c r="K268" s="1336">
        <v>41729</v>
      </c>
      <c r="L268" s="1158">
        <f t="shared" si="87"/>
        <v>52.285714285714285</v>
      </c>
      <c r="M268" s="1415"/>
      <c r="N268" s="646">
        <v>1</v>
      </c>
      <c r="O268" s="647">
        <f t="shared" si="82"/>
        <v>1</v>
      </c>
      <c r="P268" s="647">
        <f t="shared" si="83"/>
        <v>52.285714285714285</v>
      </c>
      <c r="Q268" s="647">
        <f t="shared" ca="1" si="84"/>
        <v>52.285714285714285</v>
      </c>
      <c r="R268" s="475">
        <f t="shared" ca="1" si="81"/>
        <v>52.285714285714285</v>
      </c>
      <c r="S268" s="648"/>
      <c r="T268" s="648"/>
      <c r="U268" s="211" t="s">
        <v>2148</v>
      </c>
      <c r="V268" s="915">
        <f t="shared" si="85"/>
        <v>2</v>
      </c>
      <c r="W268" s="915">
        <f t="shared" si="86"/>
        <v>0</v>
      </c>
      <c r="X268" s="915" t="str">
        <f t="shared" si="80"/>
        <v>CUMPLIDA</v>
      </c>
      <c r="Y268" s="1408"/>
      <c r="AB268" s="1157"/>
    </row>
    <row r="269" spans="1:28" s="1155" customFormat="1" ht="60" x14ac:dyDescent="0.2">
      <c r="A269" s="1431"/>
      <c r="B269" s="1449"/>
      <c r="C269" s="1449"/>
      <c r="D269" s="1442"/>
      <c r="E269" s="1450"/>
      <c r="F269" s="1443"/>
      <c r="G269" s="1357" t="s">
        <v>576</v>
      </c>
      <c r="H269" s="1358" t="s">
        <v>629</v>
      </c>
      <c r="I269" s="1358">
        <v>1</v>
      </c>
      <c r="J269" s="1359">
        <v>41348</v>
      </c>
      <c r="K269" s="1359">
        <v>41486</v>
      </c>
      <c r="L269" s="1158">
        <f t="shared" si="87"/>
        <v>19.714285714285715</v>
      </c>
      <c r="M269" s="1415"/>
      <c r="N269" s="646">
        <v>1</v>
      </c>
      <c r="O269" s="647">
        <f>IF(N269/I269&gt;1,1,+N269/I269)</f>
        <v>1</v>
      </c>
      <c r="P269" s="647">
        <f>+L269*O269</f>
        <v>19.714285714285715</v>
      </c>
      <c r="Q269" s="647">
        <f ca="1">IF(K269&lt;=$S$7,P269,0)</f>
        <v>19.714285714285715</v>
      </c>
      <c r="R269" s="475">
        <f ca="1">IF($S$7&gt;=K269,L269,0)</f>
        <v>19.714285714285715</v>
      </c>
      <c r="S269" s="648"/>
      <c r="T269" s="648"/>
      <c r="U269" s="208" t="s">
        <v>903</v>
      </c>
      <c r="V269" s="915">
        <f>IF(O269=100%,2,0)</f>
        <v>2</v>
      </c>
      <c r="W269" s="915">
        <f t="shared" si="86"/>
        <v>0</v>
      </c>
      <c r="X269" s="915" t="str">
        <f t="shared" ref="X269:X288" si="88">IF(V269+W269&gt;1,"CUMPLIDA",IF(W269=1,"EN TERMINO","VENCIDA"))</f>
        <v>CUMPLIDA</v>
      </c>
      <c r="Y269" s="1408"/>
      <c r="AB269" s="1157"/>
    </row>
    <row r="270" spans="1:28" s="1155" customFormat="1" ht="72" x14ac:dyDescent="0.2">
      <c r="A270" s="1431"/>
      <c r="B270" s="1449"/>
      <c r="C270" s="1449"/>
      <c r="D270" s="1442"/>
      <c r="E270" s="1450"/>
      <c r="F270" s="1443"/>
      <c r="G270" s="1357" t="s">
        <v>577</v>
      </c>
      <c r="H270" s="1358" t="s">
        <v>634</v>
      </c>
      <c r="I270" s="1358">
        <v>1</v>
      </c>
      <c r="J270" s="1359">
        <v>41485</v>
      </c>
      <c r="K270" s="1359">
        <v>41639</v>
      </c>
      <c r="L270" s="1158">
        <f t="shared" si="87"/>
        <v>22</v>
      </c>
      <c r="M270" s="1415"/>
      <c r="N270" s="646">
        <v>1</v>
      </c>
      <c r="O270" s="647">
        <f>IF(N270/I270&gt;1,1,+N270/I270)</f>
        <v>1</v>
      </c>
      <c r="P270" s="647">
        <f>+L270*O270</f>
        <v>22</v>
      </c>
      <c r="Q270" s="647">
        <f ca="1">IF(K270&lt;=$S$7,P270,0)</f>
        <v>22</v>
      </c>
      <c r="R270" s="475">
        <f ca="1">IF($S$7&gt;=K270,L270,0)</f>
        <v>22</v>
      </c>
      <c r="S270" s="648"/>
      <c r="T270" s="648"/>
      <c r="U270" s="208" t="s">
        <v>904</v>
      </c>
      <c r="V270" s="915">
        <f>IF(O270=100%,2,0)</f>
        <v>2</v>
      </c>
      <c r="W270" s="915">
        <f t="shared" si="86"/>
        <v>0</v>
      </c>
      <c r="X270" s="915" t="str">
        <f t="shared" si="88"/>
        <v>CUMPLIDA</v>
      </c>
      <c r="Y270" s="1408"/>
      <c r="AB270" s="1157"/>
    </row>
    <row r="271" spans="1:28" s="1155" customFormat="1" ht="96" x14ac:dyDescent="0.2">
      <c r="A271" s="1431"/>
      <c r="B271" s="1449"/>
      <c r="C271" s="1449"/>
      <c r="D271" s="1442"/>
      <c r="E271" s="1450"/>
      <c r="F271" s="1443"/>
      <c r="G271" s="1357" t="s">
        <v>578</v>
      </c>
      <c r="H271" s="1358" t="s">
        <v>628</v>
      </c>
      <c r="I271" s="1358">
        <v>9</v>
      </c>
      <c r="J271" s="1359">
        <v>41363</v>
      </c>
      <c r="K271" s="1359">
        <v>41639</v>
      </c>
      <c r="L271" s="1158">
        <f t="shared" si="87"/>
        <v>39.428571428571431</v>
      </c>
      <c r="M271" s="1415"/>
      <c r="N271" s="646">
        <v>9</v>
      </c>
      <c r="O271" s="647">
        <f>IF(N271/I271&gt;1,1,+N271/I271)</f>
        <v>1</v>
      </c>
      <c r="P271" s="647">
        <f>+L271*O271</f>
        <v>39.428571428571431</v>
      </c>
      <c r="Q271" s="647">
        <f ca="1">IF(K271&lt;=$S$7,P271,0)</f>
        <v>39.428571428571431</v>
      </c>
      <c r="R271" s="475">
        <f ca="1">IF($S$7&gt;=K271,L271,0)</f>
        <v>39.428571428571431</v>
      </c>
      <c r="S271" s="648"/>
      <c r="T271" s="648"/>
      <c r="U271" s="208" t="s">
        <v>905</v>
      </c>
      <c r="V271" s="915">
        <f>IF(O271=100%,2,0)</f>
        <v>2</v>
      </c>
      <c r="W271" s="915">
        <f t="shared" si="86"/>
        <v>0</v>
      </c>
      <c r="X271" s="915" t="str">
        <f t="shared" si="88"/>
        <v>CUMPLIDA</v>
      </c>
      <c r="Y271" s="1408"/>
      <c r="AB271" s="1157"/>
    </row>
    <row r="272" spans="1:28" s="1155" customFormat="1" ht="51.75" thickBot="1" x14ac:dyDescent="0.25">
      <c r="A272" s="1431"/>
      <c r="B272" s="1449"/>
      <c r="C272" s="1449"/>
      <c r="D272" s="1442"/>
      <c r="E272" s="1450"/>
      <c r="F272" s="1443"/>
      <c r="G272" s="1357" t="s">
        <v>579</v>
      </c>
      <c r="H272" s="1358" t="s">
        <v>631</v>
      </c>
      <c r="I272" s="1358">
        <v>1</v>
      </c>
      <c r="J272" s="1359">
        <v>41485</v>
      </c>
      <c r="K272" s="1359">
        <v>41639</v>
      </c>
      <c r="L272" s="1158">
        <f t="shared" si="87"/>
        <v>22</v>
      </c>
      <c r="M272" s="1415"/>
      <c r="N272" s="646">
        <v>1</v>
      </c>
      <c r="O272" s="647">
        <f>IF(N272/I272&gt;1,1,+N272/I272)</f>
        <v>1</v>
      </c>
      <c r="P272" s="647">
        <f>+L272*O272</f>
        <v>22</v>
      </c>
      <c r="Q272" s="647">
        <f ca="1">IF(K272&lt;=$S$7,P272,0)</f>
        <v>22</v>
      </c>
      <c r="R272" s="475">
        <f ca="1">IF($S$7&gt;=K272,L272,0)</f>
        <v>22</v>
      </c>
      <c r="S272" s="648"/>
      <c r="T272" s="648"/>
      <c r="U272" s="208" t="s">
        <v>909</v>
      </c>
      <c r="V272" s="915">
        <f>IF(O272=100%,2,0)</f>
        <v>2</v>
      </c>
      <c r="W272" s="915">
        <f t="shared" si="86"/>
        <v>0</v>
      </c>
      <c r="X272" s="915" t="str">
        <f t="shared" si="88"/>
        <v>CUMPLIDA</v>
      </c>
      <c r="Y272" s="1400"/>
      <c r="AB272" s="1157"/>
    </row>
    <row r="273" spans="1:28" s="1155" customFormat="1" ht="89.25" x14ac:dyDescent="0.2">
      <c r="A273" s="1431">
        <v>58</v>
      </c>
      <c r="B273" s="1449" t="s">
        <v>492</v>
      </c>
      <c r="C273" s="1449" t="s">
        <v>493</v>
      </c>
      <c r="D273" s="1442"/>
      <c r="E273" s="1450" t="s">
        <v>536</v>
      </c>
      <c r="F273" s="1443"/>
      <c r="G273" s="1357" t="s">
        <v>582</v>
      </c>
      <c r="H273" s="1358" t="s">
        <v>603</v>
      </c>
      <c r="I273" s="1358">
        <v>1</v>
      </c>
      <c r="J273" s="1359">
        <v>41326</v>
      </c>
      <c r="K273" s="1359">
        <v>41639</v>
      </c>
      <c r="L273" s="1158">
        <f t="shared" si="87"/>
        <v>44.714285714285715</v>
      </c>
      <c r="M273" s="1415" t="s">
        <v>667</v>
      </c>
      <c r="N273" s="646">
        <v>1</v>
      </c>
      <c r="O273" s="647">
        <f t="shared" si="82"/>
        <v>1</v>
      </c>
      <c r="P273" s="647">
        <f t="shared" si="83"/>
        <v>44.714285714285715</v>
      </c>
      <c r="Q273" s="647">
        <f t="shared" ca="1" si="84"/>
        <v>44.714285714285715</v>
      </c>
      <c r="R273" s="475">
        <f t="shared" ca="1" si="81"/>
        <v>44.714285714285715</v>
      </c>
      <c r="S273" s="648"/>
      <c r="T273" s="648"/>
      <c r="U273" s="208" t="s">
        <v>910</v>
      </c>
      <c r="V273" s="915">
        <f t="shared" si="85"/>
        <v>2</v>
      </c>
      <c r="W273" s="915">
        <f t="shared" si="86"/>
        <v>0</v>
      </c>
      <c r="X273" s="915" t="str">
        <f t="shared" si="88"/>
        <v>CUMPLIDA</v>
      </c>
      <c r="Y273" s="1399" t="str">
        <f>IF(X273&amp;X274&amp;X275&amp;X276="CUMPLIDA","CUMPLIDA",IF(OR(X273="VENCIDA",X274="VENCIDA",X275="VENCIDA",X276="VENCIDA"),"VENCIDA",IF(V273+V274+V275+V276=8,"CUMPLIDA","EN TERMINO")))</f>
        <v>CUMPLIDA</v>
      </c>
      <c r="AB273" s="1157"/>
    </row>
    <row r="274" spans="1:28" s="1155" customFormat="1" ht="63.75" x14ac:dyDescent="0.2">
      <c r="A274" s="1431"/>
      <c r="B274" s="1449"/>
      <c r="C274" s="1449"/>
      <c r="D274" s="1442"/>
      <c r="E274" s="1450"/>
      <c r="F274" s="1443"/>
      <c r="G274" s="1357" t="s">
        <v>583</v>
      </c>
      <c r="H274" s="1358" t="s">
        <v>635</v>
      </c>
      <c r="I274" s="1358">
        <v>1</v>
      </c>
      <c r="J274" s="1359">
        <v>41326</v>
      </c>
      <c r="K274" s="1359">
        <v>41639</v>
      </c>
      <c r="L274" s="1158">
        <f t="shared" si="87"/>
        <v>44.714285714285715</v>
      </c>
      <c r="M274" s="1415"/>
      <c r="N274" s="646">
        <v>1</v>
      </c>
      <c r="O274" s="647">
        <f t="shared" si="82"/>
        <v>1</v>
      </c>
      <c r="P274" s="647">
        <f t="shared" si="83"/>
        <v>44.714285714285715</v>
      </c>
      <c r="Q274" s="647">
        <f t="shared" ca="1" si="84"/>
        <v>44.714285714285715</v>
      </c>
      <c r="R274" s="475">
        <f t="shared" ca="1" si="81"/>
        <v>44.714285714285715</v>
      </c>
      <c r="S274" s="648"/>
      <c r="T274" s="648"/>
      <c r="U274" s="208" t="s">
        <v>911</v>
      </c>
      <c r="V274" s="915">
        <f t="shared" si="85"/>
        <v>2</v>
      </c>
      <c r="W274" s="915">
        <f t="shared" si="86"/>
        <v>0</v>
      </c>
      <c r="X274" s="915" t="str">
        <f t="shared" si="88"/>
        <v>CUMPLIDA</v>
      </c>
      <c r="Y274" s="1408"/>
      <c r="AB274" s="1157"/>
    </row>
    <row r="275" spans="1:28" s="1155" customFormat="1" ht="63.75" x14ac:dyDescent="0.2">
      <c r="A275" s="1431"/>
      <c r="B275" s="1449"/>
      <c r="C275" s="1449"/>
      <c r="D275" s="1442"/>
      <c r="E275" s="1450"/>
      <c r="F275" s="1443"/>
      <c r="G275" s="1357" t="s">
        <v>584</v>
      </c>
      <c r="H275" s="1358" t="s">
        <v>635</v>
      </c>
      <c r="I275" s="1358">
        <v>1</v>
      </c>
      <c r="J275" s="1359">
        <v>41326</v>
      </c>
      <c r="K275" s="1359">
        <v>41639</v>
      </c>
      <c r="L275" s="1158">
        <f t="shared" si="87"/>
        <v>44.714285714285715</v>
      </c>
      <c r="M275" s="1415"/>
      <c r="N275" s="646">
        <v>1</v>
      </c>
      <c r="O275" s="647">
        <f t="shared" si="82"/>
        <v>1</v>
      </c>
      <c r="P275" s="647">
        <f t="shared" si="83"/>
        <v>44.714285714285715</v>
      </c>
      <c r="Q275" s="647">
        <f t="shared" ca="1" si="84"/>
        <v>44.714285714285715</v>
      </c>
      <c r="R275" s="475">
        <f t="shared" ca="1" si="81"/>
        <v>44.714285714285715</v>
      </c>
      <c r="S275" s="648"/>
      <c r="T275" s="648"/>
      <c r="U275" s="208" t="s">
        <v>911</v>
      </c>
      <c r="V275" s="915">
        <f t="shared" si="85"/>
        <v>2</v>
      </c>
      <c r="W275" s="915">
        <f t="shared" ref="W275:W288" si="89">IF(K275&lt;$U$2,0,1)</f>
        <v>0</v>
      </c>
      <c r="X275" s="915" t="str">
        <f t="shared" si="88"/>
        <v>CUMPLIDA</v>
      </c>
      <c r="Y275" s="1408"/>
      <c r="AB275" s="1157"/>
    </row>
    <row r="276" spans="1:28" s="1155" customFormat="1" ht="90" thickBot="1" x14ac:dyDescent="0.25">
      <c r="A276" s="1431"/>
      <c r="B276" s="1449"/>
      <c r="C276" s="1449"/>
      <c r="D276" s="1442"/>
      <c r="E276" s="1450"/>
      <c r="F276" s="1443"/>
      <c r="G276" s="1357" t="s">
        <v>585</v>
      </c>
      <c r="H276" s="1358" t="s">
        <v>634</v>
      </c>
      <c r="I276" s="1358">
        <v>1</v>
      </c>
      <c r="J276" s="1359">
        <v>41326</v>
      </c>
      <c r="K276" s="1359">
        <v>41639</v>
      </c>
      <c r="L276" s="1158">
        <f t="shared" si="87"/>
        <v>44.714285714285715</v>
      </c>
      <c r="M276" s="1415"/>
      <c r="N276" s="646">
        <v>1</v>
      </c>
      <c r="O276" s="647">
        <f t="shared" si="82"/>
        <v>1</v>
      </c>
      <c r="P276" s="647">
        <f t="shared" si="83"/>
        <v>44.714285714285715</v>
      </c>
      <c r="Q276" s="647">
        <f t="shared" ca="1" si="84"/>
        <v>44.714285714285715</v>
      </c>
      <c r="R276" s="475">
        <f t="shared" ca="1" si="81"/>
        <v>44.714285714285715</v>
      </c>
      <c r="S276" s="648"/>
      <c r="T276" s="648"/>
      <c r="U276" s="208" t="s">
        <v>912</v>
      </c>
      <c r="V276" s="915">
        <f t="shared" si="85"/>
        <v>2</v>
      </c>
      <c r="W276" s="915">
        <f t="shared" si="89"/>
        <v>0</v>
      </c>
      <c r="X276" s="915" t="str">
        <f t="shared" si="88"/>
        <v>CUMPLIDA</v>
      </c>
      <c r="Y276" s="1400"/>
      <c r="AB276" s="1157"/>
    </row>
    <row r="277" spans="1:28" s="1155" customFormat="1" ht="96.75" thickBot="1" x14ac:dyDescent="0.25">
      <c r="A277" s="1019">
        <v>59</v>
      </c>
      <c r="B277" s="1188" t="s">
        <v>494</v>
      </c>
      <c r="C277" s="1188" t="s">
        <v>495</v>
      </c>
      <c r="D277" s="1020"/>
      <c r="E277" s="1356" t="s">
        <v>532</v>
      </c>
      <c r="F277" s="1343"/>
      <c r="G277" s="1357" t="s">
        <v>573</v>
      </c>
      <c r="H277" s="1358" t="s">
        <v>627</v>
      </c>
      <c r="I277" s="1358">
        <v>1</v>
      </c>
      <c r="J277" s="1359">
        <v>41326</v>
      </c>
      <c r="K277" s="1359">
        <v>41639</v>
      </c>
      <c r="L277" s="1158">
        <f t="shared" si="87"/>
        <v>44.714285714285715</v>
      </c>
      <c r="M277" s="867" t="s">
        <v>667</v>
      </c>
      <c r="N277" s="646">
        <v>1</v>
      </c>
      <c r="O277" s="647">
        <f t="shared" si="82"/>
        <v>1</v>
      </c>
      <c r="P277" s="647">
        <f t="shared" si="83"/>
        <v>44.714285714285715</v>
      </c>
      <c r="Q277" s="647">
        <f t="shared" ca="1" si="84"/>
        <v>44.714285714285715</v>
      </c>
      <c r="R277" s="475">
        <f t="shared" ca="1" si="81"/>
        <v>44.714285714285715</v>
      </c>
      <c r="S277" s="648"/>
      <c r="T277" s="648"/>
      <c r="U277" s="208" t="s">
        <v>912</v>
      </c>
      <c r="V277" s="915">
        <f t="shared" si="85"/>
        <v>2</v>
      </c>
      <c r="W277" s="915">
        <f t="shared" si="89"/>
        <v>0</v>
      </c>
      <c r="X277" s="915" t="str">
        <f t="shared" si="88"/>
        <v>CUMPLIDA</v>
      </c>
      <c r="Y277" s="1170" t="str">
        <f>IF(X277="CUMPLIDA","CUMPLIDA",IF(X277="EN TERMINO","EN TERMINO","VENCIDA"))</f>
        <v>CUMPLIDA</v>
      </c>
      <c r="AB277" s="1157"/>
    </row>
    <row r="278" spans="1:28" s="1155" customFormat="1" ht="96.75" thickBot="1" x14ac:dyDescent="0.25">
      <c r="A278" s="1019">
        <v>60</v>
      </c>
      <c r="B278" s="1188" t="s">
        <v>496</v>
      </c>
      <c r="C278" s="1188" t="s">
        <v>497</v>
      </c>
      <c r="D278" s="1020"/>
      <c r="E278" s="1356" t="s">
        <v>533</v>
      </c>
      <c r="F278" s="1343"/>
      <c r="G278" s="1357" t="s">
        <v>586</v>
      </c>
      <c r="H278" s="1358" t="s">
        <v>629</v>
      </c>
      <c r="I278" s="1358">
        <v>1</v>
      </c>
      <c r="J278" s="1359">
        <v>41348</v>
      </c>
      <c r="K278" s="1359">
        <v>41486</v>
      </c>
      <c r="L278" s="1158">
        <f t="shared" si="87"/>
        <v>19.714285714285715</v>
      </c>
      <c r="M278" s="867" t="s">
        <v>667</v>
      </c>
      <c r="N278" s="646">
        <v>1</v>
      </c>
      <c r="O278" s="647">
        <f>IF(N278/I278&gt;1,1,+N278/I278)</f>
        <v>1</v>
      </c>
      <c r="P278" s="647">
        <f>+L278*O278</f>
        <v>19.714285714285715</v>
      </c>
      <c r="Q278" s="647">
        <f ca="1">IF(K278&lt;=$S$7,P278,0)</f>
        <v>19.714285714285715</v>
      </c>
      <c r="R278" s="475">
        <f ca="1">IF($S$7&gt;=K278,L278,0)</f>
        <v>19.714285714285715</v>
      </c>
      <c r="S278" s="648"/>
      <c r="T278" s="648"/>
      <c r="U278" s="208" t="s">
        <v>913</v>
      </c>
      <c r="V278" s="915">
        <f>IF(O278=100%,2,0)</f>
        <v>2</v>
      </c>
      <c r="W278" s="915">
        <f t="shared" si="89"/>
        <v>0</v>
      </c>
      <c r="X278" s="915" t="str">
        <f t="shared" si="88"/>
        <v>CUMPLIDA</v>
      </c>
      <c r="Y278" s="1170" t="str">
        <f>IF(X278="CUMPLIDA","CUMPLIDA",IF(X278="EN TERMINO","EN TERMINO","VENCIDA"))</f>
        <v>CUMPLIDA</v>
      </c>
      <c r="AB278" s="1157"/>
    </row>
    <row r="279" spans="1:28" s="1155" customFormat="1" ht="84.75" thickBot="1" x14ac:dyDescent="0.25">
      <c r="A279" s="1019">
        <v>61</v>
      </c>
      <c r="B279" s="1188" t="s">
        <v>498</v>
      </c>
      <c r="C279" s="1188" t="s">
        <v>497</v>
      </c>
      <c r="D279" s="1020"/>
      <c r="E279" s="1356" t="s">
        <v>534</v>
      </c>
      <c r="F279" s="1343"/>
      <c r="G279" s="1357" t="s">
        <v>580</v>
      </c>
      <c r="H279" s="1358" t="s">
        <v>632</v>
      </c>
      <c r="I279" s="1358">
        <v>1</v>
      </c>
      <c r="J279" s="1359">
        <v>41578</v>
      </c>
      <c r="K279" s="1359">
        <v>41639</v>
      </c>
      <c r="L279" s="1158">
        <f t="shared" si="87"/>
        <v>8.7142857142857135</v>
      </c>
      <c r="M279" s="867" t="s">
        <v>667</v>
      </c>
      <c r="N279" s="646">
        <v>1</v>
      </c>
      <c r="O279" s="647">
        <f t="shared" si="82"/>
        <v>1</v>
      </c>
      <c r="P279" s="647">
        <f t="shared" si="83"/>
        <v>8.7142857142857135</v>
      </c>
      <c r="Q279" s="647">
        <f t="shared" ca="1" si="84"/>
        <v>8.7142857142857135</v>
      </c>
      <c r="R279" s="475">
        <f t="shared" ca="1" si="81"/>
        <v>8.7142857142857135</v>
      </c>
      <c r="S279" s="648"/>
      <c r="T279" s="648"/>
      <c r="U279" s="208" t="s">
        <v>907</v>
      </c>
      <c r="V279" s="915">
        <f t="shared" si="85"/>
        <v>2</v>
      </c>
      <c r="W279" s="915">
        <f t="shared" si="89"/>
        <v>0</v>
      </c>
      <c r="X279" s="915" t="str">
        <f t="shared" si="88"/>
        <v>CUMPLIDA</v>
      </c>
      <c r="Y279" s="1170" t="str">
        <f>IF(X279="CUMPLIDA","CUMPLIDA",IF(X279="EN TERMINO","EN TERMINO","VENCIDA"))</f>
        <v>CUMPLIDA</v>
      </c>
      <c r="AB279" s="1157"/>
    </row>
    <row r="280" spans="1:28" s="1155" customFormat="1" ht="84.75" thickBot="1" x14ac:dyDescent="0.25">
      <c r="A280" s="1019">
        <v>62</v>
      </c>
      <c r="B280" s="1188" t="s">
        <v>499</v>
      </c>
      <c r="C280" s="1188" t="s">
        <v>497</v>
      </c>
      <c r="D280" s="1020"/>
      <c r="E280" s="1356" t="s">
        <v>535</v>
      </c>
      <c r="F280" s="1343"/>
      <c r="G280" s="1357" t="s">
        <v>533</v>
      </c>
      <c r="H280" s="1358" t="s">
        <v>633</v>
      </c>
      <c r="I280" s="1358">
        <v>1</v>
      </c>
      <c r="J280" s="1359">
        <v>41326</v>
      </c>
      <c r="K280" s="1359">
        <v>41639</v>
      </c>
      <c r="L280" s="1158">
        <f t="shared" si="87"/>
        <v>44.714285714285715</v>
      </c>
      <c r="M280" s="867" t="s">
        <v>667</v>
      </c>
      <c r="N280" s="646">
        <v>1</v>
      </c>
      <c r="O280" s="647">
        <f>IF(N280/I280&gt;1,1,+N280/I280)</f>
        <v>1</v>
      </c>
      <c r="P280" s="647">
        <f>+L280*O280</f>
        <v>44.714285714285715</v>
      </c>
      <c r="Q280" s="647">
        <f ca="1">IF(K280&lt;=$S$7,P280,0)</f>
        <v>44.714285714285715</v>
      </c>
      <c r="R280" s="475">
        <f ca="1">IF($S$7&gt;=K280,L280,0)</f>
        <v>44.714285714285715</v>
      </c>
      <c r="S280" s="648"/>
      <c r="T280" s="648"/>
      <c r="U280" s="208" t="s">
        <v>908</v>
      </c>
      <c r="V280" s="915">
        <f>IF(O280=100%,2,0)</f>
        <v>2</v>
      </c>
      <c r="W280" s="915">
        <f t="shared" si="89"/>
        <v>0</v>
      </c>
      <c r="X280" s="915" t="str">
        <f t="shared" si="88"/>
        <v>CUMPLIDA</v>
      </c>
      <c r="Y280" s="1170" t="str">
        <f>IF(X280="CUMPLIDA","CUMPLIDA",IF(X280="EN TERMINO","EN TERMINO","VENCIDA"))</f>
        <v>CUMPLIDA</v>
      </c>
      <c r="AB280" s="1157"/>
    </row>
    <row r="281" spans="1:28" s="1155" customFormat="1" ht="180" x14ac:dyDescent="0.2">
      <c r="A281" s="1431">
        <v>63</v>
      </c>
      <c r="B281" s="1449" t="s">
        <v>500</v>
      </c>
      <c r="C281" s="1449" t="s">
        <v>501</v>
      </c>
      <c r="D281" s="1442"/>
      <c r="E281" s="1450" t="s">
        <v>533</v>
      </c>
      <c r="F281" s="1443"/>
      <c r="G281" s="1357" t="s">
        <v>574</v>
      </c>
      <c r="H281" s="1358" t="s">
        <v>628</v>
      </c>
      <c r="I281" s="1358">
        <v>1</v>
      </c>
      <c r="J281" s="1359">
        <v>41363</v>
      </c>
      <c r="K281" s="1336">
        <v>41729</v>
      </c>
      <c r="L281" s="1158">
        <f t="shared" si="87"/>
        <v>52.285714285714285</v>
      </c>
      <c r="M281" s="1415" t="s">
        <v>667</v>
      </c>
      <c r="N281" s="646">
        <v>1</v>
      </c>
      <c r="O281" s="647">
        <f t="shared" si="82"/>
        <v>1</v>
      </c>
      <c r="P281" s="647">
        <f t="shared" si="83"/>
        <v>52.285714285714285</v>
      </c>
      <c r="Q281" s="647">
        <f t="shared" ca="1" si="84"/>
        <v>52.285714285714285</v>
      </c>
      <c r="R281" s="475">
        <f t="shared" ca="1" si="81"/>
        <v>52.285714285714285</v>
      </c>
      <c r="S281" s="648"/>
      <c r="T281" s="648"/>
      <c r="U281" s="211" t="s">
        <v>2150</v>
      </c>
      <c r="V281" s="915">
        <f t="shared" si="85"/>
        <v>2</v>
      </c>
      <c r="W281" s="915">
        <f t="shared" si="89"/>
        <v>0</v>
      </c>
      <c r="X281" s="915" t="str">
        <f t="shared" si="88"/>
        <v>CUMPLIDA</v>
      </c>
      <c r="Y281" s="1399" t="str">
        <f>IF(X281&amp;X282&amp;X283&amp;X284&amp;X285&amp;X286="CUMPLIDA","CUMPLIDA",IF(OR(X281="VENCIDA",X282="VENCIDA",X283="VENCIDA",X284="VENCIDA",X285="VENCIDA",X286="VENCIDA"),"VENCIDA",IF(V281+V282+V283+V284+V285+V286=12,"CUMPLIDA","EN TERMINO")))</f>
        <v>CUMPLIDA</v>
      </c>
      <c r="AB281" s="1157"/>
    </row>
    <row r="282" spans="1:28" s="1155" customFormat="1" ht="180" x14ac:dyDescent="0.2">
      <c r="A282" s="1431"/>
      <c r="B282" s="1449"/>
      <c r="C282" s="1449"/>
      <c r="D282" s="1442"/>
      <c r="E282" s="1450"/>
      <c r="F282" s="1443"/>
      <c r="G282" s="1357" t="s">
        <v>575</v>
      </c>
      <c r="H282" s="1358" t="s">
        <v>628</v>
      </c>
      <c r="I282" s="1358">
        <v>1</v>
      </c>
      <c r="J282" s="1359">
        <v>41363</v>
      </c>
      <c r="K282" s="1336">
        <v>41729</v>
      </c>
      <c r="L282" s="1158">
        <f t="shared" si="87"/>
        <v>52.285714285714285</v>
      </c>
      <c r="M282" s="1415"/>
      <c r="N282" s="646">
        <v>1</v>
      </c>
      <c r="O282" s="647">
        <f t="shared" si="82"/>
        <v>1</v>
      </c>
      <c r="P282" s="647">
        <f t="shared" si="83"/>
        <v>52.285714285714285</v>
      </c>
      <c r="Q282" s="647">
        <f t="shared" ca="1" si="84"/>
        <v>52.285714285714285</v>
      </c>
      <c r="R282" s="475">
        <f t="shared" ca="1" si="81"/>
        <v>52.285714285714285</v>
      </c>
      <c r="S282" s="648"/>
      <c r="T282" s="648"/>
      <c r="U282" s="211" t="s">
        <v>2151</v>
      </c>
      <c r="V282" s="915">
        <f t="shared" si="85"/>
        <v>2</v>
      </c>
      <c r="W282" s="915">
        <f t="shared" si="89"/>
        <v>0</v>
      </c>
      <c r="X282" s="915" t="str">
        <f t="shared" si="88"/>
        <v>CUMPLIDA</v>
      </c>
      <c r="Y282" s="1408"/>
      <c r="AB282" s="1157"/>
    </row>
    <row r="283" spans="1:28" s="1155" customFormat="1" ht="47.25" customHeight="1" x14ac:dyDescent="0.2">
      <c r="A283" s="1431"/>
      <c r="B283" s="1449"/>
      <c r="C283" s="1449"/>
      <c r="D283" s="1442"/>
      <c r="E283" s="1450"/>
      <c r="F283" s="1443"/>
      <c r="G283" s="1357" t="s">
        <v>576</v>
      </c>
      <c r="H283" s="1358" t="s">
        <v>629</v>
      </c>
      <c r="I283" s="1358">
        <v>1</v>
      </c>
      <c r="J283" s="1359">
        <v>41348</v>
      </c>
      <c r="K283" s="1359">
        <v>41486</v>
      </c>
      <c r="L283" s="1158">
        <f t="shared" si="87"/>
        <v>19.714285714285715</v>
      </c>
      <c r="M283" s="1415"/>
      <c r="N283" s="646">
        <v>1</v>
      </c>
      <c r="O283" s="647">
        <f>IF(N283/I283&gt;1,1,+N283/I283)</f>
        <v>1</v>
      </c>
      <c r="P283" s="647">
        <f>+L283*O283</f>
        <v>19.714285714285715</v>
      </c>
      <c r="Q283" s="647">
        <f ca="1">IF(K283&lt;=$S$7,P283,0)</f>
        <v>19.714285714285715</v>
      </c>
      <c r="R283" s="475">
        <f ca="1">IF($S$7&gt;=K283,L283,0)</f>
        <v>19.714285714285715</v>
      </c>
      <c r="S283" s="648"/>
      <c r="T283" s="648"/>
      <c r="U283" s="208" t="s">
        <v>913</v>
      </c>
      <c r="V283" s="915">
        <f>IF(O283=100%,2,0)</f>
        <v>2</v>
      </c>
      <c r="W283" s="915">
        <f t="shared" si="89"/>
        <v>0</v>
      </c>
      <c r="X283" s="915" t="str">
        <f t="shared" si="88"/>
        <v>CUMPLIDA</v>
      </c>
      <c r="Y283" s="1408"/>
      <c r="AB283" s="1157"/>
    </row>
    <row r="284" spans="1:28" s="1155" customFormat="1" ht="63.75" x14ac:dyDescent="0.2">
      <c r="A284" s="1431"/>
      <c r="B284" s="1449"/>
      <c r="C284" s="1449"/>
      <c r="D284" s="1442"/>
      <c r="E284" s="1450"/>
      <c r="F284" s="1443"/>
      <c r="G284" s="1357" t="s">
        <v>577</v>
      </c>
      <c r="H284" s="1358" t="s">
        <v>634</v>
      </c>
      <c r="I284" s="1358">
        <v>1</v>
      </c>
      <c r="J284" s="1359">
        <v>41485</v>
      </c>
      <c r="K284" s="1359">
        <v>41639</v>
      </c>
      <c r="L284" s="1158">
        <f t="shared" si="87"/>
        <v>22</v>
      </c>
      <c r="M284" s="1415"/>
      <c r="N284" s="646">
        <v>1</v>
      </c>
      <c r="O284" s="647">
        <f>IF(N284/I284&gt;1,1,+N284/I284)</f>
        <v>1</v>
      </c>
      <c r="P284" s="647">
        <f>+L284*O284</f>
        <v>22</v>
      </c>
      <c r="Q284" s="647">
        <f ca="1">IF(K284&lt;=$S$7,P284,0)</f>
        <v>22</v>
      </c>
      <c r="R284" s="475">
        <f ca="1">IF($S$7&gt;=K284,L284,0)</f>
        <v>22</v>
      </c>
      <c r="S284" s="648"/>
      <c r="T284" s="648"/>
      <c r="U284" s="208" t="s">
        <v>912</v>
      </c>
      <c r="V284" s="915">
        <f>IF(O284=100%,2,0)</f>
        <v>2</v>
      </c>
      <c r="W284" s="915">
        <f t="shared" si="89"/>
        <v>0</v>
      </c>
      <c r="X284" s="915" t="str">
        <f t="shared" si="88"/>
        <v>CUMPLIDA</v>
      </c>
      <c r="Y284" s="1408"/>
      <c r="AB284" s="1157"/>
    </row>
    <row r="285" spans="1:28" s="1155" customFormat="1" ht="96" x14ac:dyDescent="0.2">
      <c r="A285" s="1431"/>
      <c r="B285" s="1449"/>
      <c r="C285" s="1449"/>
      <c r="D285" s="1442"/>
      <c r="E285" s="1450"/>
      <c r="F285" s="1443"/>
      <c r="G285" s="1357" t="s">
        <v>578</v>
      </c>
      <c r="H285" s="1358" t="s">
        <v>628</v>
      </c>
      <c r="I285" s="1358">
        <v>9</v>
      </c>
      <c r="J285" s="1359">
        <v>41363</v>
      </c>
      <c r="K285" s="1359">
        <v>41639</v>
      </c>
      <c r="L285" s="1158">
        <f t="shared" si="87"/>
        <v>39.428571428571431</v>
      </c>
      <c r="M285" s="1415"/>
      <c r="N285" s="646">
        <v>9</v>
      </c>
      <c r="O285" s="647">
        <f>IF(N285/I285&gt;1,1,+N285/I285)</f>
        <v>1</v>
      </c>
      <c r="P285" s="647">
        <f>+L285*O285</f>
        <v>39.428571428571431</v>
      </c>
      <c r="Q285" s="647">
        <f ca="1">IF(K285&lt;=$S$7,P285,0)</f>
        <v>39.428571428571431</v>
      </c>
      <c r="R285" s="475">
        <f ca="1">IF($S$7&gt;=K285,L285,0)</f>
        <v>39.428571428571431</v>
      </c>
      <c r="S285" s="648"/>
      <c r="T285" s="648"/>
      <c r="U285" s="208" t="s">
        <v>905</v>
      </c>
      <c r="V285" s="915">
        <f>IF(O285=100%,2,0)</f>
        <v>2</v>
      </c>
      <c r="W285" s="915">
        <f t="shared" si="89"/>
        <v>0</v>
      </c>
      <c r="X285" s="915" t="str">
        <f t="shared" si="88"/>
        <v>CUMPLIDA</v>
      </c>
      <c r="Y285" s="1408"/>
      <c r="AB285" s="1157"/>
    </row>
    <row r="286" spans="1:28" s="1155" customFormat="1" ht="73.5" customHeight="1" thickBot="1" x14ac:dyDescent="0.25">
      <c r="A286" s="1431"/>
      <c r="B286" s="1449"/>
      <c r="C286" s="1449"/>
      <c r="D286" s="1442"/>
      <c r="E286" s="1450"/>
      <c r="F286" s="1443"/>
      <c r="G286" s="1357" t="s">
        <v>579</v>
      </c>
      <c r="H286" s="1358" t="s">
        <v>631</v>
      </c>
      <c r="I286" s="1358">
        <v>1</v>
      </c>
      <c r="J286" s="1359">
        <v>41485</v>
      </c>
      <c r="K286" s="1359">
        <v>41639</v>
      </c>
      <c r="L286" s="1158">
        <f t="shared" si="87"/>
        <v>22</v>
      </c>
      <c r="M286" s="1415"/>
      <c r="N286" s="646">
        <v>1</v>
      </c>
      <c r="O286" s="647">
        <f>IF(N286/I286&gt;1,1,+N286/I286)</f>
        <v>1</v>
      </c>
      <c r="P286" s="647">
        <f>+L286*O286</f>
        <v>22</v>
      </c>
      <c r="Q286" s="647">
        <f ca="1">IF(K286&lt;=$S$7,P286,0)</f>
        <v>22</v>
      </c>
      <c r="R286" s="475">
        <f ca="1">IF($S$7&gt;=K286,L286,0)</f>
        <v>22</v>
      </c>
      <c r="S286" s="648"/>
      <c r="T286" s="648"/>
      <c r="U286" s="208" t="s">
        <v>909</v>
      </c>
      <c r="V286" s="915">
        <f>IF(O286=100%,2,0)</f>
        <v>2</v>
      </c>
      <c r="W286" s="915">
        <f t="shared" si="89"/>
        <v>0</v>
      </c>
      <c r="X286" s="915" t="str">
        <f t="shared" si="88"/>
        <v>CUMPLIDA</v>
      </c>
      <c r="Y286" s="1400"/>
      <c r="AB286" s="1157"/>
    </row>
    <row r="287" spans="1:28" s="1155" customFormat="1" ht="132" customHeight="1" x14ac:dyDescent="0.2">
      <c r="A287" s="1431">
        <v>64</v>
      </c>
      <c r="B287" s="1449" t="s">
        <v>502</v>
      </c>
      <c r="C287" s="1449" t="s">
        <v>503</v>
      </c>
      <c r="D287" s="1442"/>
      <c r="E287" s="1450" t="s">
        <v>537</v>
      </c>
      <c r="F287" s="1443"/>
      <c r="G287" s="1357" t="s">
        <v>587</v>
      </c>
      <c r="H287" s="1358" t="s">
        <v>636</v>
      </c>
      <c r="I287" s="1358">
        <v>1</v>
      </c>
      <c r="J287" s="1359">
        <v>41334</v>
      </c>
      <c r="K287" s="1359">
        <v>41547</v>
      </c>
      <c r="L287" s="1158">
        <f t="shared" si="87"/>
        <v>30.428571428571427</v>
      </c>
      <c r="M287" s="1415" t="s">
        <v>667</v>
      </c>
      <c r="N287" s="646">
        <v>1</v>
      </c>
      <c r="O287" s="647">
        <f>IF(N287/I287&gt;1,1,+N287/I287)</f>
        <v>1</v>
      </c>
      <c r="P287" s="647">
        <f>+L287*O287</f>
        <v>30.428571428571427</v>
      </c>
      <c r="Q287" s="647">
        <f ca="1">IF(K287&lt;=$S$7,P287,0)</f>
        <v>30.428571428571427</v>
      </c>
      <c r="R287" s="475">
        <f ca="1">IF($S$7&gt;=K287,L287,0)</f>
        <v>30.428571428571427</v>
      </c>
      <c r="S287" s="648"/>
      <c r="T287" s="648"/>
      <c r="U287" s="208" t="s">
        <v>914</v>
      </c>
      <c r="V287" s="915">
        <f>IF(O287=100%,2,0)</f>
        <v>2</v>
      </c>
      <c r="W287" s="915">
        <f t="shared" si="89"/>
        <v>0</v>
      </c>
      <c r="X287" s="915" t="str">
        <f t="shared" si="88"/>
        <v>CUMPLIDA</v>
      </c>
      <c r="Y287" s="1399" t="str">
        <f>IF(X287&amp;X288="CUMPLIDA","CUMPLIDA",IF(OR(X287="VENCIDA",X288="VENCIDA"),"VENCIDA",IF(V287+V288=4,"CUMPLIDA","EN TERMINO")))</f>
        <v>CUMPLIDA</v>
      </c>
      <c r="AB287" s="1157"/>
    </row>
    <row r="288" spans="1:28" s="1155" customFormat="1" ht="137.25" customHeight="1" thickBot="1" x14ac:dyDescent="0.25">
      <c r="A288" s="1431"/>
      <c r="B288" s="1449"/>
      <c r="C288" s="1449"/>
      <c r="D288" s="1442"/>
      <c r="E288" s="1450"/>
      <c r="F288" s="1443"/>
      <c r="G288" s="1357" t="s">
        <v>588</v>
      </c>
      <c r="H288" s="1358" t="s">
        <v>637</v>
      </c>
      <c r="I288" s="1358">
        <v>1</v>
      </c>
      <c r="J288" s="1359">
        <v>41548</v>
      </c>
      <c r="K288" s="1336">
        <v>42063</v>
      </c>
      <c r="L288" s="1158">
        <f t="shared" si="87"/>
        <v>73.571428571428569</v>
      </c>
      <c r="M288" s="1415"/>
      <c r="N288" s="646">
        <v>1</v>
      </c>
      <c r="O288" s="647">
        <f t="shared" si="82"/>
        <v>1</v>
      </c>
      <c r="P288" s="647">
        <f t="shared" si="83"/>
        <v>73.571428571428569</v>
      </c>
      <c r="Q288" s="647">
        <f t="shared" ca="1" si="84"/>
        <v>73.571428571428569</v>
      </c>
      <c r="R288" s="475">
        <f t="shared" ca="1" si="81"/>
        <v>73.571428571428569</v>
      </c>
      <c r="S288" s="648"/>
      <c r="T288" s="648"/>
      <c r="U288" s="208" t="s">
        <v>2193</v>
      </c>
      <c r="V288" s="915">
        <f t="shared" si="85"/>
        <v>2</v>
      </c>
      <c r="W288" s="915">
        <f t="shared" si="89"/>
        <v>0</v>
      </c>
      <c r="X288" s="915" t="str">
        <f t="shared" si="88"/>
        <v>CUMPLIDA</v>
      </c>
      <c r="Y288" s="1400"/>
      <c r="AB288" s="1157"/>
    </row>
    <row r="289" spans="1:28" s="1217" customFormat="1" ht="16.5" thickBot="1" x14ac:dyDescent="0.25">
      <c r="A289" s="1213" t="s">
        <v>817</v>
      </c>
      <c r="B289" s="1213"/>
      <c r="C289" s="1213"/>
      <c r="D289" s="1213"/>
      <c r="E289" s="1213"/>
      <c r="F289" s="1213"/>
      <c r="G289" s="1213"/>
      <c r="H289" s="1213"/>
      <c r="I289" s="1213"/>
      <c r="J289" s="1213"/>
      <c r="K289" s="1213"/>
      <c r="L289" s="1213"/>
      <c r="M289" s="1213"/>
      <c r="N289" s="1213"/>
      <c r="O289" s="1213"/>
      <c r="P289" s="1213"/>
      <c r="Q289" s="1213"/>
      <c r="R289" s="1213"/>
      <c r="S289" s="1213"/>
      <c r="T289" s="1213"/>
      <c r="U289" s="1213"/>
      <c r="V289" s="1215"/>
      <c r="W289" s="1215"/>
      <c r="X289" s="1208"/>
      <c r="Y289" s="1218"/>
    </row>
    <row r="290" spans="1:28" s="1155" customFormat="1" ht="141" thickBot="1" x14ac:dyDescent="0.25">
      <c r="A290" s="1030">
        <v>50</v>
      </c>
      <c r="B290" s="1188" t="s">
        <v>816</v>
      </c>
      <c r="C290" s="899" t="s">
        <v>679</v>
      </c>
      <c r="D290" s="899" t="s">
        <v>680</v>
      </c>
      <c r="E290" s="1356" t="s">
        <v>818</v>
      </c>
      <c r="F290" s="1271" t="s">
        <v>680</v>
      </c>
      <c r="G290" s="1360" t="s">
        <v>819</v>
      </c>
      <c r="H290" s="1360" t="s">
        <v>50</v>
      </c>
      <c r="I290" s="1294">
        <v>1</v>
      </c>
      <c r="J290" s="1295">
        <v>41487</v>
      </c>
      <c r="K290" s="1295">
        <v>41578</v>
      </c>
      <c r="L290" s="1158">
        <f t="shared" si="87"/>
        <v>13</v>
      </c>
      <c r="M290" s="867" t="s">
        <v>25</v>
      </c>
      <c r="N290" s="646">
        <v>1</v>
      </c>
      <c r="O290" s="647">
        <v>1</v>
      </c>
      <c r="P290" s="647">
        <f>+L290*O290</f>
        <v>13</v>
      </c>
      <c r="Q290" s="647">
        <f ca="1">IF(K290&lt;=$S$7,P290,0)</f>
        <v>13</v>
      </c>
      <c r="R290" s="475">
        <f ca="1">IF($S$7&gt;=K290,L290,0)</f>
        <v>13</v>
      </c>
      <c r="S290" s="648"/>
      <c r="T290" s="648"/>
      <c r="U290" s="208" t="s">
        <v>836</v>
      </c>
      <c r="V290" s="915">
        <f>IF(O290=100%,2,0)</f>
        <v>2</v>
      </c>
      <c r="W290" s="915">
        <f>IF(K290&lt;$U$2,0,1)</f>
        <v>0</v>
      </c>
      <c r="X290" s="915" t="str">
        <f>IF(V290+W290&gt;1,"CUMPLIDA",IF(W290=1,"EN TERMINO","VENCIDA"))</f>
        <v>CUMPLIDA</v>
      </c>
      <c r="Y290" s="1170" t="str">
        <f>IF(X290="CUMPLIDA","CUMPLIDA",IF(X290="EN TERMINO","EN TERMINO","VENCIDA"))</f>
        <v>CUMPLIDA</v>
      </c>
      <c r="AB290" s="1159"/>
    </row>
    <row r="291" spans="1:28" s="1155" customFormat="1" ht="324" x14ac:dyDescent="0.2">
      <c r="A291" s="1431">
        <v>51</v>
      </c>
      <c r="B291" s="1449" t="s">
        <v>2152</v>
      </c>
      <c r="C291" s="1402" t="s">
        <v>679</v>
      </c>
      <c r="D291" s="1402" t="s">
        <v>680</v>
      </c>
      <c r="E291" s="1271" t="s">
        <v>820</v>
      </c>
      <c r="F291" s="1271" t="s">
        <v>680</v>
      </c>
      <c r="G291" s="1360" t="s">
        <v>822</v>
      </c>
      <c r="H291" s="1360" t="s">
        <v>46</v>
      </c>
      <c r="I291" s="1294">
        <v>1</v>
      </c>
      <c r="J291" s="1295">
        <v>41487</v>
      </c>
      <c r="K291" s="1295">
        <v>41729</v>
      </c>
      <c r="L291" s="475">
        <f t="shared" si="87"/>
        <v>34.571428571428569</v>
      </c>
      <c r="M291" s="867" t="s">
        <v>25</v>
      </c>
      <c r="N291" s="477">
        <v>1</v>
      </c>
      <c r="O291" s="478">
        <f>IF(N291/I291&gt;1,1,+N291/I291)</f>
        <v>1</v>
      </c>
      <c r="P291" s="479">
        <f>+L291*O291</f>
        <v>34.571428571428569</v>
      </c>
      <c r="Q291" s="479">
        <f ca="1">IF(K291&lt;=$S$7,P291,0)</f>
        <v>34.571428571428569</v>
      </c>
      <c r="R291" s="479">
        <f ca="1">IF($S$7&gt;=K291,L291,0)</f>
        <v>34.571428571428569</v>
      </c>
      <c r="S291" s="480"/>
      <c r="T291" s="480"/>
      <c r="U291" s="208" t="s">
        <v>2153</v>
      </c>
      <c r="V291" s="915">
        <f>IF(O291=100%,2,0)</f>
        <v>2</v>
      </c>
      <c r="W291" s="915">
        <f>IF(K291&lt;$U$2,0,1)</f>
        <v>0</v>
      </c>
      <c r="X291" s="915" t="str">
        <f>IF(V291+W291&gt;1,"CUMPLIDA",IF(W291=1,"EN TERMINO","VENCIDA"))</f>
        <v>CUMPLIDA</v>
      </c>
      <c r="Y291" s="1399" t="str">
        <f>IF(X291&amp;X292="CUMPLIDA","CUMPLIDA",IF(OR(X291="VENCIDA",X292="VENCIDA"),"VENCIDA",IF(V291+V292=4,"CUMPLIDA","EN TERMINO")))</f>
        <v>CUMPLIDA</v>
      </c>
      <c r="AB291" s="1159"/>
    </row>
    <row r="292" spans="1:28" s="1155" customFormat="1" ht="168" x14ac:dyDescent="0.2">
      <c r="A292" s="1431"/>
      <c r="B292" s="1449"/>
      <c r="C292" s="1402"/>
      <c r="D292" s="1402"/>
      <c r="E292" s="1271" t="s">
        <v>821</v>
      </c>
      <c r="F292" s="1271" t="s">
        <v>680</v>
      </c>
      <c r="G292" s="1360" t="s">
        <v>823</v>
      </c>
      <c r="H292" s="1360" t="s">
        <v>824</v>
      </c>
      <c r="I292" s="1294">
        <v>1</v>
      </c>
      <c r="J292" s="1295">
        <v>41487</v>
      </c>
      <c r="K292" s="1295">
        <v>41639</v>
      </c>
      <c r="L292" s="475">
        <f t="shared" si="87"/>
        <v>21.714285714285715</v>
      </c>
      <c r="M292" s="867" t="s">
        <v>25</v>
      </c>
      <c r="N292" s="477">
        <v>1</v>
      </c>
      <c r="O292" s="478">
        <f>IF(N292/I292&gt;1,1,+N292/I292)</f>
        <v>1</v>
      </c>
      <c r="P292" s="479">
        <f>+L292*O292</f>
        <v>21.714285714285715</v>
      </c>
      <c r="Q292" s="479">
        <f ca="1">IF(K292&lt;=$S$7,P292,0)</f>
        <v>21.714285714285715</v>
      </c>
      <c r="R292" s="479">
        <f ca="1">IF($S$7&gt;=K292,L292,0)</f>
        <v>21.714285714285715</v>
      </c>
      <c r="S292" s="480"/>
      <c r="T292" s="480"/>
      <c r="U292" s="208" t="s">
        <v>837</v>
      </c>
      <c r="V292" s="915">
        <f>IF(O292=100%,2,0)</f>
        <v>2</v>
      </c>
      <c r="W292" s="915">
        <f>IF(K292&lt;$U$2,0,1)</f>
        <v>0</v>
      </c>
      <c r="X292" s="915" t="str">
        <f>IF(V292+W292&gt;1,"CUMPLIDA",IF(W292=1,"EN TERMINO","VENCIDA"))</f>
        <v>CUMPLIDA</v>
      </c>
      <c r="Y292" s="1408"/>
      <c r="AB292" s="1159"/>
    </row>
    <row r="293" spans="1:28" s="1217" customFormat="1" ht="16.5" thickBot="1" x14ac:dyDescent="0.25">
      <c r="A293" s="1198" t="s">
        <v>848</v>
      </c>
      <c r="B293" s="1198"/>
      <c r="C293" s="1198"/>
      <c r="D293" s="1198"/>
      <c r="E293" s="1198"/>
      <c r="F293" s="1198"/>
      <c r="G293" s="1198"/>
      <c r="H293" s="1198"/>
      <c r="I293" s="1198"/>
      <c r="J293" s="1198"/>
      <c r="K293" s="1198"/>
      <c r="L293" s="1198"/>
      <c r="M293" s="1198"/>
      <c r="N293" s="1198"/>
      <c r="O293" s="1198"/>
      <c r="P293" s="1198"/>
      <c r="Q293" s="1198"/>
      <c r="R293" s="1198"/>
      <c r="S293" s="1198"/>
      <c r="T293" s="1198"/>
      <c r="U293" s="1198"/>
      <c r="V293" s="1208"/>
      <c r="W293" s="1208"/>
      <c r="X293" s="1208"/>
      <c r="Y293" s="1219"/>
      <c r="AB293" s="1220"/>
    </row>
    <row r="294" spans="1:28" s="1155" customFormat="1" ht="252.75" customHeight="1" thickBot="1" x14ac:dyDescent="0.25">
      <c r="A294" s="1030">
        <v>1</v>
      </c>
      <c r="B294" s="716" t="s">
        <v>1770</v>
      </c>
      <c r="C294" s="716" t="s">
        <v>849</v>
      </c>
      <c r="D294" s="913" t="s">
        <v>680</v>
      </c>
      <c r="E294" s="1270" t="s">
        <v>850</v>
      </c>
      <c r="F294" s="1271" t="s">
        <v>680</v>
      </c>
      <c r="G294" s="1270" t="s">
        <v>873</v>
      </c>
      <c r="H294" s="1272" t="s">
        <v>874</v>
      </c>
      <c r="I294" s="1272">
        <v>2</v>
      </c>
      <c r="J294" s="1361">
        <v>41699</v>
      </c>
      <c r="K294" s="1361">
        <v>42004</v>
      </c>
      <c r="L294" s="479">
        <f t="shared" ref="L294:L309" si="90">(+K294-J294)/7</f>
        <v>43.571428571428569</v>
      </c>
      <c r="M294" s="718" t="s">
        <v>665</v>
      </c>
      <c r="N294" s="477">
        <v>2</v>
      </c>
      <c r="O294" s="647">
        <f>IF(N294/I294&gt;1,1,+N294/I294)</f>
        <v>1</v>
      </c>
      <c r="P294" s="479">
        <f t="shared" ref="P294:P300" si="91">+L294*O294</f>
        <v>43.571428571428569</v>
      </c>
      <c r="Q294" s="479">
        <f t="shared" ref="Q294:Q309" ca="1" si="92">IF(K294&lt;=$S$7,P294,0)</f>
        <v>43.571428571428569</v>
      </c>
      <c r="R294" s="479">
        <f t="shared" ref="R294:R309" ca="1" si="93">IF($S$7&gt;=K294,L294,0)</f>
        <v>43.571428571428569</v>
      </c>
      <c r="S294" s="480"/>
      <c r="T294" s="480"/>
      <c r="U294" s="208" t="s">
        <v>1635</v>
      </c>
      <c r="V294" s="915">
        <f>IF(O294=100%,2,0)</f>
        <v>2</v>
      </c>
      <c r="W294" s="915">
        <f t="shared" ref="W294:W309" si="94">IF(K294&lt;$U$2,0,1)</f>
        <v>0</v>
      </c>
      <c r="X294" s="915" t="str">
        <f t="shared" ref="X294:X357" si="95">IF(V294+W294&gt;1,"CUMPLIDA",IF(W294=1,"EN TERMINO","VENCIDA"))</f>
        <v>CUMPLIDA</v>
      </c>
      <c r="Y294" s="1170" t="str">
        <f>IF(X294="CUMPLIDA","CUMPLIDA",IF(X294="EN TERMINO","EN TERMINO","VENCIDA"))</f>
        <v>CUMPLIDA</v>
      </c>
      <c r="AB294" s="1161"/>
    </row>
    <row r="295" spans="1:28" s="1155" customFormat="1" ht="144.75" thickBot="1" x14ac:dyDescent="0.25">
      <c r="A295" s="1030">
        <v>2</v>
      </c>
      <c r="B295" s="1038" t="s">
        <v>1771</v>
      </c>
      <c r="C295" s="716" t="s">
        <v>851</v>
      </c>
      <c r="D295" s="913" t="s">
        <v>680</v>
      </c>
      <c r="E295" s="1275" t="s">
        <v>852</v>
      </c>
      <c r="F295" s="1271" t="s">
        <v>680</v>
      </c>
      <c r="G295" s="1283" t="s">
        <v>875</v>
      </c>
      <c r="H295" s="1278" t="s">
        <v>876</v>
      </c>
      <c r="I295" s="1278">
        <v>1</v>
      </c>
      <c r="J295" s="1362">
        <v>41677</v>
      </c>
      <c r="K295" s="1362">
        <v>41820</v>
      </c>
      <c r="L295" s="479">
        <f t="shared" si="90"/>
        <v>20.428571428571427</v>
      </c>
      <c r="M295" s="718" t="s">
        <v>900</v>
      </c>
      <c r="N295" s="477">
        <v>1</v>
      </c>
      <c r="O295" s="647">
        <f t="shared" ref="O295:O358" si="96">IF(N295/I295&gt;1,1,+N295/I295)</f>
        <v>1</v>
      </c>
      <c r="P295" s="479">
        <f t="shared" si="91"/>
        <v>20.428571428571427</v>
      </c>
      <c r="Q295" s="479">
        <f t="shared" ca="1" si="92"/>
        <v>20.428571428571427</v>
      </c>
      <c r="R295" s="479">
        <f t="shared" ca="1" si="93"/>
        <v>20.428571428571427</v>
      </c>
      <c r="S295" s="480"/>
      <c r="T295" s="480"/>
      <c r="U295" s="208" t="s">
        <v>1290</v>
      </c>
      <c r="V295" s="915">
        <f>IF(O295=100%,2,0)</f>
        <v>2</v>
      </c>
      <c r="W295" s="915">
        <f t="shared" si="94"/>
        <v>0</v>
      </c>
      <c r="X295" s="915" t="str">
        <f t="shared" si="95"/>
        <v>CUMPLIDA</v>
      </c>
      <c r="Y295" s="725" t="str">
        <f>IF(X295="CUMPLIDA","CUMPLIDA",IF(X295="EN TERMINO","EN TERMINO","VENCIDA"))</f>
        <v>CUMPLIDA</v>
      </c>
      <c r="AB295" s="1161"/>
    </row>
    <row r="296" spans="1:28" s="1155" customFormat="1" ht="90" thickBot="1" x14ac:dyDescent="0.25">
      <c r="A296" s="1030">
        <v>3</v>
      </c>
      <c r="B296" s="716" t="s">
        <v>1772</v>
      </c>
      <c r="C296" s="716" t="s">
        <v>853</v>
      </c>
      <c r="D296" s="913" t="s">
        <v>680</v>
      </c>
      <c r="E296" s="1275" t="s">
        <v>854</v>
      </c>
      <c r="F296" s="1271" t="s">
        <v>680</v>
      </c>
      <c r="G296" s="1283" t="s">
        <v>877</v>
      </c>
      <c r="H296" s="1363" t="s">
        <v>878</v>
      </c>
      <c r="I296" s="1278">
        <v>3</v>
      </c>
      <c r="J296" s="1362">
        <v>41677</v>
      </c>
      <c r="K296" s="1362">
        <v>41851</v>
      </c>
      <c r="L296" s="479">
        <f t="shared" si="90"/>
        <v>24.857142857142858</v>
      </c>
      <c r="M296" s="718" t="s">
        <v>900</v>
      </c>
      <c r="N296" s="477">
        <v>3</v>
      </c>
      <c r="O296" s="647">
        <f t="shared" si="96"/>
        <v>1</v>
      </c>
      <c r="P296" s="479">
        <f t="shared" si="91"/>
        <v>24.857142857142858</v>
      </c>
      <c r="Q296" s="479">
        <f t="shared" ca="1" si="92"/>
        <v>24.857142857142858</v>
      </c>
      <c r="R296" s="479">
        <f t="shared" ca="1" si="93"/>
        <v>24.857142857142858</v>
      </c>
      <c r="S296" s="480"/>
      <c r="T296" s="480"/>
      <c r="U296" s="208" t="s">
        <v>1291</v>
      </c>
      <c r="V296" s="915">
        <f t="shared" ref="V296:V359" si="97">IF(O296=100%,2,0)</f>
        <v>2</v>
      </c>
      <c r="W296" s="915">
        <f t="shared" si="94"/>
        <v>0</v>
      </c>
      <c r="X296" s="915" t="str">
        <f t="shared" si="95"/>
        <v>CUMPLIDA</v>
      </c>
      <c r="Y296" s="1170" t="str">
        <f>IF(X296="CUMPLIDA","CUMPLIDA",IF(X296="EN TERMINO","EN TERMINO","VENCIDA"))</f>
        <v>CUMPLIDA</v>
      </c>
      <c r="AB296" s="1161"/>
    </row>
    <row r="297" spans="1:28" s="1155" customFormat="1" ht="89.25" x14ac:dyDescent="0.2">
      <c r="A297" s="1430">
        <v>4</v>
      </c>
      <c r="B297" s="1413" t="s">
        <v>1773</v>
      </c>
      <c r="C297" s="1413" t="s">
        <v>855</v>
      </c>
      <c r="D297" s="913" t="s">
        <v>680</v>
      </c>
      <c r="E297" s="1270" t="s">
        <v>871</v>
      </c>
      <c r="F297" s="1271" t="s">
        <v>680</v>
      </c>
      <c r="G297" s="1283" t="s">
        <v>879</v>
      </c>
      <c r="H297" s="1364" t="s">
        <v>880</v>
      </c>
      <c r="I297" s="1364">
        <v>1</v>
      </c>
      <c r="J297" s="1361">
        <v>41687</v>
      </c>
      <c r="K297" s="1361">
        <v>41820</v>
      </c>
      <c r="L297" s="479">
        <f t="shared" si="90"/>
        <v>19</v>
      </c>
      <c r="M297" s="718" t="s">
        <v>901</v>
      </c>
      <c r="N297" s="477">
        <v>1</v>
      </c>
      <c r="O297" s="647">
        <f t="shared" si="96"/>
        <v>1</v>
      </c>
      <c r="P297" s="479">
        <f t="shared" si="91"/>
        <v>19</v>
      </c>
      <c r="Q297" s="479">
        <f t="shared" ca="1" si="92"/>
        <v>19</v>
      </c>
      <c r="R297" s="479">
        <f t="shared" ca="1" si="93"/>
        <v>19</v>
      </c>
      <c r="S297" s="480"/>
      <c r="T297" s="480"/>
      <c r="U297" s="208" t="s">
        <v>2154</v>
      </c>
      <c r="V297" s="915">
        <f t="shared" si="97"/>
        <v>2</v>
      </c>
      <c r="W297" s="915">
        <f t="shared" si="94"/>
        <v>0</v>
      </c>
      <c r="X297" s="915" t="str">
        <f t="shared" si="95"/>
        <v>CUMPLIDA</v>
      </c>
      <c r="Y297" s="1408" t="str">
        <f>IF(X297&amp;X298="CUMPLIDA","CUMPLIDA",IF(OR(X297="VENCIDA",X298="VENCIDA"),"VENCIDA",IF(V297+V298=4,"CUMPLIDA","EN TERMINO")))</f>
        <v>CUMPLIDA</v>
      </c>
      <c r="AB297" s="1161"/>
    </row>
    <row r="298" spans="1:28" s="1155" customFormat="1" ht="146.25" customHeight="1" thickBot="1" x14ac:dyDescent="0.25">
      <c r="A298" s="1430"/>
      <c r="B298" s="1398"/>
      <c r="C298" s="1398"/>
      <c r="D298" s="913" t="s">
        <v>680</v>
      </c>
      <c r="E298" s="1270" t="s">
        <v>872</v>
      </c>
      <c r="F298" s="1271" t="s">
        <v>680</v>
      </c>
      <c r="G298" s="1283" t="s">
        <v>881</v>
      </c>
      <c r="H298" s="1364" t="s">
        <v>882</v>
      </c>
      <c r="I298" s="1364">
        <v>1</v>
      </c>
      <c r="J298" s="1361">
        <v>41687</v>
      </c>
      <c r="K298" s="1361">
        <v>41820</v>
      </c>
      <c r="L298" s="479">
        <f t="shared" si="90"/>
        <v>19</v>
      </c>
      <c r="M298" s="718" t="s">
        <v>901</v>
      </c>
      <c r="N298" s="477">
        <v>1</v>
      </c>
      <c r="O298" s="647">
        <f t="shared" si="96"/>
        <v>1</v>
      </c>
      <c r="P298" s="479">
        <f t="shared" si="91"/>
        <v>19</v>
      </c>
      <c r="Q298" s="479">
        <f t="shared" ca="1" si="92"/>
        <v>19</v>
      </c>
      <c r="R298" s="479">
        <f t="shared" ca="1" si="93"/>
        <v>19</v>
      </c>
      <c r="S298" s="480"/>
      <c r="T298" s="480"/>
      <c r="U298" s="208" t="s">
        <v>2026</v>
      </c>
      <c r="V298" s="915">
        <f t="shared" si="97"/>
        <v>2</v>
      </c>
      <c r="W298" s="915">
        <f t="shared" si="94"/>
        <v>0</v>
      </c>
      <c r="X298" s="915" t="str">
        <f t="shared" si="95"/>
        <v>CUMPLIDA</v>
      </c>
      <c r="Y298" s="1408"/>
      <c r="AB298" s="1161"/>
    </row>
    <row r="299" spans="1:28" s="1155" customFormat="1" ht="110.25" customHeight="1" thickBot="1" x14ac:dyDescent="0.25">
      <c r="A299" s="1030">
        <v>5</v>
      </c>
      <c r="B299" s="716" t="s">
        <v>1774</v>
      </c>
      <c r="C299" s="716" t="s">
        <v>856</v>
      </c>
      <c r="D299" s="913" t="s">
        <v>680</v>
      </c>
      <c r="E299" s="1275" t="s">
        <v>857</v>
      </c>
      <c r="F299" s="1271" t="s">
        <v>680</v>
      </c>
      <c r="G299" s="1275" t="s">
        <v>883</v>
      </c>
      <c r="H299" s="1278" t="s">
        <v>884</v>
      </c>
      <c r="I299" s="1278">
        <v>1</v>
      </c>
      <c r="J299" s="1362">
        <v>41677</v>
      </c>
      <c r="K299" s="1362">
        <v>41851</v>
      </c>
      <c r="L299" s="479">
        <f t="shared" si="90"/>
        <v>24.857142857142858</v>
      </c>
      <c r="M299" s="718" t="s">
        <v>900</v>
      </c>
      <c r="N299" s="477">
        <v>1</v>
      </c>
      <c r="O299" s="647">
        <f t="shared" si="96"/>
        <v>1</v>
      </c>
      <c r="P299" s="479">
        <f t="shared" si="91"/>
        <v>24.857142857142858</v>
      </c>
      <c r="Q299" s="479">
        <f t="shared" ca="1" si="92"/>
        <v>24.857142857142858</v>
      </c>
      <c r="R299" s="479">
        <f t="shared" ca="1" si="93"/>
        <v>24.857142857142858</v>
      </c>
      <c r="S299" s="480"/>
      <c r="T299" s="480"/>
      <c r="U299" s="208" t="s">
        <v>2155</v>
      </c>
      <c r="V299" s="915">
        <f t="shared" si="97"/>
        <v>2</v>
      </c>
      <c r="W299" s="915">
        <f t="shared" si="94"/>
        <v>0</v>
      </c>
      <c r="X299" s="915" t="str">
        <f t="shared" si="95"/>
        <v>CUMPLIDA</v>
      </c>
      <c r="Y299" s="1170" t="str">
        <f>IF(X299="CUMPLIDA","CUMPLIDA",IF(X299="EN TERMINO","EN TERMINO","VENCIDA"))</f>
        <v>CUMPLIDA</v>
      </c>
      <c r="AB299" s="1161"/>
    </row>
    <row r="300" spans="1:28" s="1155" customFormat="1" ht="92.25" customHeight="1" x14ac:dyDescent="0.2">
      <c r="A300" s="1430">
        <v>6</v>
      </c>
      <c r="B300" s="1413" t="s">
        <v>1775</v>
      </c>
      <c r="C300" s="716" t="s">
        <v>858</v>
      </c>
      <c r="D300" s="913" t="s">
        <v>680</v>
      </c>
      <c r="E300" s="1270" t="s">
        <v>859</v>
      </c>
      <c r="F300" s="1271" t="s">
        <v>680</v>
      </c>
      <c r="G300" s="1270" t="s">
        <v>885</v>
      </c>
      <c r="H300" s="1272" t="s">
        <v>886</v>
      </c>
      <c r="I300" s="1272">
        <v>2</v>
      </c>
      <c r="J300" s="1361">
        <v>41673</v>
      </c>
      <c r="K300" s="1361">
        <v>41820</v>
      </c>
      <c r="L300" s="479">
        <f t="shared" si="90"/>
        <v>21</v>
      </c>
      <c r="M300" s="718" t="s">
        <v>901</v>
      </c>
      <c r="N300" s="477">
        <v>2</v>
      </c>
      <c r="O300" s="647">
        <f t="shared" si="96"/>
        <v>1</v>
      </c>
      <c r="P300" s="479">
        <f t="shared" si="91"/>
        <v>21</v>
      </c>
      <c r="Q300" s="479">
        <f t="shared" ca="1" si="92"/>
        <v>21</v>
      </c>
      <c r="R300" s="479">
        <f t="shared" ca="1" si="93"/>
        <v>21</v>
      </c>
      <c r="S300" s="480"/>
      <c r="T300" s="480"/>
      <c r="U300" s="208" t="s">
        <v>1294</v>
      </c>
      <c r="V300" s="915">
        <f t="shared" si="97"/>
        <v>2</v>
      </c>
      <c r="W300" s="915">
        <f t="shared" si="94"/>
        <v>0</v>
      </c>
      <c r="X300" s="915" t="str">
        <f t="shared" si="95"/>
        <v>CUMPLIDA</v>
      </c>
      <c r="Y300" s="1408" t="str">
        <f>IF(X300&amp;X301&amp;X302="CUMPLIDA","CUMPLIDA",IF(OR(X300="VENCIDA",X301="VENCIDA",X302="VENCIDA"),"VENCIDA",IF(V300+V301+V302=6,"CUMPLIDA","EN TERMINO")))</f>
        <v>CUMPLIDA</v>
      </c>
      <c r="AB300" s="1161"/>
    </row>
    <row r="301" spans="1:28" s="1155" customFormat="1" ht="102" x14ac:dyDescent="0.2">
      <c r="A301" s="1430"/>
      <c r="B301" s="1398"/>
      <c r="C301" s="716" t="s">
        <v>860</v>
      </c>
      <c r="D301" s="913" t="s">
        <v>680</v>
      </c>
      <c r="E301" s="1270" t="s">
        <v>861</v>
      </c>
      <c r="F301" s="1271" t="s">
        <v>680</v>
      </c>
      <c r="G301" s="1270" t="s">
        <v>887</v>
      </c>
      <c r="H301" s="1272" t="s">
        <v>888</v>
      </c>
      <c r="I301" s="1272">
        <v>2</v>
      </c>
      <c r="J301" s="1365">
        <v>41677</v>
      </c>
      <c r="K301" s="1365">
        <v>41728</v>
      </c>
      <c r="L301" s="479">
        <f t="shared" si="90"/>
        <v>7.2857142857142856</v>
      </c>
      <c r="M301" s="718" t="s">
        <v>901</v>
      </c>
      <c r="N301" s="477">
        <v>2</v>
      </c>
      <c r="O301" s="647">
        <f t="shared" si="96"/>
        <v>1</v>
      </c>
      <c r="P301" s="479">
        <f t="shared" ref="P301:P309" si="98">+L301*O301</f>
        <v>7.2857142857142856</v>
      </c>
      <c r="Q301" s="479">
        <f t="shared" ca="1" si="92"/>
        <v>7.2857142857142856</v>
      </c>
      <c r="R301" s="479">
        <f t="shared" ca="1" si="93"/>
        <v>7.2857142857142856</v>
      </c>
      <c r="S301" s="480"/>
      <c r="T301" s="480"/>
      <c r="U301" s="208" t="s">
        <v>1296</v>
      </c>
      <c r="V301" s="915">
        <f t="shared" si="97"/>
        <v>2</v>
      </c>
      <c r="W301" s="915">
        <f t="shared" si="94"/>
        <v>0</v>
      </c>
      <c r="X301" s="915" t="str">
        <f t="shared" si="95"/>
        <v>CUMPLIDA</v>
      </c>
      <c r="Y301" s="1408"/>
      <c r="AB301" s="1161"/>
    </row>
    <row r="302" spans="1:28" s="1155" customFormat="1" ht="108.75" thickBot="1" x14ac:dyDescent="0.25">
      <c r="A302" s="1430"/>
      <c r="B302" s="1398"/>
      <c r="C302" s="716" t="s">
        <v>860</v>
      </c>
      <c r="D302" s="913" t="s">
        <v>680</v>
      </c>
      <c r="E302" s="1270" t="s">
        <v>861</v>
      </c>
      <c r="F302" s="1271" t="s">
        <v>680</v>
      </c>
      <c r="G302" s="1270" t="s">
        <v>889</v>
      </c>
      <c r="H302" s="1272" t="s">
        <v>890</v>
      </c>
      <c r="I302" s="1272">
        <v>2</v>
      </c>
      <c r="J302" s="1361">
        <v>41671</v>
      </c>
      <c r="K302" s="1361">
        <v>41820</v>
      </c>
      <c r="L302" s="479">
        <f t="shared" si="90"/>
        <v>21.285714285714285</v>
      </c>
      <c r="M302" s="718" t="s">
        <v>901</v>
      </c>
      <c r="N302" s="477">
        <v>2</v>
      </c>
      <c r="O302" s="647">
        <f t="shared" si="96"/>
        <v>1</v>
      </c>
      <c r="P302" s="479">
        <f t="shared" si="98"/>
        <v>21.285714285714285</v>
      </c>
      <c r="Q302" s="479">
        <f t="shared" ca="1" si="92"/>
        <v>21.285714285714285</v>
      </c>
      <c r="R302" s="479">
        <f t="shared" ca="1" si="93"/>
        <v>21.285714285714285</v>
      </c>
      <c r="S302" s="480"/>
      <c r="T302" s="480"/>
      <c r="U302" s="208" t="s">
        <v>1295</v>
      </c>
      <c r="V302" s="915">
        <f t="shared" si="97"/>
        <v>2</v>
      </c>
      <c r="W302" s="915">
        <f t="shared" si="94"/>
        <v>0</v>
      </c>
      <c r="X302" s="915" t="str">
        <f t="shared" si="95"/>
        <v>CUMPLIDA</v>
      </c>
      <c r="Y302" s="1408"/>
      <c r="AB302" s="1161"/>
    </row>
    <row r="303" spans="1:28" s="1155" customFormat="1" ht="216.75" thickBot="1" x14ac:dyDescent="0.25">
      <c r="A303" s="1030">
        <v>7</v>
      </c>
      <c r="B303" s="716" t="s">
        <v>1776</v>
      </c>
      <c r="C303" s="716" t="s">
        <v>862</v>
      </c>
      <c r="D303" s="913" t="s">
        <v>680</v>
      </c>
      <c r="E303" s="1270" t="s">
        <v>850</v>
      </c>
      <c r="F303" s="1271" t="s">
        <v>680</v>
      </c>
      <c r="G303" s="1270" t="s">
        <v>873</v>
      </c>
      <c r="H303" s="1272" t="s">
        <v>874</v>
      </c>
      <c r="I303" s="1272">
        <v>2</v>
      </c>
      <c r="J303" s="1361">
        <v>41699</v>
      </c>
      <c r="K303" s="1361">
        <v>42004</v>
      </c>
      <c r="L303" s="479">
        <f t="shared" si="90"/>
        <v>43.571428571428569</v>
      </c>
      <c r="M303" s="1189" t="s">
        <v>665</v>
      </c>
      <c r="N303" s="477">
        <v>2</v>
      </c>
      <c r="O303" s="647">
        <f t="shared" si="96"/>
        <v>1</v>
      </c>
      <c r="P303" s="479">
        <f t="shared" si="98"/>
        <v>43.571428571428569</v>
      </c>
      <c r="Q303" s="479">
        <f t="shared" ca="1" si="92"/>
        <v>43.571428571428569</v>
      </c>
      <c r="R303" s="479">
        <f t="shared" ca="1" si="93"/>
        <v>43.571428571428569</v>
      </c>
      <c r="S303" s="480"/>
      <c r="T303" s="480"/>
      <c r="U303" s="208" t="s">
        <v>1635</v>
      </c>
      <c r="V303" s="915">
        <f t="shared" si="97"/>
        <v>2</v>
      </c>
      <c r="W303" s="915">
        <f t="shared" si="94"/>
        <v>0</v>
      </c>
      <c r="X303" s="915" t="str">
        <f t="shared" si="95"/>
        <v>CUMPLIDA</v>
      </c>
      <c r="Y303" s="1170" t="str">
        <f>IF(X303="CUMPLIDA","CUMPLIDA",IF(X303="EN TERMINO","EN TERMINO","VENCIDA"))</f>
        <v>CUMPLIDA</v>
      </c>
      <c r="AB303" s="1161"/>
    </row>
    <row r="304" spans="1:28" s="1155" customFormat="1" ht="156" x14ac:dyDescent="0.2">
      <c r="A304" s="1430">
        <v>8</v>
      </c>
      <c r="B304" s="1413" t="s">
        <v>1777</v>
      </c>
      <c r="C304" s="1413" t="s">
        <v>863</v>
      </c>
      <c r="D304" s="913" t="s">
        <v>680</v>
      </c>
      <c r="E304" s="1275" t="s">
        <v>864</v>
      </c>
      <c r="F304" s="1271" t="s">
        <v>680</v>
      </c>
      <c r="G304" s="1275" t="s">
        <v>891</v>
      </c>
      <c r="H304" s="1278" t="s">
        <v>892</v>
      </c>
      <c r="I304" s="1278">
        <v>1</v>
      </c>
      <c r="J304" s="1362">
        <v>41677</v>
      </c>
      <c r="K304" s="1362">
        <v>41851</v>
      </c>
      <c r="L304" s="479">
        <f t="shared" si="90"/>
        <v>24.857142857142858</v>
      </c>
      <c r="M304" s="718" t="s">
        <v>900</v>
      </c>
      <c r="N304" s="477">
        <v>1</v>
      </c>
      <c r="O304" s="647">
        <f t="shared" si="96"/>
        <v>1</v>
      </c>
      <c r="P304" s="479">
        <f t="shared" si="98"/>
        <v>24.857142857142858</v>
      </c>
      <c r="Q304" s="479">
        <f t="shared" ca="1" si="92"/>
        <v>24.857142857142858</v>
      </c>
      <c r="R304" s="479">
        <f t="shared" ca="1" si="93"/>
        <v>24.857142857142858</v>
      </c>
      <c r="S304" s="480"/>
      <c r="T304" s="480"/>
      <c r="U304" s="208" t="s">
        <v>2027</v>
      </c>
      <c r="V304" s="915">
        <f t="shared" si="97"/>
        <v>2</v>
      </c>
      <c r="W304" s="915">
        <f t="shared" si="94"/>
        <v>0</v>
      </c>
      <c r="X304" s="915" t="str">
        <f t="shared" si="95"/>
        <v>CUMPLIDA</v>
      </c>
      <c r="Y304" s="1408" t="str">
        <f>IF(X304&amp;X305="CUMPLIDA","CUMPLIDA",IF(OR(X304="VENCIDA",X305="VENCIDA"),"VENCIDA",IF(V304+V305=4,"CUMPLIDA","EN TERMINO")))</f>
        <v>CUMPLIDA</v>
      </c>
      <c r="AB304" s="1161"/>
    </row>
    <row r="305" spans="1:28" s="1155" customFormat="1" ht="324.75" thickBot="1" x14ac:dyDescent="0.25">
      <c r="A305" s="1430"/>
      <c r="B305" s="1398"/>
      <c r="C305" s="1398"/>
      <c r="D305" s="913" t="s">
        <v>680</v>
      </c>
      <c r="E305" s="1275" t="s">
        <v>865</v>
      </c>
      <c r="F305" s="1271" t="s">
        <v>680</v>
      </c>
      <c r="G305" s="1275" t="s">
        <v>893</v>
      </c>
      <c r="H305" s="1278" t="s">
        <v>894</v>
      </c>
      <c r="I305" s="1278">
        <v>1</v>
      </c>
      <c r="J305" s="1362">
        <v>41677</v>
      </c>
      <c r="K305" s="1362">
        <v>41851</v>
      </c>
      <c r="L305" s="479">
        <f t="shared" si="90"/>
        <v>24.857142857142858</v>
      </c>
      <c r="M305" s="718" t="s">
        <v>900</v>
      </c>
      <c r="N305" s="477">
        <v>1</v>
      </c>
      <c r="O305" s="647">
        <f t="shared" si="96"/>
        <v>1</v>
      </c>
      <c r="P305" s="479">
        <f t="shared" si="98"/>
        <v>24.857142857142858</v>
      </c>
      <c r="Q305" s="479">
        <f t="shared" ca="1" si="92"/>
        <v>24.857142857142858</v>
      </c>
      <c r="R305" s="479">
        <f t="shared" ca="1" si="93"/>
        <v>24.857142857142858</v>
      </c>
      <c r="S305" s="480"/>
      <c r="T305" s="480"/>
      <c r="U305" s="208" t="s">
        <v>2028</v>
      </c>
      <c r="V305" s="915">
        <f t="shared" si="97"/>
        <v>2</v>
      </c>
      <c r="W305" s="915">
        <f t="shared" si="94"/>
        <v>0</v>
      </c>
      <c r="X305" s="915" t="str">
        <f t="shared" si="95"/>
        <v>CUMPLIDA</v>
      </c>
      <c r="Y305" s="1408"/>
      <c r="AB305" s="1161"/>
    </row>
    <row r="306" spans="1:28" s="1155" customFormat="1" ht="72.75" thickBot="1" x14ac:dyDescent="0.25">
      <c r="A306" s="1030">
        <v>9</v>
      </c>
      <c r="B306" s="716" t="s">
        <v>1778</v>
      </c>
      <c r="C306" s="716" t="s">
        <v>866</v>
      </c>
      <c r="D306" s="913" t="s">
        <v>680</v>
      </c>
      <c r="E306" s="1275" t="s">
        <v>867</v>
      </c>
      <c r="F306" s="1271" t="s">
        <v>680</v>
      </c>
      <c r="G306" s="1275" t="s">
        <v>895</v>
      </c>
      <c r="H306" s="1278" t="s">
        <v>896</v>
      </c>
      <c r="I306" s="1278">
        <v>1</v>
      </c>
      <c r="J306" s="1362">
        <v>41677</v>
      </c>
      <c r="K306" s="1362">
        <v>41851</v>
      </c>
      <c r="L306" s="479">
        <f t="shared" si="90"/>
        <v>24.857142857142858</v>
      </c>
      <c r="M306" s="1189" t="s">
        <v>900</v>
      </c>
      <c r="N306" s="477">
        <v>1</v>
      </c>
      <c r="O306" s="647">
        <f t="shared" si="96"/>
        <v>1</v>
      </c>
      <c r="P306" s="479">
        <f t="shared" si="98"/>
        <v>24.857142857142858</v>
      </c>
      <c r="Q306" s="479">
        <f t="shared" ca="1" si="92"/>
        <v>24.857142857142858</v>
      </c>
      <c r="R306" s="479">
        <f t="shared" ca="1" si="93"/>
        <v>24.857142857142858</v>
      </c>
      <c r="S306" s="480"/>
      <c r="T306" s="480"/>
      <c r="U306" s="208" t="s">
        <v>1292</v>
      </c>
      <c r="V306" s="915">
        <f t="shared" si="97"/>
        <v>2</v>
      </c>
      <c r="W306" s="915">
        <f t="shared" si="94"/>
        <v>0</v>
      </c>
      <c r="X306" s="915" t="str">
        <f t="shared" si="95"/>
        <v>CUMPLIDA</v>
      </c>
      <c r="Y306" s="1170" t="str">
        <f>IF(X306="CUMPLIDA","CUMPLIDA",IF(X306="EN TERMINO","EN TERMINO","VENCIDA"))</f>
        <v>CUMPLIDA</v>
      </c>
      <c r="AB306" s="1161"/>
    </row>
    <row r="307" spans="1:28" s="1155" customFormat="1" ht="63.75" x14ac:dyDescent="0.2">
      <c r="A307" s="1430">
        <v>10</v>
      </c>
      <c r="B307" s="1413" t="s">
        <v>1779</v>
      </c>
      <c r="C307" s="1413" t="s">
        <v>868</v>
      </c>
      <c r="D307" s="913" t="s">
        <v>680</v>
      </c>
      <c r="E307" s="1275" t="s">
        <v>869</v>
      </c>
      <c r="F307" s="1271" t="s">
        <v>680</v>
      </c>
      <c r="G307" s="1275" t="s">
        <v>897</v>
      </c>
      <c r="H307" s="1278" t="s">
        <v>896</v>
      </c>
      <c r="I307" s="1278">
        <v>1</v>
      </c>
      <c r="J307" s="1362">
        <v>41677</v>
      </c>
      <c r="K307" s="1362">
        <v>41851</v>
      </c>
      <c r="L307" s="479">
        <f t="shared" si="90"/>
        <v>24.857142857142858</v>
      </c>
      <c r="M307" s="718" t="s">
        <v>900</v>
      </c>
      <c r="N307" s="477">
        <v>1</v>
      </c>
      <c r="O307" s="647">
        <f t="shared" si="96"/>
        <v>1</v>
      </c>
      <c r="P307" s="479">
        <f t="shared" si="98"/>
        <v>24.857142857142858</v>
      </c>
      <c r="Q307" s="479">
        <f t="shared" ca="1" si="92"/>
        <v>24.857142857142858</v>
      </c>
      <c r="R307" s="479">
        <f t="shared" ca="1" si="93"/>
        <v>24.857142857142858</v>
      </c>
      <c r="S307" s="480"/>
      <c r="T307" s="480"/>
      <c r="U307" s="208" t="s">
        <v>1293</v>
      </c>
      <c r="V307" s="915">
        <f t="shared" si="97"/>
        <v>2</v>
      </c>
      <c r="W307" s="915">
        <f t="shared" si="94"/>
        <v>0</v>
      </c>
      <c r="X307" s="915" t="str">
        <f t="shared" si="95"/>
        <v>CUMPLIDA</v>
      </c>
      <c r="Y307" s="1408" t="str">
        <f>IF(X307&amp;X308="CUMPLIDA","CUMPLIDA",IF(OR(X307="VENCIDA",X308="VENCIDA"),"VENCIDA",IF(V307+V308=4,"CUMPLIDA","EN TERMINO")))</f>
        <v>CUMPLIDA</v>
      </c>
      <c r="AB307" s="1161"/>
    </row>
    <row r="308" spans="1:28" s="1155" customFormat="1" ht="60.75" thickBot="1" x14ac:dyDescent="0.25">
      <c r="A308" s="1430"/>
      <c r="B308" s="1398"/>
      <c r="C308" s="1398"/>
      <c r="D308" s="913" t="s">
        <v>680</v>
      </c>
      <c r="E308" s="1275" t="s">
        <v>870</v>
      </c>
      <c r="F308" s="1271" t="s">
        <v>680</v>
      </c>
      <c r="G308" s="1275" t="s">
        <v>898</v>
      </c>
      <c r="H308" s="1278" t="s">
        <v>899</v>
      </c>
      <c r="I308" s="1278">
        <v>1</v>
      </c>
      <c r="J308" s="1362">
        <v>41677</v>
      </c>
      <c r="K308" s="1362">
        <v>41851</v>
      </c>
      <c r="L308" s="479">
        <f t="shared" si="90"/>
        <v>24.857142857142858</v>
      </c>
      <c r="M308" s="718" t="s">
        <v>900</v>
      </c>
      <c r="N308" s="477">
        <v>1</v>
      </c>
      <c r="O308" s="647">
        <f t="shared" si="96"/>
        <v>1</v>
      </c>
      <c r="P308" s="479">
        <f t="shared" si="98"/>
        <v>24.857142857142858</v>
      </c>
      <c r="Q308" s="479">
        <f t="shared" ca="1" si="92"/>
        <v>24.857142857142858</v>
      </c>
      <c r="R308" s="479">
        <f t="shared" ca="1" si="93"/>
        <v>24.857142857142858</v>
      </c>
      <c r="S308" s="480"/>
      <c r="T308" s="480"/>
      <c r="U308" s="208" t="s">
        <v>1293</v>
      </c>
      <c r="V308" s="915">
        <f t="shared" si="97"/>
        <v>2</v>
      </c>
      <c r="W308" s="915">
        <f t="shared" si="94"/>
        <v>0</v>
      </c>
      <c r="X308" s="915" t="str">
        <f t="shared" si="95"/>
        <v>CUMPLIDA</v>
      </c>
      <c r="Y308" s="1408"/>
      <c r="AB308" s="1161"/>
    </row>
    <row r="309" spans="1:28" s="1155" customFormat="1" ht="216.75" thickBot="1" x14ac:dyDescent="0.25">
      <c r="A309" s="1030">
        <v>11</v>
      </c>
      <c r="B309" s="716" t="s">
        <v>1780</v>
      </c>
      <c r="C309" s="716" t="s">
        <v>849</v>
      </c>
      <c r="D309" s="913" t="s">
        <v>680</v>
      </c>
      <c r="E309" s="1270" t="s">
        <v>850</v>
      </c>
      <c r="F309" s="1271" t="s">
        <v>680</v>
      </c>
      <c r="G309" s="1270" t="s">
        <v>873</v>
      </c>
      <c r="H309" s="1272" t="s">
        <v>874</v>
      </c>
      <c r="I309" s="1272">
        <v>2</v>
      </c>
      <c r="J309" s="1361">
        <v>41699</v>
      </c>
      <c r="K309" s="1361">
        <v>42004</v>
      </c>
      <c r="L309" s="479">
        <f t="shared" si="90"/>
        <v>43.571428571428569</v>
      </c>
      <c r="M309" s="1189" t="s">
        <v>665</v>
      </c>
      <c r="N309" s="477">
        <v>2</v>
      </c>
      <c r="O309" s="647">
        <f t="shared" si="96"/>
        <v>1</v>
      </c>
      <c r="P309" s="479">
        <f t="shared" si="98"/>
        <v>43.571428571428569</v>
      </c>
      <c r="Q309" s="479">
        <f t="shared" ca="1" si="92"/>
        <v>43.571428571428569</v>
      </c>
      <c r="R309" s="479">
        <f t="shared" ca="1" si="93"/>
        <v>43.571428571428569</v>
      </c>
      <c r="S309" s="480"/>
      <c r="T309" s="480"/>
      <c r="U309" s="208" t="s">
        <v>1635</v>
      </c>
      <c r="V309" s="915">
        <f t="shared" si="97"/>
        <v>2</v>
      </c>
      <c r="W309" s="915">
        <f t="shared" si="94"/>
        <v>0</v>
      </c>
      <c r="X309" s="915" t="str">
        <f t="shared" si="95"/>
        <v>CUMPLIDA</v>
      </c>
      <c r="Y309" s="1170" t="str">
        <f>IF(X309="CUMPLIDA","CUMPLIDA",IF(X309="EN TERMINO","EN TERMINO","VENCIDA"))</f>
        <v>CUMPLIDA</v>
      </c>
      <c r="AB309" s="1161"/>
    </row>
    <row r="310" spans="1:28" s="1217" customFormat="1" ht="16.5" thickBot="1" x14ac:dyDescent="0.25">
      <c r="A310" s="1194" t="s">
        <v>922</v>
      </c>
      <c r="B310" s="1194"/>
      <c r="C310" s="1194"/>
      <c r="D310" s="1194"/>
      <c r="E310" s="1194"/>
      <c r="F310" s="1194"/>
      <c r="G310" s="1194"/>
      <c r="H310" s="1194"/>
      <c r="I310" s="1194"/>
      <c r="J310" s="1194"/>
      <c r="K310" s="1194"/>
      <c r="L310" s="1194"/>
      <c r="M310" s="1194"/>
      <c r="N310" s="1194"/>
      <c r="O310" s="1194"/>
      <c r="P310" s="1194"/>
      <c r="Q310" s="1194"/>
      <c r="R310" s="1194"/>
      <c r="S310" s="1194"/>
      <c r="T310" s="1194"/>
      <c r="U310" s="1194"/>
      <c r="V310" s="1208"/>
      <c r="W310" s="1208"/>
      <c r="X310" s="1208"/>
      <c r="Y310" s="1196"/>
      <c r="AB310" s="1220"/>
    </row>
    <row r="311" spans="1:28" s="1155" customFormat="1" ht="136.5" customHeight="1" x14ac:dyDescent="0.2">
      <c r="A311" s="1431">
        <v>1</v>
      </c>
      <c r="B311" s="1413" t="s">
        <v>1935</v>
      </c>
      <c r="C311" s="1413" t="s">
        <v>923</v>
      </c>
      <c r="D311" s="1413" t="s">
        <v>680</v>
      </c>
      <c r="E311" s="1270" t="s">
        <v>982</v>
      </c>
      <c r="F311" s="1271" t="s">
        <v>680</v>
      </c>
      <c r="G311" s="1270" t="s">
        <v>1043</v>
      </c>
      <c r="H311" s="1270" t="s">
        <v>51</v>
      </c>
      <c r="I311" s="1272">
        <v>1</v>
      </c>
      <c r="J311" s="1366">
        <v>41699</v>
      </c>
      <c r="K311" s="1366">
        <v>41850</v>
      </c>
      <c r="L311" s="479">
        <f t="shared" ref="L311:L374" si="99">(K311-J311)/7</f>
        <v>21.571428571428573</v>
      </c>
      <c r="M311" s="718" t="s">
        <v>1171</v>
      </c>
      <c r="N311" s="477">
        <v>1</v>
      </c>
      <c r="O311" s="647">
        <f t="shared" si="96"/>
        <v>1</v>
      </c>
      <c r="P311" s="479">
        <f t="shared" ref="P311:P374" si="100">+L311*O311</f>
        <v>21.571428571428573</v>
      </c>
      <c r="Q311" s="479">
        <f t="shared" ref="Q311:Q374" ca="1" si="101">IF(K311&lt;=$S$7,P311,0)</f>
        <v>21.571428571428573</v>
      </c>
      <c r="R311" s="479">
        <f t="shared" ref="R311:R374" ca="1" si="102">IF($S$7&gt;=K311,L311,0)</f>
        <v>21.571428571428573</v>
      </c>
      <c r="S311" s="480"/>
      <c r="T311" s="480"/>
      <c r="U311" s="208" t="s">
        <v>2156</v>
      </c>
      <c r="V311" s="915">
        <f t="shared" si="97"/>
        <v>2</v>
      </c>
      <c r="W311" s="915">
        <f t="shared" ref="W311:W342" si="103">IF(K311&lt;$U$2,0,1)</f>
        <v>0</v>
      </c>
      <c r="X311" s="915" t="str">
        <f t="shared" si="95"/>
        <v>CUMPLIDA</v>
      </c>
      <c r="Y311" s="1399" t="str">
        <f>IF(X311&amp;X312&amp;X313&amp;X314&amp;X315&amp;X316="CUMPLIDA","CUMPLIDA",IF(OR(X311="VENCIDA",X312="VENCIDA",X313="VENCIDA",X314="VENCIDA",X315="VENCIDA",X316="VENCIDA"),"VENCIDA",IF(V311+V312+V313+V314+V315+V316=12,"CUMPLIDA","EN TERMINO")))</f>
        <v>CUMPLIDA</v>
      </c>
      <c r="AB311" s="1162"/>
    </row>
    <row r="312" spans="1:28" s="1155" customFormat="1" ht="63.75" x14ac:dyDescent="0.2">
      <c r="A312" s="1431"/>
      <c r="B312" s="1413"/>
      <c r="C312" s="1398"/>
      <c r="D312" s="1413" t="s">
        <v>680</v>
      </c>
      <c r="E312" s="1270" t="s">
        <v>983</v>
      </c>
      <c r="F312" s="1271" t="s">
        <v>680</v>
      </c>
      <c r="G312" s="1270" t="s">
        <v>1044</v>
      </c>
      <c r="H312" s="1270" t="s">
        <v>1045</v>
      </c>
      <c r="I312" s="1272">
        <v>1</v>
      </c>
      <c r="J312" s="1366">
        <v>41699</v>
      </c>
      <c r="K312" s="1366">
        <v>41820</v>
      </c>
      <c r="L312" s="479">
        <f t="shared" si="99"/>
        <v>17.285714285714285</v>
      </c>
      <c r="M312" s="718" t="s">
        <v>1172</v>
      </c>
      <c r="N312" s="477">
        <v>1</v>
      </c>
      <c r="O312" s="647">
        <f t="shared" si="96"/>
        <v>1</v>
      </c>
      <c r="P312" s="479">
        <f t="shared" si="100"/>
        <v>17.285714285714285</v>
      </c>
      <c r="Q312" s="479">
        <f t="shared" ca="1" si="101"/>
        <v>17.285714285714285</v>
      </c>
      <c r="R312" s="479">
        <f t="shared" ca="1" si="102"/>
        <v>17.285714285714285</v>
      </c>
      <c r="S312" s="480"/>
      <c r="T312" s="480"/>
      <c r="U312" s="208" t="s">
        <v>1531</v>
      </c>
      <c r="V312" s="915">
        <f t="shared" si="97"/>
        <v>2</v>
      </c>
      <c r="W312" s="915">
        <f t="shared" si="103"/>
        <v>0</v>
      </c>
      <c r="X312" s="915" t="str">
        <f t="shared" si="95"/>
        <v>CUMPLIDA</v>
      </c>
      <c r="Y312" s="1410"/>
      <c r="AB312" s="1162"/>
    </row>
    <row r="313" spans="1:28" s="1155" customFormat="1" ht="151.5" customHeight="1" x14ac:dyDescent="0.2">
      <c r="A313" s="1431"/>
      <c r="B313" s="1413"/>
      <c r="C313" s="1398"/>
      <c r="D313" s="1413" t="s">
        <v>680</v>
      </c>
      <c r="E313" s="1414" t="s">
        <v>984</v>
      </c>
      <c r="F313" s="1271" t="s">
        <v>680</v>
      </c>
      <c r="G313" s="1270" t="s">
        <v>1046</v>
      </c>
      <c r="H313" s="1270" t="s">
        <v>1047</v>
      </c>
      <c r="I313" s="1272">
        <v>1</v>
      </c>
      <c r="J313" s="1366">
        <v>41699</v>
      </c>
      <c r="K313" s="1366">
        <v>42004</v>
      </c>
      <c r="L313" s="479">
        <f t="shared" si="99"/>
        <v>43.571428571428569</v>
      </c>
      <c r="M313" s="718" t="s">
        <v>1171</v>
      </c>
      <c r="N313" s="477">
        <v>1</v>
      </c>
      <c r="O313" s="647">
        <f t="shared" si="96"/>
        <v>1</v>
      </c>
      <c r="P313" s="479">
        <f t="shared" si="100"/>
        <v>43.571428571428569</v>
      </c>
      <c r="Q313" s="479">
        <f t="shared" ca="1" si="101"/>
        <v>43.571428571428569</v>
      </c>
      <c r="R313" s="479">
        <f t="shared" ca="1" si="102"/>
        <v>43.571428571428569</v>
      </c>
      <c r="S313" s="480"/>
      <c r="T313" s="480"/>
      <c r="U313" s="208" t="s">
        <v>2200</v>
      </c>
      <c r="V313" s="915">
        <f t="shared" si="97"/>
        <v>2</v>
      </c>
      <c r="W313" s="915">
        <f t="shared" si="103"/>
        <v>0</v>
      </c>
      <c r="X313" s="915" t="str">
        <f t="shared" si="95"/>
        <v>CUMPLIDA</v>
      </c>
      <c r="Y313" s="1410"/>
      <c r="AB313" s="1162"/>
    </row>
    <row r="314" spans="1:28" s="1155" customFormat="1" ht="54.75" customHeight="1" x14ac:dyDescent="0.2">
      <c r="A314" s="1431"/>
      <c r="B314" s="1413"/>
      <c r="C314" s="1398"/>
      <c r="D314" s="1413" t="s">
        <v>680</v>
      </c>
      <c r="E314" s="1405"/>
      <c r="F314" s="1271" t="s">
        <v>680</v>
      </c>
      <c r="G314" s="1270" t="s">
        <v>1048</v>
      </c>
      <c r="H314" s="1270" t="s">
        <v>1049</v>
      </c>
      <c r="I314" s="1272">
        <v>1</v>
      </c>
      <c r="J314" s="1366">
        <v>41699</v>
      </c>
      <c r="K314" s="1366">
        <v>42004</v>
      </c>
      <c r="L314" s="479">
        <f t="shared" si="99"/>
        <v>43.571428571428569</v>
      </c>
      <c r="M314" s="718" t="s">
        <v>1172</v>
      </c>
      <c r="N314" s="477">
        <v>1</v>
      </c>
      <c r="O314" s="647">
        <f t="shared" si="96"/>
        <v>1</v>
      </c>
      <c r="P314" s="479">
        <f t="shared" si="100"/>
        <v>43.571428571428569</v>
      </c>
      <c r="Q314" s="479">
        <f t="shared" ca="1" si="101"/>
        <v>43.571428571428569</v>
      </c>
      <c r="R314" s="479">
        <f t="shared" ca="1" si="102"/>
        <v>43.571428571428569</v>
      </c>
      <c r="S314" s="480"/>
      <c r="T314" s="480"/>
      <c r="U314" s="208" t="s">
        <v>2198</v>
      </c>
      <c r="V314" s="915">
        <f t="shared" si="97"/>
        <v>2</v>
      </c>
      <c r="W314" s="915">
        <f t="shared" si="103"/>
        <v>0</v>
      </c>
      <c r="X314" s="915" t="str">
        <f t="shared" si="95"/>
        <v>CUMPLIDA</v>
      </c>
      <c r="Y314" s="1410"/>
      <c r="AB314" s="1162"/>
    </row>
    <row r="315" spans="1:28" s="1155" customFormat="1" ht="199.5" customHeight="1" x14ac:dyDescent="0.2">
      <c r="A315" s="1431"/>
      <c r="B315" s="1413"/>
      <c r="C315" s="1398"/>
      <c r="D315" s="1413" t="s">
        <v>680</v>
      </c>
      <c r="E315" s="1270" t="s">
        <v>1869</v>
      </c>
      <c r="F315" s="1271" t="s">
        <v>680</v>
      </c>
      <c r="G315" s="1270" t="s">
        <v>1867</v>
      </c>
      <c r="H315" s="1270" t="s">
        <v>1868</v>
      </c>
      <c r="I315" s="1272">
        <v>1</v>
      </c>
      <c r="J315" s="1366">
        <v>41699</v>
      </c>
      <c r="K315" s="1366">
        <v>42004</v>
      </c>
      <c r="L315" s="479">
        <f t="shared" si="99"/>
        <v>43.571428571428569</v>
      </c>
      <c r="M315" s="718" t="s">
        <v>1172</v>
      </c>
      <c r="N315" s="477">
        <v>1</v>
      </c>
      <c r="O315" s="647">
        <f t="shared" si="96"/>
        <v>1</v>
      </c>
      <c r="P315" s="479">
        <f t="shared" si="100"/>
        <v>43.571428571428569</v>
      </c>
      <c r="Q315" s="479">
        <f t="shared" ca="1" si="101"/>
        <v>43.571428571428569</v>
      </c>
      <c r="R315" s="479">
        <f t="shared" ca="1" si="102"/>
        <v>43.571428571428569</v>
      </c>
      <c r="S315" s="480"/>
      <c r="T315" s="480"/>
      <c r="U315" s="208" t="s">
        <v>2157</v>
      </c>
      <c r="V315" s="915">
        <f t="shared" si="97"/>
        <v>2</v>
      </c>
      <c r="W315" s="915">
        <f t="shared" si="103"/>
        <v>0</v>
      </c>
      <c r="X315" s="915" t="str">
        <f t="shared" si="95"/>
        <v>CUMPLIDA</v>
      </c>
      <c r="Y315" s="1410"/>
      <c r="AB315" s="1162"/>
    </row>
    <row r="316" spans="1:28" s="1155" customFormat="1" ht="144.75" customHeight="1" thickBot="1" x14ac:dyDescent="0.25">
      <c r="A316" s="1431"/>
      <c r="B316" s="1413"/>
      <c r="C316" s="1398"/>
      <c r="D316" s="1413" t="s">
        <v>680</v>
      </c>
      <c r="E316" s="1270" t="s">
        <v>985</v>
      </c>
      <c r="F316" s="1271" t="s">
        <v>680</v>
      </c>
      <c r="G316" s="1270" t="s">
        <v>1050</v>
      </c>
      <c r="H316" s="1270" t="s">
        <v>1051</v>
      </c>
      <c r="I316" s="1272">
        <v>3</v>
      </c>
      <c r="J316" s="1366">
        <v>41699</v>
      </c>
      <c r="K316" s="1366">
        <v>42004</v>
      </c>
      <c r="L316" s="479">
        <f t="shared" si="99"/>
        <v>43.571428571428569</v>
      </c>
      <c r="M316" s="718" t="s">
        <v>1172</v>
      </c>
      <c r="N316" s="477">
        <v>3</v>
      </c>
      <c r="O316" s="647">
        <f t="shared" si="96"/>
        <v>1</v>
      </c>
      <c r="P316" s="479">
        <f t="shared" si="100"/>
        <v>43.571428571428569</v>
      </c>
      <c r="Q316" s="479">
        <f t="shared" ca="1" si="101"/>
        <v>43.571428571428569</v>
      </c>
      <c r="R316" s="479">
        <f t="shared" ca="1" si="102"/>
        <v>43.571428571428569</v>
      </c>
      <c r="S316" s="480"/>
      <c r="T316" s="480"/>
      <c r="U316" s="208" t="s">
        <v>1620</v>
      </c>
      <c r="V316" s="915">
        <f t="shared" si="97"/>
        <v>2</v>
      </c>
      <c r="W316" s="915">
        <f t="shared" si="103"/>
        <v>0</v>
      </c>
      <c r="X316" s="915" t="str">
        <f t="shared" si="95"/>
        <v>CUMPLIDA</v>
      </c>
      <c r="Y316" s="1409"/>
      <c r="AB316" s="1162"/>
    </row>
    <row r="317" spans="1:28" s="1155" customFormat="1" ht="102" x14ac:dyDescent="0.2">
      <c r="A317" s="1452">
        <v>2</v>
      </c>
      <c r="B317" s="1413" t="s">
        <v>2158</v>
      </c>
      <c r="C317" s="1413" t="s">
        <v>924</v>
      </c>
      <c r="D317" s="1402" t="s">
        <v>680</v>
      </c>
      <c r="E317" s="1270" t="s">
        <v>986</v>
      </c>
      <c r="F317" s="1271" t="s">
        <v>680</v>
      </c>
      <c r="G317" s="1270" t="s">
        <v>1052</v>
      </c>
      <c r="H317" s="1270" t="s">
        <v>31</v>
      </c>
      <c r="I317" s="1272">
        <v>1</v>
      </c>
      <c r="J317" s="1366">
        <v>41699</v>
      </c>
      <c r="K317" s="1366">
        <v>41730</v>
      </c>
      <c r="L317" s="479">
        <f t="shared" si="99"/>
        <v>4.4285714285714288</v>
      </c>
      <c r="M317" s="718" t="s">
        <v>1172</v>
      </c>
      <c r="N317" s="477">
        <v>1</v>
      </c>
      <c r="O317" s="647">
        <f t="shared" si="96"/>
        <v>1</v>
      </c>
      <c r="P317" s="479">
        <f t="shared" si="100"/>
        <v>4.4285714285714288</v>
      </c>
      <c r="Q317" s="479">
        <f t="shared" ca="1" si="101"/>
        <v>4.4285714285714288</v>
      </c>
      <c r="R317" s="479">
        <f t="shared" ca="1" si="102"/>
        <v>4.4285714285714288</v>
      </c>
      <c r="S317" s="480"/>
      <c r="T317" s="480"/>
      <c r="U317" s="208" t="s">
        <v>1225</v>
      </c>
      <c r="V317" s="915">
        <f t="shared" si="97"/>
        <v>2</v>
      </c>
      <c r="W317" s="915">
        <f t="shared" si="103"/>
        <v>0</v>
      </c>
      <c r="X317" s="915" t="str">
        <f t="shared" si="95"/>
        <v>CUMPLIDA</v>
      </c>
      <c r="Y317" s="1399" t="str">
        <f>IF(X317&amp;X318&amp;X319&amp;X320&amp;X321="CUMPLIDA","CUMPLIDA",IF(OR(X317="VENCIDA",X318="VENCIDA",X319="VENCIDA",X320="VENCIDA",X321="VENCIDA"),"VENCIDA",IF(V317+V318+V319+V320+V321=10,"CUMPLIDA","EN TERMINO")))</f>
        <v>CUMPLIDA</v>
      </c>
      <c r="AB317" s="1162"/>
    </row>
    <row r="318" spans="1:28" s="1155" customFormat="1" ht="165" customHeight="1" x14ac:dyDescent="0.2">
      <c r="A318" s="1453"/>
      <c r="B318" s="1398"/>
      <c r="C318" s="1398"/>
      <c r="D318" s="1453"/>
      <c r="E318" s="1270" t="s">
        <v>987</v>
      </c>
      <c r="F318" s="1271" t="s">
        <v>680</v>
      </c>
      <c r="G318" s="1270" t="s">
        <v>1053</v>
      </c>
      <c r="H318" s="1270" t="s">
        <v>2002</v>
      </c>
      <c r="I318" s="1272">
        <v>1</v>
      </c>
      <c r="J318" s="1366">
        <v>41699</v>
      </c>
      <c r="K318" s="1366">
        <v>42004</v>
      </c>
      <c r="L318" s="479">
        <f t="shared" si="99"/>
        <v>43.571428571428569</v>
      </c>
      <c r="M318" s="718" t="s">
        <v>1172</v>
      </c>
      <c r="N318" s="477">
        <v>1</v>
      </c>
      <c r="O318" s="647">
        <f t="shared" si="96"/>
        <v>1</v>
      </c>
      <c r="P318" s="479">
        <f t="shared" si="100"/>
        <v>43.571428571428569</v>
      </c>
      <c r="Q318" s="479">
        <f t="shared" ca="1" si="101"/>
        <v>43.571428571428569</v>
      </c>
      <c r="R318" s="479">
        <f t="shared" ca="1" si="102"/>
        <v>43.571428571428569</v>
      </c>
      <c r="S318" s="480"/>
      <c r="T318" s="480"/>
      <c r="U318" s="208" t="s">
        <v>2201</v>
      </c>
      <c r="V318" s="915">
        <f t="shared" si="97"/>
        <v>2</v>
      </c>
      <c r="W318" s="915">
        <f t="shared" si="103"/>
        <v>0</v>
      </c>
      <c r="X318" s="915" t="str">
        <f t="shared" si="95"/>
        <v>CUMPLIDA</v>
      </c>
      <c r="Y318" s="1410"/>
      <c r="AB318" s="1162"/>
    </row>
    <row r="319" spans="1:28" s="1155" customFormat="1" ht="189.75" customHeight="1" x14ac:dyDescent="0.2">
      <c r="A319" s="1453"/>
      <c r="B319" s="1398"/>
      <c r="C319" s="1398"/>
      <c r="D319" s="1453"/>
      <c r="E319" s="1270" t="s">
        <v>988</v>
      </c>
      <c r="F319" s="1271" t="s">
        <v>680</v>
      </c>
      <c r="G319" s="1270" t="s">
        <v>1055</v>
      </c>
      <c r="H319" s="1270" t="s">
        <v>1056</v>
      </c>
      <c r="I319" s="1272">
        <v>1</v>
      </c>
      <c r="J319" s="1366">
        <v>41699</v>
      </c>
      <c r="K319" s="1366">
        <v>42004</v>
      </c>
      <c r="L319" s="479">
        <f t="shared" si="99"/>
        <v>43.571428571428569</v>
      </c>
      <c r="M319" s="718" t="s">
        <v>1172</v>
      </c>
      <c r="N319" s="477">
        <v>1</v>
      </c>
      <c r="O319" s="647">
        <f t="shared" si="96"/>
        <v>1</v>
      </c>
      <c r="P319" s="479">
        <f t="shared" si="100"/>
        <v>43.571428571428569</v>
      </c>
      <c r="Q319" s="479">
        <f t="shared" ca="1" si="101"/>
        <v>43.571428571428569</v>
      </c>
      <c r="R319" s="479">
        <f t="shared" ca="1" si="102"/>
        <v>43.571428571428569</v>
      </c>
      <c r="S319" s="480"/>
      <c r="T319" s="480"/>
      <c r="U319" s="208" t="s">
        <v>1661</v>
      </c>
      <c r="V319" s="915">
        <f t="shared" si="97"/>
        <v>2</v>
      </c>
      <c r="W319" s="915">
        <f t="shared" si="103"/>
        <v>0</v>
      </c>
      <c r="X319" s="915" t="str">
        <f t="shared" si="95"/>
        <v>CUMPLIDA</v>
      </c>
      <c r="Y319" s="1410"/>
      <c r="AB319" s="1162"/>
    </row>
    <row r="320" spans="1:28" s="1155" customFormat="1" ht="180" x14ac:dyDescent="0.2">
      <c r="A320" s="1453"/>
      <c r="B320" s="1398"/>
      <c r="C320" s="1398"/>
      <c r="D320" s="1453"/>
      <c r="E320" s="1270" t="s">
        <v>989</v>
      </c>
      <c r="F320" s="1271" t="s">
        <v>680</v>
      </c>
      <c r="G320" s="1270" t="s">
        <v>1871</v>
      </c>
      <c r="H320" s="1270" t="s">
        <v>1873</v>
      </c>
      <c r="I320" s="1272">
        <v>1</v>
      </c>
      <c r="J320" s="1366">
        <v>41699</v>
      </c>
      <c r="K320" s="1366">
        <v>42004</v>
      </c>
      <c r="L320" s="479">
        <f t="shared" si="99"/>
        <v>43.571428571428569</v>
      </c>
      <c r="M320" s="718" t="s">
        <v>1172</v>
      </c>
      <c r="N320" s="477">
        <v>1</v>
      </c>
      <c r="O320" s="647">
        <f t="shared" si="96"/>
        <v>1</v>
      </c>
      <c r="P320" s="479">
        <f t="shared" si="100"/>
        <v>43.571428571428569</v>
      </c>
      <c r="Q320" s="479">
        <f t="shared" ca="1" si="101"/>
        <v>43.571428571428569</v>
      </c>
      <c r="R320" s="479">
        <f t="shared" ca="1" si="102"/>
        <v>43.571428571428569</v>
      </c>
      <c r="S320" s="480"/>
      <c r="T320" s="480"/>
      <c r="U320" s="208" t="s">
        <v>2192</v>
      </c>
      <c r="V320" s="915">
        <f t="shared" si="97"/>
        <v>2</v>
      </c>
      <c r="W320" s="915">
        <f t="shared" si="103"/>
        <v>0</v>
      </c>
      <c r="X320" s="915" t="str">
        <f t="shared" si="95"/>
        <v>CUMPLIDA</v>
      </c>
      <c r="Y320" s="1410"/>
      <c r="AB320" s="1162"/>
    </row>
    <row r="321" spans="1:28" s="1155" customFormat="1" ht="90" thickBot="1" x14ac:dyDescent="0.25">
      <c r="A321" s="1453"/>
      <c r="B321" s="1398"/>
      <c r="C321" s="1398"/>
      <c r="D321" s="1453"/>
      <c r="E321" s="1270" t="s">
        <v>1194</v>
      </c>
      <c r="F321" s="1271" t="s">
        <v>680</v>
      </c>
      <c r="G321" s="1270" t="s">
        <v>1057</v>
      </c>
      <c r="H321" s="1270" t="s">
        <v>1058</v>
      </c>
      <c r="I321" s="1272">
        <v>2</v>
      </c>
      <c r="J321" s="1366">
        <v>41730</v>
      </c>
      <c r="K321" s="1366">
        <v>42004</v>
      </c>
      <c r="L321" s="479">
        <f t="shared" si="99"/>
        <v>39.142857142857146</v>
      </c>
      <c r="M321" s="718" t="s">
        <v>1172</v>
      </c>
      <c r="N321" s="477">
        <v>2</v>
      </c>
      <c r="O321" s="647">
        <f t="shared" si="96"/>
        <v>1</v>
      </c>
      <c r="P321" s="479">
        <f t="shared" si="100"/>
        <v>39.142857142857146</v>
      </c>
      <c r="Q321" s="479">
        <f t="shared" ca="1" si="101"/>
        <v>39.142857142857146</v>
      </c>
      <c r="R321" s="479">
        <f t="shared" ca="1" si="102"/>
        <v>39.142857142857146</v>
      </c>
      <c r="S321" s="480"/>
      <c r="T321" s="480"/>
      <c r="U321" s="208" t="s">
        <v>1662</v>
      </c>
      <c r="V321" s="915">
        <f t="shared" si="97"/>
        <v>2</v>
      </c>
      <c r="W321" s="915">
        <f t="shared" si="103"/>
        <v>0</v>
      </c>
      <c r="X321" s="915" t="str">
        <f t="shared" si="95"/>
        <v>CUMPLIDA</v>
      </c>
      <c r="Y321" s="1409"/>
      <c r="AB321" s="1162"/>
    </row>
    <row r="322" spans="1:28" s="1155" customFormat="1" ht="72" x14ac:dyDescent="0.2">
      <c r="A322" s="1452">
        <v>3</v>
      </c>
      <c r="B322" s="1413" t="s">
        <v>1936</v>
      </c>
      <c r="C322" s="1413" t="s">
        <v>925</v>
      </c>
      <c r="D322" s="1402" t="s">
        <v>680</v>
      </c>
      <c r="E322" s="1414" t="s">
        <v>990</v>
      </c>
      <c r="F322" s="1271" t="s">
        <v>680</v>
      </c>
      <c r="G322" s="1270" t="s">
        <v>1059</v>
      </c>
      <c r="H322" s="1367" t="s">
        <v>1060</v>
      </c>
      <c r="I322" s="1272">
        <v>1</v>
      </c>
      <c r="J322" s="1366">
        <v>41730</v>
      </c>
      <c r="K322" s="1366">
        <v>42004</v>
      </c>
      <c r="L322" s="479">
        <f t="shared" si="99"/>
        <v>39.142857142857146</v>
      </c>
      <c r="M322" s="718" t="s">
        <v>1172</v>
      </c>
      <c r="N322" s="477">
        <v>1</v>
      </c>
      <c r="O322" s="647">
        <f t="shared" si="96"/>
        <v>1</v>
      </c>
      <c r="P322" s="479">
        <f t="shared" si="100"/>
        <v>39.142857142857146</v>
      </c>
      <c r="Q322" s="479">
        <f t="shared" ca="1" si="101"/>
        <v>39.142857142857146</v>
      </c>
      <c r="R322" s="479">
        <f t="shared" ca="1" si="102"/>
        <v>39.142857142857146</v>
      </c>
      <c r="S322" s="480"/>
      <c r="T322" s="480"/>
      <c r="U322" s="208" t="s">
        <v>1655</v>
      </c>
      <c r="V322" s="915">
        <f t="shared" si="97"/>
        <v>2</v>
      </c>
      <c r="W322" s="915">
        <f t="shared" si="103"/>
        <v>0</v>
      </c>
      <c r="X322" s="915" t="str">
        <f t="shared" si="95"/>
        <v>CUMPLIDA</v>
      </c>
      <c r="Y322" s="1459" t="str">
        <f>IF(X322&amp;X323&amp;X324="CUMPLIDA","CUMPLIDA",IF(OR(X322="VENCIDA",X323="VENCIDA",X324="VENCIDA"),"VENCIDA",IF(V322+V323+V324=6,"CUMPLIDA","EN TERMINO")))</f>
        <v>CUMPLIDA</v>
      </c>
      <c r="AB322" s="1162"/>
    </row>
    <row r="323" spans="1:28" s="1155" customFormat="1" ht="51" x14ac:dyDescent="0.2">
      <c r="A323" s="1453"/>
      <c r="B323" s="1398"/>
      <c r="C323" s="1398"/>
      <c r="D323" s="1453"/>
      <c r="E323" s="1405"/>
      <c r="F323" s="1271" t="s">
        <v>680</v>
      </c>
      <c r="G323" s="1270" t="s">
        <v>1061</v>
      </c>
      <c r="H323" s="1367" t="s">
        <v>1060</v>
      </c>
      <c r="I323" s="1272">
        <v>1</v>
      </c>
      <c r="J323" s="1366">
        <v>41730</v>
      </c>
      <c r="K323" s="1366">
        <v>42004</v>
      </c>
      <c r="L323" s="479">
        <f t="shared" si="99"/>
        <v>39.142857142857146</v>
      </c>
      <c r="M323" s="718" t="s">
        <v>1172</v>
      </c>
      <c r="N323" s="477">
        <v>1</v>
      </c>
      <c r="O323" s="647">
        <f t="shared" si="96"/>
        <v>1</v>
      </c>
      <c r="P323" s="479">
        <f t="shared" si="100"/>
        <v>39.142857142857146</v>
      </c>
      <c r="Q323" s="479">
        <f t="shared" ca="1" si="101"/>
        <v>39.142857142857146</v>
      </c>
      <c r="R323" s="479">
        <f t="shared" ca="1" si="102"/>
        <v>39.142857142857146</v>
      </c>
      <c r="S323" s="480"/>
      <c r="T323" s="480"/>
      <c r="U323" s="208" t="s">
        <v>1656</v>
      </c>
      <c r="V323" s="915">
        <f t="shared" si="97"/>
        <v>2</v>
      </c>
      <c r="W323" s="915">
        <f t="shared" si="103"/>
        <v>0</v>
      </c>
      <c r="X323" s="915" t="str">
        <f t="shared" si="95"/>
        <v>CUMPLIDA</v>
      </c>
      <c r="Y323" s="1460"/>
      <c r="AB323" s="1162"/>
    </row>
    <row r="324" spans="1:28" s="1155" customFormat="1" ht="96.75" thickBot="1" x14ac:dyDescent="0.25">
      <c r="A324" s="1453"/>
      <c r="B324" s="1398"/>
      <c r="C324" s="1398"/>
      <c r="D324" s="1453"/>
      <c r="E324" s="1405"/>
      <c r="F324" s="1271" t="s">
        <v>680</v>
      </c>
      <c r="G324" s="1270" t="s">
        <v>1062</v>
      </c>
      <c r="H324" s="1367" t="s">
        <v>1060</v>
      </c>
      <c r="I324" s="1272">
        <v>1</v>
      </c>
      <c r="J324" s="1366">
        <v>41730</v>
      </c>
      <c r="K324" s="1366">
        <v>42004</v>
      </c>
      <c r="L324" s="479">
        <f t="shared" si="99"/>
        <v>39.142857142857146</v>
      </c>
      <c r="M324" s="718" t="s">
        <v>1172</v>
      </c>
      <c r="N324" s="477">
        <v>1</v>
      </c>
      <c r="O324" s="647">
        <f t="shared" si="96"/>
        <v>1</v>
      </c>
      <c r="P324" s="479">
        <f t="shared" si="100"/>
        <v>39.142857142857146</v>
      </c>
      <c r="Q324" s="479">
        <f t="shared" ca="1" si="101"/>
        <v>39.142857142857146</v>
      </c>
      <c r="R324" s="479">
        <f t="shared" ca="1" si="102"/>
        <v>39.142857142857146</v>
      </c>
      <c r="S324" s="480"/>
      <c r="T324" s="480"/>
      <c r="U324" s="208" t="s">
        <v>1657</v>
      </c>
      <c r="V324" s="915">
        <f t="shared" si="97"/>
        <v>2</v>
      </c>
      <c r="W324" s="915">
        <f t="shared" si="103"/>
        <v>0</v>
      </c>
      <c r="X324" s="915" t="str">
        <f t="shared" si="95"/>
        <v>CUMPLIDA</v>
      </c>
      <c r="Y324" s="1460"/>
      <c r="AB324" s="1162"/>
    </row>
    <row r="325" spans="1:28" s="1155" customFormat="1" ht="60" x14ac:dyDescent="0.2">
      <c r="A325" s="1431">
        <v>4</v>
      </c>
      <c r="B325" s="1413" t="s">
        <v>1937</v>
      </c>
      <c r="C325" s="1413" t="s">
        <v>926</v>
      </c>
      <c r="D325" s="1402" t="s">
        <v>680</v>
      </c>
      <c r="E325" s="1462" t="s">
        <v>991</v>
      </c>
      <c r="F325" s="1271" t="s">
        <v>680</v>
      </c>
      <c r="G325" s="1270" t="s">
        <v>1063</v>
      </c>
      <c r="H325" s="1270" t="s">
        <v>1064</v>
      </c>
      <c r="I325" s="1272">
        <v>1</v>
      </c>
      <c r="J325" s="1361">
        <v>41701</v>
      </c>
      <c r="K325" s="1361">
        <v>42002</v>
      </c>
      <c r="L325" s="479">
        <f t="shared" si="99"/>
        <v>43</v>
      </c>
      <c r="M325" s="718" t="s">
        <v>1173</v>
      </c>
      <c r="N325" s="477">
        <v>1</v>
      </c>
      <c r="O325" s="647">
        <f t="shared" si="96"/>
        <v>1</v>
      </c>
      <c r="P325" s="479">
        <f t="shared" si="100"/>
        <v>43</v>
      </c>
      <c r="Q325" s="479">
        <f t="shared" ca="1" si="101"/>
        <v>43</v>
      </c>
      <c r="R325" s="479">
        <f t="shared" ca="1" si="102"/>
        <v>43</v>
      </c>
      <c r="S325" s="480"/>
      <c r="T325" s="480"/>
      <c r="U325" s="208" t="s">
        <v>2159</v>
      </c>
      <c r="V325" s="915">
        <f t="shared" si="97"/>
        <v>2</v>
      </c>
      <c r="W325" s="915">
        <f t="shared" si="103"/>
        <v>0</v>
      </c>
      <c r="X325" s="915" t="str">
        <f t="shared" si="95"/>
        <v>CUMPLIDA</v>
      </c>
      <c r="Y325" s="1394" t="str">
        <f>IF(X325&amp;X326="CUMPLIDA","CUMPLIDA",IF(OR(X325="VENCIDA",X326="VENCIDA"),"VENCIDA",IF(V325+V326=4,"CUMPLIDA","EN TERMINO")))</f>
        <v>CUMPLIDA</v>
      </c>
      <c r="AB325" s="1162"/>
    </row>
    <row r="326" spans="1:28" s="1155" customFormat="1" ht="51.75" thickBot="1" x14ac:dyDescent="0.25">
      <c r="A326" s="1461"/>
      <c r="B326" s="1398"/>
      <c r="C326" s="1398"/>
      <c r="D326" s="1453"/>
      <c r="E326" s="1463"/>
      <c r="F326" s="1271" t="s">
        <v>680</v>
      </c>
      <c r="G326" s="1270" t="s">
        <v>1065</v>
      </c>
      <c r="H326" s="1270" t="s">
        <v>1066</v>
      </c>
      <c r="I326" s="1272">
        <v>1</v>
      </c>
      <c r="J326" s="1361">
        <v>41764</v>
      </c>
      <c r="K326" s="1361">
        <v>41943</v>
      </c>
      <c r="L326" s="479">
        <f t="shared" si="99"/>
        <v>25.571428571428573</v>
      </c>
      <c r="M326" s="718" t="s">
        <v>1174</v>
      </c>
      <c r="N326" s="477">
        <v>1</v>
      </c>
      <c r="O326" s="647">
        <f t="shared" si="96"/>
        <v>1</v>
      </c>
      <c r="P326" s="479">
        <f t="shared" si="100"/>
        <v>25.571428571428573</v>
      </c>
      <c r="Q326" s="479">
        <f t="shared" ca="1" si="101"/>
        <v>25.571428571428573</v>
      </c>
      <c r="R326" s="479">
        <f t="shared" ca="1" si="102"/>
        <v>25.571428571428573</v>
      </c>
      <c r="S326" s="480"/>
      <c r="T326" s="480"/>
      <c r="U326" s="208" t="s">
        <v>1598</v>
      </c>
      <c r="V326" s="915">
        <f t="shared" si="97"/>
        <v>2</v>
      </c>
      <c r="W326" s="915">
        <f t="shared" si="103"/>
        <v>0</v>
      </c>
      <c r="X326" s="915" t="str">
        <f t="shared" si="95"/>
        <v>CUMPLIDA</v>
      </c>
      <c r="Y326" s="1412"/>
      <c r="AB326" s="1162"/>
    </row>
    <row r="327" spans="1:28" s="1155" customFormat="1" ht="261.75" customHeight="1" x14ac:dyDescent="0.2">
      <c r="A327" s="1431">
        <v>5</v>
      </c>
      <c r="B327" s="1413" t="s">
        <v>1938</v>
      </c>
      <c r="C327" s="1413" t="s">
        <v>2160</v>
      </c>
      <c r="D327" s="1402" t="s">
        <v>680</v>
      </c>
      <c r="E327" s="1447" t="s">
        <v>992</v>
      </c>
      <c r="F327" s="1271" t="s">
        <v>680</v>
      </c>
      <c r="G327" s="1279" t="s">
        <v>1067</v>
      </c>
      <c r="H327" s="1279" t="s">
        <v>1068</v>
      </c>
      <c r="I327" s="1280">
        <v>6</v>
      </c>
      <c r="J327" s="1361">
        <v>41699</v>
      </c>
      <c r="K327" s="1361">
        <v>41943</v>
      </c>
      <c r="L327" s="479">
        <f t="shared" si="99"/>
        <v>34.857142857142854</v>
      </c>
      <c r="M327" s="718" t="s">
        <v>1172</v>
      </c>
      <c r="N327" s="477">
        <v>6</v>
      </c>
      <c r="O327" s="647">
        <f t="shared" si="96"/>
        <v>1</v>
      </c>
      <c r="P327" s="479">
        <f t="shared" si="100"/>
        <v>34.857142857142854</v>
      </c>
      <c r="Q327" s="479">
        <f t="shared" ca="1" si="101"/>
        <v>34.857142857142854</v>
      </c>
      <c r="R327" s="479">
        <f t="shared" ca="1" si="102"/>
        <v>34.857142857142854</v>
      </c>
      <c r="S327" s="480"/>
      <c r="T327" s="480"/>
      <c r="U327" s="208" t="s">
        <v>2161</v>
      </c>
      <c r="V327" s="915">
        <f t="shared" si="97"/>
        <v>2</v>
      </c>
      <c r="W327" s="915">
        <f t="shared" si="103"/>
        <v>0</v>
      </c>
      <c r="X327" s="915" t="str">
        <f t="shared" si="95"/>
        <v>CUMPLIDA</v>
      </c>
      <c r="Y327" s="1408" t="str">
        <f>IF(X327&amp;X328="CUMPLIDA","CUMPLIDA",IF(OR(X327="VENCIDA",X328="VENCIDA"),"VENCIDA",IF(V327+V328=4,"CUMPLIDA","EN TERMINO")))</f>
        <v>CUMPLIDA</v>
      </c>
      <c r="AB327" s="1162"/>
    </row>
    <row r="328" spans="1:28" s="1155" customFormat="1" ht="117" customHeight="1" thickBot="1" x14ac:dyDescent="0.25">
      <c r="A328" s="1461"/>
      <c r="B328" s="1398"/>
      <c r="C328" s="1398"/>
      <c r="D328" s="1453"/>
      <c r="E328" s="1405"/>
      <c r="F328" s="1271" t="s">
        <v>680</v>
      </c>
      <c r="G328" s="1279" t="s">
        <v>1069</v>
      </c>
      <c r="H328" s="1279" t="s">
        <v>1070</v>
      </c>
      <c r="I328" s="1280">
        <v>1</v>
      </c>
      <c r="J328" s="1361">
        <v>41699</v>
      </c>
      <c r="K328" s="1361">
        <v>41943</v>
      </c>
      <c r="L328" s="479">
        <f t="shared" si="99"/>
        <v>34.857142857142854</v>
      </c>
      <c r="M328" s="718" t="s">
        <v>1172</v>
      </c>
      <c r="N328" s="477">
        <v>1</v>
      </c>
      <c r="O328" s="647">
        <f t="shared" si="96"/>
        <v>1</v>
      </c>
      <c r="P328" s="479">
        <f t="shared" si="100"/>
        <v>34.857142857142854</v>
      </c>
      <c r="Q328" s="479">
        <f t="shared" ca="1" si="101"/>
        <v>34.857142857142854</v>
      </c>
      <c r="R328" s="479">
        <f t="shared" ca="1" si="102"/>
        <v>34.857142857142854</v>
      </c>
      <c r="S328" s="480"/>
      <c r="T328" s="480"/>
      <c r="U328" s="208" t="s">
        <v>1544</v>
      </c>
      <c r="V328" s="915">
        <f t="shared" si="97"/>
        <v>2</v>
      </c>
      <c r="W328" s="915">
        <f t="shared" si="103"/>
        <v>0</v>
      </c>
      <c r="X328" s="915" t="str">
        <f t="shared" si="95"/>
        <v>CUMPLIDA</v>
      </c>
      <c r="Y328" s="1409"/>
      <c r="AB328" s="1162"/>
    </row>
    <row r="329" spans="1:28" s="1155" customFormat="1" ht="48" x14ac:dyDescent="0.2">
      <c r="A329" s="1431">
        <v>6</v>
      </c>
      <c r="B329" s="1413" t="s">
        <v>1939</v>
      </c>
      <c r="C329" s="1413" t="s">
        <v>928</v>
      </c>
      <c r="D329" s="1402" t="s">
        <v>680</v>
      </c>
      <c r="E329" s="1447" t="s">
        <v>993</v>
      </c>
      <c r="F329" s="1271" t="s">
        <v>680</v>
      </c>
      <c r="G329" s="1279" t="s">
        <v>1071</v>
      </c>
      <c r="H329" s="1279" t="s">
        <v>1072</v>
      </c>
      <c r="I329" s="1280">
        <v>5</v>
      </c>
      <c r="J329" s="1361">
        <v>41791</v>
      </c>
      <c r="K329" s="1361">
        <v>42004</v>
      </c>
      <c r="L329" s="479">
        <f t="shared" si="99"/>
        <v>30.428571428571427</v>
      </c>
      <c r="M329" s="718" t="s">
        <v>1175</v>
      </c>
      <c r="N329" s="477">
        <v>5</v>
      </c>
      <c r="O329" s="647">
        <f t="shared" si="96"/>
        <v>1</v>
      </c>
      <c r="P329" s="479">
        <f t="shared" si="100"/>
        <v>30.428571428571427</v>
      </c>
      <c r="Q329" s="479">
        <f t="shared" ca="1" si="101"/>
        <v>30.428571428571427</v>
      </c>
      <c r="R329" s="479">
        <f t="shared" ca="1" si="102"/>
        <v>30.428571428571427</v>
      </c>
      <c r="S329" s="480"/>
      <c r="T329" s="480"/>
      <c r="U329" s="208" t="s">
        <v>1622</v>
      </c>
      <c r="V329" s="915">
        <f t="shared" si="97"/>
        <v>2</v>
      </c>
      <c r="W329" s="915">
        <f t="shared" si="103"/>
        <v>0</v>
      </c>
      <c r="X329" s="915" t="str">
        <f t="shared" si="95"/>
        <v>CUMPLIDA</v>
      </c>
      <c r="Y329" s="1399" t="str">
        <f>IF(X329&amp;X330="CUMPLIDA","CUMPLIDA",IF(OR(X329="VENCIDA",X330="VENCIDA"),"VENCIDA",IF(V329+V330=4,"CUMPLIDA","EN TERMINO")))</f>
        <v>CUMPLIDA</v>
      </c>
      <c r="AB329" s="1162"/>
    </row>
    <row r="330" spans="1:28" s="1155" customFormat="1" ht="48.75" thickBot="1" x14ac:dyDescent="0.25">
      <c r="A330" s="1461"/>
      <c r="B330" s="1398"/>
      <c r="C330" s="1398"/>
      <c r="D330" s="1453"/>
      <c r="E330" s="1405"/>
      <c r="F330" s="1271" t="s">
        <v>680</v>
      </c>
      <c r="G330" s="1279" t="s">
        <v>1073</v>
      </c>
      <c r="H330" s="1279" t="s">
        <v>1074</v>
      </c>
      <c r="I330" s="1280">
        <v>1</v>
      </c>
      <c r="J330" s="1361">
        <v>41791</v>
      </c>
      <c r="K330" s="1361">
        <v>42004</v>
      </c>
      <c r="L330" s="479">
        <f t="shared" si="99"/>
        <v>30.428571428571427</v>
      </c>
      <c r="M330" s="718" t="s">
        <v>1175</v>
      </c>
      <c r="N330" s="477">
        <v>1</v>
      </c>
      <c r="O330" s="647">
        <f t="shared" si="96"/>
        <v>1</v>
      </c>
      <c r="P330" s="479">
        <f t="shared" si="100"/>
        <v>30.428571428571427</v>
      </c>
      <c r="Q330" s="479">
        <f t="shared" ca="1" si="101"/>
        <v>30.428571428571427</v>
      </c>
      <c r="R330" s="479">
        <f t="shared" ca="1" si="102"/>
        <v>30.428571428571427</v>
      </c>
      <c r="S330" s="480"/>
      <c r="T330" s="480"/>
      <c r="U330" s="208" t="s">
        <v>1621</v>
      </c>
      <c r="V330" s="915">
        <f t="shared" si="97"/>
        <v>2</v>
      </c>
      <c r="W330" s="915">
        <f t="shared" si="103"/>
        <v>0</v>
      </c>
      <c r="X330" s="915" t="str">
        <f t="shared" si="95"/>
        <v>CUMPLIDA</v>
      </c>
      <c r="Y330" s="1409"/>
      <c r="AB330" s="1162"/>
    </row>
    <row r="331" spans="1:28" s="1155" customFormat="1" ht="48" x14ac:dyDescent="0.2">
      <c r="A331" s="1431">
        <v>7</v>
      </c>
      <c r="B331" s="1413" t="s">
        <v>1940</v>
      </c>
      <c r="C331" s="1413" t="s">
        <v>929</v>
      </c>
      <c r="D331" s="1402" t="s">
        <v>680</v>
      </c>
      <c r="E331" s="1447" t="s">
        <v>994</v>
      </c>
      <c r="F331" s="1271" t="s">
        <v>680</v>
      </c>
      <c r="G331" s="1368" t="s">
        <v>1075</v>
      </c>
      <c r="H331" s="1279" t="s">
        <v>1630</v>
      </c>
      <c r="I331" s="1280">
        <v>3</v>
      </c>
      <c r="J331" s="1361">
        <v>41730</v>
      </c>
      <c r="K331" s="1361">
        <v>42004</v>
      </c>
      <c r="L331" s="479">
        <f t="shared" si="99"/>
        <v>39.142857142857146</v>
      </c>
      <c r="M331" s="718" t="s">
        <v>1175</v>
      </c>
      <c r="N331" s="477">
        <v>3</v>
      </c>
      <c r="O331" s="647">
        <f t="shared" si="96"/>
        <v>1</v>
      </c>
      <c r="P331" s="479">
        <f t="shared" si="100"/>
        <v>39.142857142857146</v>
      </c>
      <c r="Q331" s="479">
        <f t="shared" ca="1" si="101"/>
        <v>39.142857142857146</v>
      </c>
      <c r="R331" s="479">
        <f t="shared" ca="1" si="102"/>
        <v>39.142857142857146</v>
      </c>
      <c r="S331" s="480"/>
      <c r="T331" s="480"/>
      <c r="U331" s="208" t="s">
        <v>2162</v>
      </c>
      <c r="V331" s="915">
        <f t="shared" si="97"/>
        <v>2</v>
      </c>
      <c r="W331" s="915">
        <f t="shared" si="103"/>
        <v>0</v>
      </c>
      <c r="X331" s="915" t="str">
        <f t="shared" si="95"/>
        <v>CUMPLIDA</v>
      </c>
      <c r="Y331" s="1399" t="str">
        <f>IF(X331&amp;X332&amp;X333="CUMPLIDA","CUMPLIDA",IF(OR(X331="VENCIDA",X332="VENCIDA",X333="VENCIDA"),"VENCIDA",IF(V331+V332+V333=6,"CUMPLIDA","EN TERMINO")))</f>
        <v>CUMPLIDA</v>
      </c>
      <c r="AB331" s="1162"/>
    </row>
    <row r="332" spans="1:28" s="1155" customFormat="1" ht="48" x14ac:dyDescent="0.2">
      <c r="A332" s="1461"/>
      <c r="B332" s="1398"/>
      <c r="C332" s="1398"/>
      <c r="D332" s="1453"/>
      <c r="E332" s="1405"/>
      <c r="F332" s="1271" t="s">
        <v>680</v>
      </c>
      <c r="G332" s="1368" t="s">
        <v>1077</v>
      </c>
      <c r="H332" s="1279" t="s">
        <v>1078</v>
      </c>
      <c r="I332" s="1280">
        <v>1</v>
      </c>
      <c r="J332" s="1361">
        <v>41730</v>
      </c>
      <c r="K332" s="1361">
        <v>42004</v>
      </c>
      <c r="L332" s="479">
        <f t="shared" si="99"/>
        <v>39.142857142857146</v>
      </c>
      <c r="M332" s="718" t="s">
        <v>1175</v>
      </c>
      <c r="N332" s="477">
        <v>1</v>
      </c>
      <c r="O332" s="647">
        <f t="shared" si="96"/>
        <v>1</v>
      </c>
      <c r="P332" s="479">
        <f t="shared" si="100"/>
        <v>39.142857142857146</v>
      </c>
      <c r="Q332" s="479">
        <f t="shared" ca="1" si="101"/>
        <v>39.142857142857146</v>
      </c>
      <c r="R332" s="479">
        <f t="shared" ca="1" si="102"/>
        <v>39.142857142857146</v>
      </c>
      <c r="S332" s="480"/>
      <c r="T332" s="480"/>
      <c r="U332" s="208" t="s">
        <v>1546</v>
      </c>
      <c r="V332" s="915">
        <f t="shared" si="97"/>
        <v>2</v>
      </c>
      <c r="W332" s="915">
        <f t="shared" si="103"/>
        <v>0</v>
      </c>
      <c r="X332" s="915" t="str">
        <f t="shared" si="95"/>
        <v>CUMPLIDA</v>
      </c>
      <c r="Y332" s="1410"/>
      <c r="AB332" s="1162"/>
    </row>
    <row r="333" spans="1:28" s="1155" customFormat="1" ht="48.75" thickBot="1" x14ac:dyDescent="0.25">
      <c r="A333" s="1461"/>
      <c r="B333" s="1398"/>
      <c r="C333" s="1398"/>
      <c r="D333" s="1453"/>
      <c r="E333" s="1405"/>
      <c r="F333" s="1271" t="s">
        <v>680</v>
      </c>
      <c r="G333" s="1368" t="s">
        <v>1079</v>
      </c>
      <c r="H333" s="1279" t="s">
        <v>1068</v>
      </c>
      <c r="I333" s="1280">
        <v>4</v>
      </c>
      <c r="J333" s="1361">
        <v>41730</v>
      </c>
      <c r="K333" s="1361">
        <v>42004</v>
      </c>
      <c r="L333" s="479">
        <f t="shared" si="99"/>
        <v>39.142857142857146</v>
      </c>
      <c r="M333" s="718" t="s">
        <v>1175</v>
      </c>
      <c r="N333" s="477">
        <v>4</v>
      </c>
      <c r="O333" s="647">
        <f t="shared" si="96"/>
        <v>1</v>
      </c>
      <c r="P333" s="479">
        <f t="shared" si="100"/>
        <v>39.142857142857146</v>
      </c>
      <c r="Q333" s="479">
        <f t="shared" ca="1" si="101"/>
        <v>39.142857142857146</v>
      </c>
      <c r="R333" s="479">
        <f t="shared" ca="1" si="102"/>
        <v>39.142857142857146</v>
      </c>
      <c r="S333" s="480"/>
      <c r="T333" s="480"/>
      <c r="U333" s="208" t="s">
        <v>1545</v>
      </c>
      <c r="V333" s="915">
        <f t="shared" si="97"/>
        <v>2</v>
      </c>
      <c r="W333" s="915">
        <f t="shared" si="103"/>
        <v>0</v>
      </c>
      <c r="X333" s="915" t="str">
        <f t="shared" si="95"/>
        <v>CUMPLIDA</v>
      </c>
      <c r="Y333" s="1409"/>
      <c r="AB333" s="1162"/>
    </row>
    <row r="334" spans="1:28" s="1155" customFormat="1" ht="60" x14ac:dyDescent="0.2">
      <c r="A334" s="1431">
        <v>8</v>
      </c>
      <c r="B334" s="1413" t="s">
        <v>1941</v>
      </c>
      <c r="C334" s="1413" t="s">
        <v>930</v>
      </c>
      <c r="D334" s="1402" t="s">
        <v>680</v>
      </c>
      <c r="E334" s="1447" t="s">
        <v>995</v>
      </c>
      <c r="F334" s="1271" t="s">
        <v>680</v>
      </c>
      <c r="G334" s="1279" t="s">
        <v>1080</v>
      </c>
      <c r="H334" s="1279" t="s">
        <v>1081</v>
      </c>
      <c r="I334" s="1280">
        <v>1</v>
      </c>
      <c r="J334" s="1361">
        <v>41699</v>
      </c>
      <c r="K334" s="1361">
        <v>42004</v>
      </c>
      <c r="L334" s="479">
        <f t="shared" si="99"/>
        <v>43.571428571428569</v>
      </c>
      <c r="M334" s="718" t="s">
        <v>1175</v>
      </c>
      <c r="N334" s="477">
        <v>1</v>
      </c>
      <c r="O334" s="647">
        <f t="shared" si="96"/>
        <v>1</v>
      </c>
      <c r="P334" s="479">
        <f t="shared" si="100"/>
        <v>43.571428571428569</v>
      </c>
      <c r="Q334" s="479">
        <f t="shared" ca="1" si="101"/>
        <v>43.571428571428569</v>
      </c>
      <c r="R334" s="479">
        <f t="shared" ca="1" si="102"/>
        <v>43.571428571428569</v>
      </c>
      <c r="S334" s="480"/>
      <c r="T334" s="480"/>
      <c r="U334" s="208" t="s">
        <v>1631</v>
      </c>
      <c r="V334" s="915">
        <f t="shared" si="97"/>
        <v>2</v>
      </c>
      <c r="W334" s="915">
        <f t="shared" si="103"/>
        <v>0</v>
      </c>
      <c r="X334" s="915" t="str">
        <f t="shared" si="95"/>
        <v>CUMPLIDA</v>
      </c>
      <c r="Y334" s="1399" t="str">
        <f>IF(X334&amp;X335&amp;X336="CUMPLIDA","CUMPLIDA",IF(OR(X334="VENCIDA",X335="VENCIDA",X336="VENCIDA"),"VENCIDA",IF(V334+V335+V336=6,"CUMPLIDA","EN TERMINO")))</f>
        <v>CUMPLIDA</v>
      </c>
      <c r="AB334" s="1162"/>
    </row>
    <row r="335" spans="1:28" s="1155" customFormat="1" ht="48" x14ac:dyDescent="0.2">
      <c r="A335" s="1461">
        <v>25</v>
      </c>
      <c r="B335" s="1398" t="s">
        <v>1941</v>
      </c>
      <c r="C335" s="1398" t="s">
        <v>930</v>
      </c>
      <c r="D335" s="1453" t="s">
        <v>680</v>
      </c>
      <c r="E335" s="1405" t="s">
        <v>995</v>
      </c>
      <c r="F335" s="1271" t="s">
        <v>680</v>
      </c>
      <c r="G335" s="1279" t="s">
        <v>1082</v>
      </c>
      <c r="H335" s="1279" t="s">
        <v>1081</v>
      </c>
      <c r="I335" s="1280">
        <v>1</v>
      </c>
      <c r="J335" s="1361">
        <v>41699</v>
      </c>
      <c r="K335" s="1361">
        <v>42004</v>
      </c>
      <c r="L335" s="479">
        <f t="shared" si="99"/>
        <v>43.571428571428569</v>
      </c>
      <c r="M335" s="718" t="s">
        <v>1175</v>
      </c>
      <c r="N335" s="477">
        <v>1</v>
      </c>
      <c r="O335" s="647">
        <f t="shared" si="96"/>
        <v>1</v>
      </c>
      <c r="P335" s="479">
        <f t="shared" si="100"/>
        <v>43.571428571428569</v>
      </c>
      <c r="Q335" s="479">
        <f t="shared" ca="1" si="101"/>
        <v>43.571428571428569</v>
      </c>
      <c r="R335" s="479">
        <f t="shared" ca="1" si="102"/>
        <v>43.571428571428569</v>
      </c>
      <c r="S335" s="480"/>
      <c r="T335" s="480"/>
      <c r="U335" s="208" t="s">
        <v>1632</v>
      </c>
      <c r="V335" s="915">
        <f t="shared" si="97"/>
        <v>2</v>
      </c>
      <c r="W335" s="915">
        <f t="shared" si="103"/>
        <v>0</v>
      </c>
      <c r="X335" s="915" t="str">
        <f t="shared" si="95"/>
        <v>CUMPLIDA</v>
      </c>
      <c r="Y335" s="1410"/>
      <c r="AB335" s="1162"/>
    </row>
    <row r="336" spans="1:28" s="1155" customFormat="1" ht="60.75" thickBot="1" x14ac:dyDescent="0.25">
      <c r="A336" s="1461">
        <v>26</v>
      </c>
      <c r="B336" s="1398" t="s">
        <v>1941</v>
      </c>
      <c r="C336" s="1398" t="s">
        <v>930</v>
      </c>
      <c r="D336" s="1453" t="s">
        <v>680</v>
      </c>
      <c r="E336" s="1405" t="s">
        <v>995</v>
      </c>
      <c r="F336" s="1271" t="s">
        <v>680</v>
      </c>
      <c r="G336" s="1279" t="s">
        <v>1083</v>
      </c>
      <c r="H336" s="1279" t="s">
        <v>1081</v>
      </c>
      <c r="I336" s="1280">
        <v>3</v>
      </c>
      <c r="J336" s="1361">
        <v>41699</v>
      </c>
      <c r="K336" s="1361">
        <v>42004</v>
      </c>
      <c r="L336" s="479">
        <f t="shared" si="99"/>
        <v>43.571428571428569</v>
      </c>
      <c r="M336" s="718" t="s">
        <v>1175</v>
      </c>
      <c r="N336" s="477">
        <v>3</v>
      </c>
      <c r="O336" s="647">
        <f t="shared" si="96"/>
        <v>1</v>
      </c>
      <c r="P336" s="479">
        <f t="shared" si="100"/>
        <v>43.571428571428569</v>
      </c>
      <c r="Q336" s="479">
        <f t="shared" ca="1" si="101"/>
        <v>43.571428571428569</v>
      </c>
      <c r="R336" s="479">
        <f t="shared" ca="1" si="102"/>
        <v>43.571428571428569</v>
      </c>
      <c r="S336" s="480"/>
      <c r="T336" s="480"/>
      <c r="U336" s="208" t="s">
        <v>1631</v>
      </c>
      <c r="V336" s="915">
        <f t="shared" si="97"/>
        <v>2</v>
      </c>
      <c r="W336" s="915">
        <f t="shared" si="103"/>
        <v>0</v>
      </c>
      <c r="X336" s="915" t="str">
        <f t="shared" si="95"/>
        <v>CUMPLIDA</v>
      </c>
      <c r="Y336" s="1409"/>
      <c r="AB336" s="1162"/>
    </row>
    <row r="337" spans="1:28" s="1155" customFormat="1" ht="89.25" x14ac:dyDescent="0.2">
      <c r="A337" s="1431">
        <v>9</v>
      </c>
      <c r="B337" s="1413" t="s">
        <v>1942</v>
      </c>
      <c r="C337" s="1413" t="s">
        <v>931</v>
      </c>
      <c r="D337" s="1402" t="s">
        <v>680</v>
      </c>
      <c r="E337" s="1279" t="s">
        <v>1195</v>
      </c>
      <c r="F337" s="1271" t="s">
        <v>680</v>
      </c>
      <c r="G337" s="1279" t="s">
        <v>1084</v>
      </c>
      <c r="H337" s="1279" t="s">
        <v>1085</v>
      </c>
      <c r="I337" s="1280">
        <v>1</v>
      </c>
      <c r="J337" s="1361">
        <v>41730</v>
      </c>
      <c r="K337" s="1361">
        <v>41971</v>
      </c>
      <c r="L337" s="479">
        <f t="shared" si="99"/>
        <v>34.428571428571431</v>
      </c>
      <c r="M337" s="718" t="s">
        <v>1173</v>
      </c>
      <c r="N337" s="477">
        <v>1</v>
      </c>
      <c r="O337" s="647">
        <f t="shared" si="96"/>
        <v>1</v>
      </c>
      <c r="P337" s="479">
        <f t="shared" si="100"/>
        <v>34.428571428571431</v>
      </c>
      <c r="Q337" s="479">
        <f t="shared" ca="1" si="101"/>
        <v>34.428571428571431</v>
      </c>
      <c r="R337" s="479">
        <f t="shared" ca="1" si="102"/>
        <v>34.428571428571431</v>
      </c>
      <c r="S337" s="480"/>
      <c r="T337" s="480"/>
      <c r="U337" s="208" t="s">
        <v>2163</v>
      </c>
      <c r="V337" s="915">
        <f t="shared" si="97"/>
        <v>2</v>
      </c>
      <c r="W337" s="915">
        <f t="shared" si="103"/>
        <v>0</v>
      </c>
      <c r="X337" s="915" t="str">
        <f t="shared" si="95"/>
        <v>CUMPLIDA</v>
      </c>
      <c r="Y337" s="1399" t="str">
        <f>IF(X337&amp;X338="CUMPLIDA","CUMPLIDA",IF(OR(X337="VENCIDA",X338="VENCIDA"),"VENCIDA",IF(V337+V338=4,"CUMPLIDA","EN TERMINO")))</f>
        <v>CUMPLIDA</v>
      </c>
      <c r="AB337" s="1162"/>
    </row>
    <row r="338" spans="1:28" s="1155" customFormat="1" ht="176.25" customHeight="1" thickBot="1" x14ac:dyDescent="0.25">
      <c r="A338" s="1461"/>
      <c r="B338" s="1398"/>
      <c r="C338" s="1398"/>
      <c r="D338" s="1453"/>
      <c r="E338" s="1279" t="s">
        <v>1196</v>
      </c>
      <c r="F338" s="1271" t="s">
        <v>680</v>
      </c>
      <c r="G338" s="1279" t="s">
        <v>1086</v>
      </c>
      <c r="H338" s="1279" t="s">
        <v>1087</v>
      </c>
      <c r="I338" s="1280">
        <v>1</v>
      </c>
      <c r="J338" s="1361">
        <v>41730</v>
      </c>
      <c r="K338" s="1361">
        <v>41971</v>
      </c>
      <c r="L338" s="479">
        <f t="shared" si="99"/>
        <v>34.428571428571431</v>
      </c>
      <c r="M338" s="718" t="s">
        <v>1176</v>
      </c>
      <c r="N338" s="477">
        <v>1</v>
      </c>
      <c r="O338" s="647">
        <f t="shared" si="96"/>
        <v>1</v>
      </c>
      <c r="P338" s="479">
        <f t="shared" si="100"/>
        <v>34.428571428571431</v>
      </c>
      <c r="Q338" s="479">
        <f t="shared" ca="1" si="101"/>
        <v>34.428571428571431</v>
      </c>
      <c r="R338" s="479">
        <f t="shared" ca="1" si="102"/>
        <v>34.428571428571431</v>
      </c>
      <c r="S338" s="480"/>
      <c r="T338" s="480"/>
      <c r="U338" s="208" t="s">
        <v>2164</v>
      </c>
      <c r="V338" s="915">
        <f t="shared" si="97"/>
        <v>2</v>
      </c>
      <c r="W338" s="915">
        <f t="shared" si="103"/>
        <v>0</v>
      </c>
      <c r="X338" s="915" t="str">
        <f t="shared" si="95"/>
        <v>CUMPLIDA</v>
      </c>
      <c r="Y338" s="1409"/>
      <c r="AB338" s="1162"/>
    </row>
    <row r="339" spans="1:28" s="1155" customFormat="1" ht="176.25" customHeight="1" thickBot="1" x14ac:dyDescent="0.25">
      <c r="A339" s="1030">
        <v>10</v>
      </c>
      <c r="B339" s="716" t="s">
        <v>1943</v>
      </c>
      <c r="C339" s="716" t="s">
        <v>932</v>
      </c>
      <c r="D339" s="913" t="s">
        <v>680</v>
      </c>
      <c r="E339" s="1279" t="s">
        <v>996</v>
      </c>
      <c r="F339" s="1271" t="s">
        <v>680</v>
      </c>
      <c r="G339" s="1279" t="s">
        <v>1088</v>
      </c>
      <c r="H339" s="1279" t="s">
        <v>1089</v>
      </c>
      <c r="I339" s="1280">
        <v>8</v>
      </c>
      <c r="J339" s="1361">
        <v>41699</v>
      </c>
      <c r="K339" s="1361">
        <v>42004</v>
      </c>
      <c r="L339" s="479">
        <f t="shared" si="99"/>
        <v>43.571428571428569</v>
      </c>
      <c r="M339" s="718" t="s">
        <v>1172</v>
      </c>
      <c r="N339" s="477">
        <v>8</v>
      </c>
      <c r="O339" s="647">
        <f t="shared" si="96"/>
        <v>1</v>
      </c>
      <c r="P339" s="479">
        <f t="shared" si="100"/>
        <v>43.571428571428569</v>
      </c>
      <c r="Q339" s="479">
        <f t="shared" ca="1" si="101"/>
        <v>43.571428571428569</v>
      </c>
      <c r="R339" s="479">
        <f t="shared" ca="1" si="102"/>
        <v>43.571428571428569</v>
      </c>
      <c r="S339" s="480"/>
      <c r="T339" s="480"/>
      <c r="U339" s="208" t="s">
        <v>2165</v>
      </c>
      <c r="V339" s="915">
        <f t="shared" si="97"/>
        <v>2</v>
      </c>
      <c r="W339" s="915">
        <f t="shared" si="103"/>
        <v>0</v>
      </c>
      <c r="X339" s="915" t="str">
        <f t="shared" si="95"/>
        <v>CUMPLIDA</v>
      </c>
      <c r="Y339" s="1170" t="str">
        <f>IF(X339="CUMPLIDA","CUMPLIDA",IF(X339="EN TERMINO","EN TERMINO","VENCIDA"))</f>
        <v>CUMPLIDA</v>
      </c>
      <c r="AB339" s="1162"/>
    </row>
    <row r="340" spans="1:28" s="1155" customFormat="1" ht="87" customHeight="1" x14ac:dyDescent="0.2">
      <c r="A340" s="1431">
        <v>11</v>
      </c>
      <c r="B340" s="1413" t="s">
        <v>1944</v>
      </c>
      <c r="C340" s="1413" t="s">
        <v>933</v>
      </c>
      <c r="D340" s="1402" t="s">
        <v>680</v>
      </c>
      <c r="E340" s="1447" t="s">
        <v>997</v>
      </c>
      <c r="F340" s="1271" t="s">
        <v>680</v>
      </c>
      <c r="G340" s="1279" t="s">
        <v>1090</v>
      </c>
      <c r="H340" s="1279" t="s">
        <v>1091</v>
      </c>
      <c r="I340" s="1280">
        <v>1</v>
      </c>
      <c r="J340" s="1361">
        <v>41730</v>
      </c>
      <c r="K340" s="1361">
        <v>42002</v>
      </c>
      <c r="L340" s="479">
        <f t="shared" si="99"/>
        <v>38.857142857142854</v>
      </c>
      <c r="M340" s="718" t="s">
        <v>1173</v>
      </c>
      <c r="N340" s="477">
        <v>1</v>
      </c>
      <c r="O340" s="647">
        <f t="shared" si="96"/>
        <v>1</v>
      </c>
      <c r="P340" s="479">
        <f t="shared" si="100"/>
        <v>38.857142857142854</v>
      </c>
      <c r="Q340" s="479">
        <f t="shared" ca="1" si="101"/>
        <v>38.857142857142854</v>
      </c>
      <c r="R340" s="479">
        <f t="shared" ca="1" si="102"/>
        <v>38.857142857142854</v>
      </c>
      <c r="S340" s="480"/>
      <c r="T340" s="480"/>
      <c r="U340" s="208" t="s">
        <v>2166</v>
      </c>
      <c r="V340" s="915">
        <f t="shared" si="97"/>
        <v>2</v>
      </c>
      <c r="W340" s="915">
        <f t="shared" si="103"/>
        <v>0</v>
      </c>
      <c r="X340" s="915" t="str">
        <f t="shared" si="95"/>
        <v>CUMPLIDA</v>
      </c>
      <c r="Y340" s="1399" t="str">
        <f>IF(X340&amp;X341="CUMPLIDA","CUMPLIDA",IF(OR(X340="VENCIDA",X341="VENCIDA"),"VENCIDA",IF(V340+V341=4,"CUMPLIDA","EN TERMINO")))</f>
        <v>CUMPLIDA</v>
      </c>
      <c r="AB340" s="1162"/>
    </row>
    <row r="341" spans="1:28" s="1155" customFormat="1" ht="105" customHeight="1" thickBot="1" x14ac:dyDescent="0.25">
      <c r="A341" s="1461"/>
      <c r="B341" s="1398" t="s">
        <v>1944</v>
      </c>
      <c r="C341" s="1398" t="s">
        <v>933</v>
      </c>
      <c r="D341" s="1453" t="s">
        <v>680</v>
      </c>
      <c r="E341" s="1405"/>
      <c r="F341" s="1271" t="s">
        <v>680</v>
      </c>
      <c r="G341" s="1279" t="s">
        <v>1092</v>
      </c>
      <c r="H341" s="1279" t="s">
        <v>47</v>
      </c>
      <c r="I341" s="1280">
        <v>1</v>
      </c>
      <c r="J341" s="1361">
        <v>41821</v>
      </c>
      <c r="K341" s="1361">
        <v>42185</v>
      </c>
      <c r="L341" s="479">
        <f t="shared" si="99"/>
        <v>52</v>
      </c>
      <c r="M341" s="718" t="s">
        <v>1172</v>
      </c>
      <c r="N341" s="477">
        <v>1</v>
      </c>
      <c r="O341" s="647">
        <f t="shared" si="96"/>
        <v>1</v>
      </c>
      <c r="P341" s="479">
        <f t="shared" si="100"/>
        <v>52</v>
      </c>
      <c r="Q341" s="479">
        <f t="shared" ca="1" si="101"/>
        <v>52</v>
      </c>
      <c r="R341" s="479">
        <f t="shared" ca="1" si="102"/>
        <v>52</v>
      </c>
      <c r="S341" s="480"/>
      <c r="T341" s="480"/>
      <c r="U341" s="208" t="s">
        <v>2167</v>
      </c>
      <c r="V341" s="915">
        <f t="shared" si="97"/>
        <v>2</v>
      </c>
      <c r="W341" s="915">
        <f t="shared" si="103"/>
        <v>0</v>
      </c>
      <c r="X341" s="915" t="str">
        <f t="shared" si="95"/>
        <v>CUMPLIDA</v>
      </c>
      <c r="Y341" s="1409"/>
      <c r="AB341" s="1162"/>
    </row>
    <row r="342" spans="1:28" s="1155" customFormat="1" ht="108.75" thickBot="1" x14ac:dyDescent="0.25">
      <c r="A342" s="1030">
        <v>12</v>
      </c>
      <c r="B342" s="716" t="s">
        <v>1945</v>
      </c>
      <c r="C342" s="716" t="s">
        <v>934</v>
      </c>
      <c r="D342" s="913" t="s">
        <v>680</v>
      </c>
      <c r="E342" s="1279" t="s">
        <v>998</v>
      </c>
      <c r="F342" s="1271" t="s">
        <v>680</v>
      </c>
      <c r="G342" s="1279" t="s">
        <v>1093</v>
      </c>
      <c r="H342" s="1279" t="s">
        <v>366</v>
      </c>
      <c r="I342" s="1280">
        <v>1</v>
      </c>
      <c r="J342" s="1361">
        <v>41699</v>
      </c>
      <c r="K342" s="1361">
        <v>41789</v>
      </c>
      <c r="L342" s="479">
        <f t="shared" si="99"/>
        <v>12.857142857142858</v>
      </c>
      <c r="M342" s="718" t="s">
        <v>1172</v>
      </c>
      <c r="N342" s="477">
        <v>1</v>
      </c>
      <c r="O342" s="647">
        <f t="shared" si="96"/>
        <v>1</v>
      </c>
      <c r="P342" s="479">
        <f t="shared" si="100"/>
        <v>12.857142857142858</v>
      </c>
      <c r="Q342" s="479">
        <f t="shared" ca="1" si="101"/>
        <v>12.857142857142858</v>
      </c>
      <c r="R342" s="479">
        <f t="shared" ca="1" si="102"/>
        <v>12.857142857142858</v>
      </c>
      <c r="S342" s="480"/>
      <c r="T342" s="480"/>
      <c r="U342" s="208" t="s">
        <v>1221</v>
      </c>
      <c r="V342" s="915">
        <f t="shared" si="97"/>
        <v>2</v>
      </c>
      <c r="W342" s="915">
        <f t="shared" si="103"/>
        <v>0</v>
      </c>
      <c r="X342" s="915" t="str">
        <f t="shared" si="95"/>
        <v>CUMPLIDA</v>
      </c>
      <c r="Y342" s="1170" t="str">
        <f>IF(X342="CUMPLIDA","CUMPLIDA",IF(X342="EN TERMINO","EN TERMINO","VENCIDA"))</f>
        <v>CUMPLIDA</v>
      </c>
      <c r="AB342" s="1162"/>
    </row>
    <row r="343" spans="1:28" s="1155" customFormat="1" ht="192.75" thickBot="1" x14ac:dyDescent="0.25">
      <c r="A343" s="1030">
        <v>13</v>
      </c>
      <c r="B343" s="716" t="s">
        <v>1946</v>
      </c>
      <c r="C343" s="716" t="s">
        <v>935</v>
      </c>
      <c r="D343" s="913" t="s">
        <v>680</v>
      </c>
      <c r="E343" s="1279" t="s">
        <v>999</v>
      </c>
      <c r="F343" s="1271" t="s">
        <v>680</v>
      </c>
      <c r="G343" s="1279" t="s">
        <v>1094</v>
      </c>
      <c r="H343" s="1279" t="s">
        <v>890</v>
      </c>
      <c r="I343" s="1280">
        <v>2</v>
      </c>
      <c r="J343" s="1361">
        <v>41699</v>
      </c>
      <c r="K343" s="1361">
        <v>42004</v>
      </c>
      <c r="L343" s="479">
        <f t="shared" si="99"/>
        <v>43.571428571428569</v>
      </c>
      <c r="M343" s="718" t="s">
        <v>1172</v>
      </c>
      <c r="N343" s="477">
        <v>2</v>
      </c>
      <c r="O343" s="647">
        <f t="shared" si="96"/>
        <v>1</v>
      </c>
      <c r="P343" s="479">
        <f t="shared" si="100"/>
        <v>43.571428571428569</v>
      </c>
      <c r="Q343" s="479">
        <f t="shared" ca="1" si="101"/>
        <v>43.571428571428569</v>
      </c>
      <c r="R343" s="479">
        <f t="shared" ca="1" si="102"/>
        <v>43.571428571428569</v>
      </c>
      <c r="S343" s="480"/>
      <c r="T343" s="480"/>
      <c r="U343" s="208" t="s">
        <v>1651</v>
      </c>
      <c r="V343" s="915">
        <f t="shared" si="97"/>
        <v>2</v>
      </c>
      <c r="W343" s="915">
        <f t="shared" ref="W343:W374" si="104">IF(K343&lt;$U$2,0,1)</f>
        <v>0</v>
      </c>
      <c r="X343" s="915" t="str">
        <f t="shared" si="95"/>
        <v>CUMPLIDA</v>
      </c>
      <c r="Y343" s="1171" t="str">
        <f>IF(X343="CUMPLIDA","CUMPLIDA",IF(X343="EN TERMINO","EN TERMINO","VENCIDA"))</f>
        <v>CUMPLIDA</v>
      </c>
      <c r="AB343" s="1162"/>
    </row>
    <row r="344" spans="1:28" s="1155" customFormat="1" ht="264.75" thickBot="1" x14ac:dyDescent="0.25">
      <c r="A344" s="1030">
        <v>14</v>
      </c>
      <c r="B344" s="716" t="s">
        <v>1947</v>
      </c>
      <c r="C344" s="716" t="s">
        <v>936</v>
      </c>
      <c r="D344" s="913" t="s">
        <v>680</v>
      </c>
      <c r="E344" s="1279" t="s">
        <v>1000</v>
      </c>
      <c r="F344" s="1271" t="s">
        <v>680</v>
      </c>
      <c r="G344" s="1279" t="s">
        <v>1095</v>
      </c>
      <c r="H344" s="1279" t="s">
        <v>1096</v>
      </c>
      <c r="I344" s="1280">
        <v>1</v>
      </c>
      <c r="J344" s="1361">
        <v>41699</v>
      </c>
      <c r="K344" s="1361">
        <v>42004</v>
      </c>
      <c r="L344" s="479">
        <f t="shared" si="99"/>
        <v>43.571428571428569</v>
      </c>
      <c r="M344" s="718" t="s">
        <v>1172</v>
      </c>
      <c r="N344" s="477">
        <v>1</v>
      </c>
      <c r="O344" s="647">
        <f t="shared" si="96"/>
        <v>1</v>
      </c>
      <c r="P344" s="479">
        <f t="shared" si="100"/>
        <v>43.571428571428569</v>
      </c>
      <c r="Q344" s="479">
        <f t="shared" ca="1" si="101"/>
        <v>43.571428571428569</v>
      </c>
      <c r="R344" s="479">
        <f t="shared" ca="1" si="102"/>
        <v>43.571428571428569</v>
      </c>
      <c r="S344" s="480"/>
      <c r="T344" s="480"/>
      <c r="U344" s="208" t="s">
        <v>1599</v>
      </c>
      <c r="V344" s="915">
        <f t="shared" si="97"/>
        <v>2</v>
      </c>
      <c r="W344" s="915">
        <f t="shared" si="104"/>
        <v>0</v>
      </c>
      <c r="X344" s="915" t="str">
        <f t="shared" si="95"/>
        <v>CUMPLIDA</v>
      </c>
      <c r="Y344" s="1170" t="str">
        <f>IF(X344="CUMPLIDA","CUMPLIDA",IF(X344="EN TERMINO","EN TERMINO","VENCIDA"))</f>
        <v>CUMPLIDA</v>
      </c>
      <c r="AB344" s="1162"/>
    </row>
    <row r="345" spans="1:28" s="1155" customFormat="1" ht="120.75" thickBot="1" x14ac:dyDescent="0.25">
      <c r="A345" s="1030">
        <v>15</v>
      </c>
      <c r="B345" s="716" t="s">
        <v>1948</v>
      </c>
      <c r="C345" s="716" t="s">
        <v>937</v>
      </c>
      <c r="D345" s="913" t="s">
        <v>680</v>
      </c>
      <c r="E345" s="1279" t="s">
        <v>1000</v>
      </c>
      <c r="F345" s="1271" t="s">
        <v>680</v>
      </c>
      <c r="G345" s="1279" t="s">
        <v>1097</v>
      </c>
      <c r="H345" s="1279" t="s">
        <v>1098</v>
      </c>
      <c r="I345" s="1280">
        <v>2</v>
      </c>
      <c r="J345" s="1361">
        <v>41699</v>
      </c>
      <c r="K345" s="1361">
        <v>42004</v>
      </c>
      <c r="L345" s="479">
        <f t="shared" si="99"/>
        <v>43.571428571428569</v>
      </c>
      <c r="M345" s="718" t="s">
        <v>1172</v>
      </c>
      <c r="N345" s="477">
        <v>2</v>
      </c>
      <c r="O345" s="647">
        <f t="shared" si="96"/>
        <v>1</v>
      </c>
      <c r="P345" s="479">
        <f t="shared" si="100"/>
        <v>43.571428571428569</v>
      </c>
      <c r="Q345" s="479">
        <f t="shared" ca="1" si="101"/>
        <v>43.571428571428569</v>
      </c>
      <c r="R345" s="479">
        <f t="shared" ca="1" si="102"/>
        <v>43.571428571428569</v>
      </c>
      <c r="S345" s="480"/>
      <c r="T345" s="480"/>
      <c r="U345" s="208" t="s">
        <v>1599</v>
      </c>
      <c r="V345" s="915">
        <f t="shared" si="97"/>
        <v>2</v>
      </c>
      <c r="W345" s="915">
        <f t="shared" si="104"/>
        <v>0</v>
      </c>
      <c r="X345" s="915" t="str">
        <f t="shared" si="95"/>
        <v>CUMPLIDA</v>
      </c>
      <c r="Y345" s="1170" t="str">
        <f>IF(X345="CUMPLIDA","CUMPLIDA",IF(X345="EN TERMINO","EN TERMINO","VENCIDA"))</f>
        <v>CUMPLIDA</v>
      </c>
      <c r="AB345" s="1162"/>
    </row>
    <row r="346" spans="1:28" s="1155" customFormat="1" ht="63.75" x14ac:dyDescent="0.2">
      <c r="A346" s="1431">
        <v>16</v>
      </c>
      <c r="B346" s="1413" t="s">
        <v>1949</v>
      </c>
      <c r="C346" s="1413" t="s">
        <v>938</v>
      </c>
      <c r="D346" s="1402" t="s">
        <v>680</v>
      </c>
      <c r="E346" s="1279" t="s">
        <v>1197</v>
      </c>
      <c r="F346" s="1271" t="s">
        <v>680</v>
      </c>
      <c r="G346" s="1279" t="s">
        <v>1099</v>
      </c>
      <c r="H346" s="1279" t="s">
        <v>1100</v>
      </c>
      <c r="I346" s="1280">
        <v>1</v>
      </c>
      <c r="J346" s="1361">
        <v>41792</v>
      </c>
      <c r="K346" s="1361">
        <v>42002</v>
      </c>
      <c r="L346" s="479">
        <f t="shared" si="99"/>
        <v>30</v>
      </c>
      <c r="M346" s="718" t="s">
        <v>1173</v>
      </c>
      <c r="N346" s="477">
        <v>1</v>
      </c>
      <c r="O346" s="647">
        <f t="shared" si="96"/>
        <v>1</v>
      </c>
      <c r="P346" s="479">
        <f t="shared" si="100"/>
        <v>30</v>
      </c>
      <c r="Q346" s="479">
        <f t="shared" ca="1" si="101"/>
        <v>30</v>
      </c>
      <c r="R346" s="479">
        <f t="shared" ca="1" si="102"/>
        <v>30</v>
      </c>
      <c r="S346" s="480"/>
      <c r="T346" s="480"/>
      <c r="U346" s="208" t="s">
        <v>2168</v>
      </c>
      <c r="V346" s="915">
        <f t="shared" si="97"/>
        <v>2</v>
      </c>
      <c r="W346" s="915">
        <f t="shared" si="104"/>
        <v>0</v>
      </c>
      <c r="X346" s="915" t="str">
        <f t="shared" si="95"/>
        <v>CUMPLIDA</v>
      </c>
      <c r="Y346" s="1399" t="str">
        <f>IF(X346&amp;X347="CUMPLIDA","CUMPLIDA",IF(OR(X346="VENCIDA",X347="VENCIDA"),"VENCIDA",IF(V346+V347=4,"CUMPLIDA","EN TERMINO")))</f>
        <v>CUMPLIDA</v>
      </c>
      <c r="AB346" s="1162"/>
    </row>
    <row r="347" spans="1:28" s="1155" customFormat="1" ht="115.5" thickBot="1" x14ac:dyDescent="0.25">
      <c r="A347" s="1461">
        <v>37</v>
      </c>
      <c r="B347" s="1398" t="s">
        <v>1949</v>
      </c>
      <c r="C347" s="1398" t="s">
        <v>938</v>
      </c>
      <c r="D347" s="1453" t="s">
        <v>680</v>
      </c>
      <c r="E347" s="1279" t="s">
        <v>1198</v>
      </c>
      <c r="F347" s="1271" t="s">
        <v>680</v>
      </c>
      <c r="G347" s="1279" t="s">
        <v>1101</v>
      </c>
      <c r="H347" s="1368" t="s">
        <v>31</v>
      </c>
      <c r="I347" s="1280">
        <v>1</v>
      </c>
      <c r="J347" s="1361">
        <v>41699</v>
      </c>
      <c r="K347" s="1361">
        <v>42004</v>
      </c>
      <c r="L347" s="479">
        <f t="shared" si="99"/>
        <v>43.571428571428569</v>
      </c>
      <c r="M347" s="718" t="s">
        <v>1177</v>
      </c>
      <c r="N347" s="477">
        <v>1</v>
      </c>
      <c r="O347" s="647">
        <f t="shared" si="96"/>
        <v>1</v>
      </c>
      <c r="P347" s="479">
        <f t="shared" si="100"/>
        <v>43.571428571428569</v>
      </c>
      <c r="Q347" s="479">
        <f t="shared" ca="1" si="101"/>
        <v>43.571428571428569</v>
      </c>
      <c r="R347" s="479">
        <f t="shared" ca="1" si="102"/>
        <v>43.571428571428569</v>
      </c>
      <c r="S347" s="480"/>
      <c r="T347" s="480"/>
      <c r="U347" s="208" t="s">
        <v>1222</v>
      </c>
      <c r="V347" s="915">
        <f t="shared" si="97"/>
        <v>2</v>
      </c>
      <c r="W347" s="915">
        <f t="shared" si="104"/>
        <v>0</v>
      </c>
      <c r="X347" s="915" t="str">
        <f t="shared" si="95"/>
        <v>CUMPLIDA</v>
      </c>
      <c r="Y347" s="1409"/>
      <c r="AB347" s="1162"/>
    </row>
    <row r="348" spans="1:28" s="1155" customFormat="1" ht="168.75" thickBot="1" x14ac:dyDescent="0.25">
      <c r="A348" s="1030">
        <v>17</v>
      </c>
      <c r="B348" s="716" t="s">
        <v>1950</v>
      </c>
      <c r="C348" s="716" t="s">
        <v>939</v>
      </c>
      <c r="D348" s="913" t="s">
        <v>680</v>
      </c>
      <c r="E348" s="1279" t="s">
        <v>1001</v>
      </c>
      <c r="F348" s="1271" t="s">
        <v>680</v>
      </c>
      <c r="G348" s="1279" t="s">
        <v>1102</v>
      </c>
      <c r="H348" s="1279" t="s">
        <v>1103</v>
      </c>
      <c r="I348" s="1280">
        <v>1</v>
      </c>
      <c r="J348" s="1361">
        <v>41699</v>
      </c>
      <c r="K348" s="1361">
        <v>42004</v>
      </c>
      <c r="L348" s="479">
        <f t="shared" si="99"/>
        <v>43.571428571428569</v>
      </c>
      <c r="M348" s="718" t="s">
        <v>1178</v>
      </c>
      <c r="N348" s="477">
        <v>1</v>
      </c>
      <c r="O348" s="647">
        <f t="shared" si="96"/>
        <v>1</v>
      </c>
      <c r="P348" s="479">
        <f t="shared" si="100"/>
        <v>43.571428571428569</v>
      </c>
      <c r="Q348" s="479">
        <f t="shared" ca="1" si="101"/>
        <v>43.571428571428569</v>
      </c>
      <c r="R348" s="479">
        <f t="shared" ca="1" si="102"/>
        <v>43.571428571428569</v>
      </c>
      <c r="S348" s="480"/>
      <c r="T348" s="480"/>
      <c r="U348" s="208" t="s">
        <v>1600</v>
      </c>
      <c r="V348" s="915">
        <f t="shared" si="97"/>
        <v>2</v>
      </c>
      <c r="W348" s="915">
        <f t="shared" si="104"/>
        <v>0</v>
      </c>
      <c r="X348" s="915" t="str">
        <f t="shared" si="95"/>
        <v>CUMPLIDA</v>
      </c>
      <c r="Y348" s="1170" t="str">
        <f t="shared" ref="Y348:Y369" si="105">IF(X348="CUMPLIDA","CUMPLIDA",IF(X348="EN TERMINO","EN TERMINO","VENCIDA"))</f>
        <v>CUMPLIDA</v>
      </c>
      <c r="AB348" s="1162"/>
    </row>
    <row r="349" spans="1:28" s="1155" customFormat="1" ht="216.75" thickBot="1" x14ac:dyDescent="0.25">
      <c r="A349" s="1030">
        <v>18</v>
      </c>
      <c r="B349" s="716" t="s">
        <v>1951</v>
      </c>
      <c r="C349" s="716" t="s">
        <v>940</v>
      </c>
      <c r="D349" s="913" t="s">
        <v>680</v>
      </c>
      <c r="E349" s="1279" t="s">
        <v>1001</v>
      </c>
      <c r="F349" s="1271" t="s">
        <v>680</v>
      </c>
      <c r="G349" s="1279" t="s">
        <v>1102</v>
      </c>
      <c r="H349" s="1279" t="s">
        <v>1103</v>
      </c>
      <c r="I349" s="1280">
        <v>1</v>
      </c>
      <c r="J349" s="1369">
        <v>41699</v>
      </c>
      <c r="K349" s="1369">
        <v>42004</v>
      </c>
      <c r="L349" s="479">
        <f t="shared" si="99"/>
        <v>43.571428571428569</v>
      </c>
      <c r="M349" s="718" t="s">
        <v>1178</v>
      </c>
      <c r="N349" s="477">
        <v>1</v>
      </c>
      <c r="O349" s="647">
        <f t="shared" si="96"/>
        <v>1</v>
      </c>
      <c r="P349" s="479">
        <f t="shared" si="100"/>
        <v>43.571428571428569</v>
      </c>
      <c r="Q349" s="479">
        <f t="shared" ca="1" si="101"/>
        <v>43.571428571428569</v>
      </c>
      <c r="R349" s="479">
        <f t="shared" ca="1" si="102"/>
        <v>43.571428571428569</v>
      </c>
      <c r="S349" s="480"/>
      <c r="T349" s="480"/>
      <c r="U349" s="208" t="s">
        <v>1600</v>
      </c>
      <c r="V349" s="915">
        <f t="shared" si="97"/>
        <v>2</v>
      </c>
      <c r="W349" s="915">
        <f t="shared" si="104"/>
        <v>0</v>
      </c>
      <c r="X349" s="915" t="str">
        <f t="shared" si="95"/>
        <v>CUMPLIDA</v>
      </c>
      <c r="Y349" s="1170" t="str">
        <f t="shared" si="105"/>
        <v>CUMPLIDA</v>
      </c>
      <c r="AB349" s="1162"/>
    </row>
    <row r="350" spans="1:28" s="1155" customFormat="1" ht="132.75" thickBot="1" x14ac:dyDescent="0.25">
      <c r="A350" s="1030">
        <v>19</v>
      </c>
      <c r="B350" s="716" t="s">
        <v>1952</v>
      </c>
      <c r="C350" s="716" t="s">
        <v>941</v>
      </c>
      <c r="D350" s="913" t="s">
        <v>680</v>
      </c>
      <c r="E350" s="1279" t="s">
        <v>1002</v>
      </c>
      <c r="F350" s="1271" t="s">
        <v>680</v>
      </c>
      <c r="G350" s="1279" t="s">
        <v>1002</v>
      </c>
      <c r="H350" s="1279" t="s">
        <v>1002</v>
      </c>
      <c r="I350" s="1280">
        <v>1</v>
      </c>
      <c r="J350" s="1369">
        <v>41708</v>
      </c>
      <c r="K350" s="1369">
        <v>41715</v>
      </c>
      <c r="L350" s="479">
        <f t="shared" si="99"/>
        <v>1</v>
      </c>
      <c r="M350" s="718" t="s">
        <v>1199</v>
      </c>
      <c r="N350" s="477">
        <v>1</v>
      </c>
      <c r="O350" s="647">
        <f t="shared" si="96"/>
        <v>1</v>
      </c>
      <c r="P350" s="479">
        <f t="shared" si="100"/>
        <v>1</v>
      </c>
      <c r="Q350" s="479">
        <f t="shared" ca="1" si="101"/>
        <v>1</v>
      </c>
      <c r="R350" s="479">
        <f t="shared" ca="1" si="102"/>
        <v>1</v>
      </c>
      <c r="S350" s="480"/>
      <c r="T350" s="480"/>
      <c r="U350" s="1269" t="s">
        <v>1200</v>
      </c>
      <c r="V350" s="915">
        <f t="shared" si="97"/>
        <v>2</v>
      </c>
      <c r="W350" s="915">
        <f t="shared" si="104"/>
        <v>0</v>
      </c>
      <c r="X350" s="915" t="str">
        <f t="shared" si="95"/>
        <v>CUMPLIDA</v>
      </c>
      <c r="Y350" s="1170" t="str">
        <f t="shared" si="105"/>
        <v>CUMPLIDA</v>
      </c>
      <c r="AB350" s="1162"/>
    </row>
    <row r="351" spans="1:28" s="1155" customFormat="1" ht="288.75" thickBot="1" x14ac:dyDescent="0.25">
      <c r="A351" s="1030">
        <v>20</v>
      </c>
      <c r="B351" s="716" t="s">
        <v>1953</v>
      </c>
      <c r="C351" s="716" t="s">
        <v>938</v>
      </c>
      <c r="D351" s="913" t="s">
        <v>680</v>
      </c>
      <c r="E351" s="1279" t="s">
        <v>1003</v>
      </c>
      <c r="F351" s="1271" t="s">
        <v>680</v>
      </c>
      <c r="G351" s="1279" t="s">
        <v>1104</v>
      </c>
      <c r="H351" s="1279" t="s">
        <v>603</v>
      </c>
      <c r="I351" s="1280">
        <v>1</v>
      </c>
      <c r="J351" s="1369">
        <v>41699</v>
      </c>
      <c r="K351" s="1369">
        <v>42004</v>
      </c>
      <c r="L351" s="479">
        <f t="shared" si="99"/>
        <v>43.571428571428569</v>
      </c>
      <c r="M351" s="718" t="s">
        <v>1179</v>
      </c>
      <c r="N351" s="477">
        <v>1</v>
      </c>
      <c r="O351" s="647">
        <f t="shared" si="96"/>
        <v>1</v>
      </c>
      <c r="P351" s="479">
        <f t="shared" si="100"/>
        <v>43.571428571428569</v>
      </c>
      <c r="Q351" s="479">
        <f t="shared" ca="1" si="101"/>
        <v>43.571428571428569</v>
      </c>
      <c r="R351" s="479">
        <f t="shared" ca="1" si="102"/>
        <v>43.571428571428569</v>
      </c>
      <c r="S351" s="480"/>
      <c r="T351" s="480"/>
      <c r="U351" s="208" t="s">
        <v>1601</v>
      </c>
      <c r="V351" s="915">
        <f t="shared" si="97"/>
        <v>2</v>
      </c>
      <c r="W351" s="915">
        <f t="shared" si="104"/>
        <v>0</v>
      </c>
      <c r="X351" s="915" t="str">
        <f t="shared" si="95"/>
        <v>CUMPLIDA</v>
      </c>
      <c r="Y351" s="1170" t="str">
        <f t="shared" si="105"/>
        <v>CUMPLIDA</v>
      </c>
      <c r="AB351" s="1162"/>
    </row>
    <row r="352" spans="1:28" s="1155" customFormat="1" ht="268.5" thickBot="1" x14ac:dyDescent="0.25">
      <c r="A352" s="1030">
        <v>21</v>
      </c>
      <c r="B352" s="716" t="s">
        <v>1954</v>
      </c>
      <c r="C352" s="716" t="s">
        <v>942</v>
      </c>
      <c r="D352" s="913" t="s">
        <v>680</v>
      </c>
      <c r="E352" s="1270" t="s">
        <v>1004</v>
      </c>
      <c r="F352" s="1271" t="s">
        <v>680</v>
      </c>
      <c r="G352" s="1270" t="s">
        <v>1105</v>
      </c>
      <c r="H352" s="1270" t="s">
        <v>1106</v>
      </c>
      <c r="I352" s="1272">
        <v>2</v>
      </c>
      <c r="J352" s="1361">
        <v>41730</v>
      </c>
      <c r="K352" s="1361">
        <v>41789</v>
      </c>
      <c r="L352" s="479">
        <f t="shared" si="99"/>
        <v>8.4285714285714288</v>
      </c>
      <c r="M352" s="718" t="s">
        <v>1180</v>
      </c>
      <c r="N352" s="477">
        <v>2</v>
      </c>
      <c r="O352" s="647">
        <f t="shared" si="96"/>
        <v>1</v>
      </c>
      <c r="P352" s="479">
        <f t="shared" si="100"/>
        <v>8.4285714285714288</v>
      </c>
      <c r="Q352" s="479">
        <f t="shared" ca="1" si="101"/>
        <v>8.4285714285714288</v>
      </c>
      <c r="R352" s="479">
        <f t="shared" ca="1" si="102"/>
        <v>8.4285714285714288</v>
      </c>
      <c r="S352" s="480"/>
      <c r="T352" s="480"/>
      <c r="U352" s="208" t="s">
        <v>1285</v>
      </c>
      <c r="V352" s="915">
        <f t="shared" si="97"/>
        <v>2</v>
      </c>
      <c r="W352" s="915">
        <f t="shared" si="104"/>
        <v>0</v>
      </c>
      <c r="X352" s="915" t="str">
        <f t="shared" si="95"/>
        <v>CUMPLIDA</v>
      </c>
      <c r="Y352" s="1170" t="str">
        <f t="shared" si="105"/>
        <v>CUMPLIDA</v>
      </c>
      <c r="AB352" s="1162"/>
    </row>
    <row r="353" spans="1:28" s="1155" customFormat="1" ht="180.75" thickBot="1" x14ac:dyDescent="0.25">
      <c r="A353" s="1030">
        <v>22</v>
      </c>
      <c r="B353" s="716" t="s">
        <v>1955</v>
      </c>
      <c r="C353" s="716" t="s">
        <v>943</v>
      </c>
      <c r="D353" s="913" t="s">
        <v>680</v>
      </c>
      <c r="E353" s="1270" t="s">
        <v>1005</v>
      </c>
      <c r="F353" s="1271" t="s">
        <v>680</v>
      </c>
      <c r="G353" s="1274" t="s">
        <v>1107</v>
      </c>
      <c r="H353" s="1270" t="s">
        <v>1106</v>
      </c>
      <c r="I353" s="1272">
        <v>1</v>
      </c>
      <c r="J353" s="1361">
        <v>41713</v>
      </c>
      <c r="K353" s="1361">
        <v>41774</v>
      </c>
      <c r="L353" s="479">
        <f t="shared" si="99"/>
        <v>8.7142857142857135</v>
      </c>
      <c r="M353" s="718" t="s">
        <v>1181</v>
      </c>
      <c r="N353" s="477">
        <v>1</v>
      </c>
      <c r="O353" s="647">
        <f t="shared" si="96"/>
        <v>1</v>
      </c>
      <c r="P353" s="479">
        <f t="shared" si="100"/>
        <v>8.7142857142857135</v>
      </c>
      <c r="Q353" s="479">
        <f t="shared" ca="1" si="101"/>
        <v>8.7142857142857135</v>
      </c>
      <c r="R353" s="479">
        <f t="shared" ca="1" si="102"/>
        <v>8.7142857142857135</v>
      </c>
      <c r="S353" s="480"/>
      <c r="T353" s="480"/>
      <c r="U353" s="208" t="s">
        <v>1286</v>
      </c>
      <c r="V353" s="915">
        <f t="shared" si="97"/>
        <v>2</v>
      </c>
      <c r="W353" s="915">
        <f t="shared" si="104"/>
        <v>0</v>
      </c>
      <c r="X353" s="915" t="str">
        <f t="shared" si="95"/>
        <v>CUMPLIDA</v>
      </c>
      <c r="Y353" s="1170" t="str">
        <f t="shared" si="105"/>
        <v>CUMPLIDA</v>
      </c>
      <c r="AB353" s="1162"/>
    </row>
    <row r="354" spans="1:28" s="1155" customFormat="1" ht="115.5" thickBot="1" x14ac:dyDescent="0.25">
      <c r="A354" s="1030">
        <v>23</v>
      </c>
      <c r="B354" s="716" t="s">
        <v>1956</v>
      </c>
      <c r="C354" s="716" t="s">
        <v>944</v>
      </c>
      <c r="D354" s="913" t="s">
        <v>680</v>
      </c>
      <c r="E354" s="1279" t="s">
        <v>1005</v>
      </c>
      <c r="F354" s="1271" t="s">
        <v>680</v>
      </c>
      <c r="G354" s="1279" t="s">
        <v>1108</v>
      </c>
      <c r="H354" s="1279" t="s">
        <v>1106</v>
      </c>
      <c r="I354" s="1280">
        <v>1</v>
      </c>
      <c r="J354" s="1369">
        <v>41760</v>
      </c>
      <c r="K354" s="1369">
        <v>41821</v>
      </c>
      <c r="L354" s="479">
        <f t="shared" si="99"/>
        <v>8.7142857142857135</v>
      </c>
      <c r="M354" s="718" t="s">
        <v>1181</v>
      </c>
      <c r="N354" s="477">
        <v>1</v>
      </c>
      <c r="O354" s="647">
        <f t="shared" si="96"/>
        <v>1</v>
      </c>
      <c r="P354" s="479">
        <f t="shared" si="100"/>
        <v>8.7142857142857135</v>
      </c>
      <c r="Q354" s="479">
        <f t="shared" ca="1" si="101"/>
        <v>8.7142857142857135</v>
      </c>
      <c r="R354" s="479">
        <f t="shared" ca="1" si="102"/>
        <v>8.7142857142857135</v>
      </c>
      <c r="S354" s="480"/>
      <c r="T354" s="480"/>
      <c r="U354" s="208" t="s">
        <v>1286</v>
      </c>
      <c r="V354" s="915">
        <f t="shared" si="97"/>
        <v>2</v>
      </c>
      <c r="W354" s="915">
        <f t="shared" si="104"/>
        <v>0</v>
      </c>
      <c r="X354" s="915" t="str">
        <f t="shared" si="95"/>
        <v>CUMPLIDA</v>
      </c>
      <c r="Y354" s="1170" t="str">
        <f t="shared" si="105"/>
        <v>CUMPLIDA</v>
      </c>
      <c r="AB354" s="1162"/>
    </row>
    <row r="355" spans="1:28" s="1155" customFormat="1" ht="141" thickBot="1" x14ac:dyDescent="0.25">
      <c r="A355" s="1030">
        <v>24</v>
      </c>
      <c r="B355" s="716" t="s">
        <v>1957</v>
      </c>
      <c r="C355" s="716" t="s">
        <v>945</v>
      </c>
      <c r="D355" s="913" t="s">
        <v>680</v>
      </c>
      <c r="E355" s="1279" t="s">
        <v>1006</v>
      </c>
      <c r="F355" s="1271" t="s">
        <v>680</v>
      </c>
      <c r="G355" s="1279" t="s">
        <v>1109</v>
      </c>
      <c r="H355" s="1279" t="s">
        <v>1106</v>
      </c>
      <c r="I355" s="1280">
        <v>1</v>
      </c>
      <c r="J355" s="1369">
        <v>41713</v>
      </c>
      <c r="K355" s="1369">
        <v>41774</v>
      </c>
      <c r="L355" s="479">
        <f t="shared" si="99"/>
        <v>8.7142857142857135</v>
      </c>
      <c r="M355" s="718" t="s">
        <v>1181</v>
      </c>
      <c r="N355" s="477">
        <v>1</v>
      </c>
      <c r="O355" s="647">
        <f t="shared" si="96"/>
        <v>1</v>
      </c>
      <c r="P355" s="479">
        <f t="shared" si="100"/>
        <v>8.7142857142857135</v>
      </c>
      <c r="Q355" s="479">
        <f t="shared" ca="1" si="101"/>
        <v>8.7142857142857135</v>
      </c>
      <c r="R355" s="479">
        <f t="shared" ca="1" si="102"/>
        <v>8.7142857142857135</v>
      </c>
      <c r="S355" s="480"/>
      <c r="T355" s="480"/>
      <c r="U355" s="208" t="s">
        <v>1286</v>
      </c>
      <c r="V355" s="915">
        <f t="shared" si="97"/>
        <v>2</v>
      </c>
      <c r="W355" s="915">
        <f t="shared" si="104"/>
        <v>0</v>
      </c>
      <c r="X355" s="915" t="str">
        <f t="shared" si="95"/>
        <v>CUMPLIDA</v>
      </c>
      <c r="Y355" s="1170" t="str">
        <f t="shared" si="105"/>
        <v>CUMPLIDA</v>
      </c>
      <c r="AB355" s="1162"/>
    </row>
    <row r="356" spans="1:28" s="1155" customFormat="1" ht="330" customHeight="1" thickBot="1" x14ac:dyDescent="0.25">
      <c r="A356" s="1030">
        <v>25</v>
      </c>
      <c r="B356" s="716" t="s">
        <v>1958</v>
      </c>
      <c r="C356" s="716" t="s">
        <v>946</v>
      </c>
      <c r="D356" s="913" t="s">
        <v>680</v>
      </c>
      <c r="E356" s="1270" t="s">
        <v>1007</v>
      </c>
      <c r="F356" s="1271" t="s">
        <v>680</v>
      </c>
      <c r="G356" s="1270" t="s">
        <v>1110</v>
      </c>
      <c r="H356" s="1270" t="s">
        <v>1111</v>
      </c>
      <c r="I356" s="1272">
        <v>2</v>
      </c>
      <c r="J356" s="1361">
        <v>41730</v>
      </c>
      <c r="K356" s="1361">
        <v>42004</v>
      </c>
      <c r="L356" s="479">
        <f t="shared" si="99"/>
        <v>39.142857142857146</v>
      </c>
      <c r="M356" s="718" t="s">
        <v>1182</v>
      </c>
      <c r="N356" s="477">
        <v>2</v>
      </c>
      <c r="O356" s="647">
        <f t="shared" si="96"/>
        <v>1</v>
      </c>
      <c r="P356" s="479">
        <f t="shared" si="100"/>
        <v>39.142857142857146</v>
      </c>
      <c r="Q356" s="479">
        <f t="shared" ca="1" si="101"/>
        <v>39.142857142857146</v>
      </c>
      <c r="R356" s="479">
        <f t="shared" ca="1" si="102"/>
        <v>39.142857142857146</v>
      </c>
      <c r="S356" s="480"/>
      <c r="T356" s="480"/>
      <c r="U356" s="208" t="s">
        <v>2169</v>
      </c>
      <c r="V356" s="915">
        <f t="shared" si="97"/>
        <v>2</v>
      </c>
      <c r="W356" s="915">
        <f t="shared" si="104"/>
        <v>0</v>
      </c>
      <c r="X356" s="915" t="str">
        <f t="shared" si="95"/>
        <v>CUMPLIDA</v>
      </c>
      <c r="Y356" s="1170" t="str">
        <f t="shared" si="105"/>
        <v>CUMPLIDA</v>
      </c>
      <c r="AB356" s="1162"/>
    </row>
    <row r="357" spans="1:28" s="1155" customFormat="1" ht="219" customHeight="1" thickBot="1" x14ac:dyDescent="0.25">
      <c r="A357" s="1030">
        <v>26</v>
      </c>
      <c r="B357" s="716" t="s">
        <v>1959</v>
      </c>
      <c r="C357" s="716" t="s">
        <v>947</v>
      </c>
      <c r="D357" s="913" t="s">
        <v>680</v>
      </c>
      <c r="E357" s="1270" t="s">
        <v>1008</v>
      </c>
      <c r="F357" s="1271" t="s">
        <v>680</v>
      </c>
      <c r="G357" s="1274" t="s">
        <v>1112</v>
      </c>
      <c r="H357" s="1270" t="s">
        <v>1113</v>
      </c>
      <c r="I357" s="1288">
        <v>1</v>
      </c>
      <c r="J357" s="1361">
        <v>41730</v>
      </c>
      <c r="K357" s="1361">
        <v>42004</v>
      </c>
      <c r="L357" s="479">
        <f t="shared" si="99"/>
        <v>39.142857142857146</v>
      </c>
      <c r="M357" s="718" t="s">
        <v>1182</v>
      </c>
      <c r="N357" s="926">
        <v>1</v>
      </c>
      <c r="O357" s="647">
        <f t="shared" si="96"/>
        <v>1</v>
      </c>
      <c r="P357" s="479">
        <f t="shared" si="100"/>
        <v>39.142857142857146</v>
      </c>
      <c r="Q357" s="479">
        <f t="shared" ca="1" si="101"/>
        <v>39.142857142857146</v>
      </c>
      <c r="R357" s="479">
        <f t="shared" ca="1" si="102"/>
        <v>39.142857142857146</v>
      </c>
      <c r="S357" s="480"/>
      <c r="T357" s="480"/>
      <c r="U357" s="208" t="s">
        <v>1607</v>
      </c>
      <c r="V357" s="915">
        <f t="shared" si="97"/>
        <v>2</v>
      </c>
      <c r="W357" s="915">
        <f t="shared" si="104"/>
        <v>0</v>
      </c>
      <c r="X357" s="915" t="str">
        <f t="shared" si="95"/>
        <v>CUMPLIDA</v>
      </c>
      <c r="Y357" s="1170" t="str">
        <f t="shared" si="105"/>
        <v>CUMPLIDA</v>
      </c>
      <c r="AB357" s="1162"/>
    </row>
    <row r="358" spans="1:28" s="1155" customFormat="1" ht="232.5" customHeight="1" thickBot="1" x14ac:dyDescent="0.25">
      <c r="A358" s="1030">
        <v>27</v>
      </c>
      <c r="B358" s="716" t="s">
        <v>1960</v>
      </c>
      <c r="C358" s="716" t="s">
        <v>948</v>
      </c>
      <c r="D358" s="913" t="s">
        <v>680</v>
      </c>
      <c r="E358" s="1279" t="s">
        <v>1009</v>
      </c>
      <c r="F358" s="1271" t="s">
        <v>680</v>
      </c>
      <c r="G358" s="1279" t="s">
        <v>1114</v>
      </c>
      <c r="H358" s="1279" t="s">
        <v>1115</v>
      </c>
      <c r="I358" s="1280">
        <v>3</v>
      </c>
      <c r="J358" s="1361">
        <v>41730</v>
      </c>
      <c r="K358" s="1361">
        <v>42004</v>
      </c>
      <c r="L358" s="479">
        <f t="shared" si="99"/>
        <v>39.142857142857146</v>
      </c>
      <c r="M358" s="718" t="s">
        <v>1182</v>
      </c>
      <c r="N358" s="477">
        <v>2.7</v>
      </c>
      <c r="O358" s="647">
        <f t="shared" si="96"/>
        <v>0.9</v>
      </c>
      <c r="P358" s="479">
        <f t="shared" si="100"/>
        <v>35.228571428571435</v>
      </c>
      <c r="Q358" s="479">
        <f t="shared" ca="1" si="101"/>
        <v>35.228571428571435</v>
      </c>
      <c r="R358" s="479">
        <f t="shared" ca="1" si="102"/>
        <v>39.142857142857146</v>
      </c>
      <c r="S358" s="480"/>
      <c r="T358" s="480"/>
      <c r="U358" s="208" t="s">
        <v>2194</v>
      </c>
      <c r="V358" s="915">
        <f t="shared" si="97"/>
        <v>0</v>
      </c>
      <c r="W358" s="915">
        <f t="shared" si="104"/>
        <v>0</v>
      </c>
      <c r="X358" s="915" t="str">
        <f t="shared" ref="X358:X397" si="106">IF(V358+W358&gt;1,"CUMPLIDA",IF(W358=1,"EN TERMINO","VENCIDA"))</f>
        <v>VENCIDA</v>
      </c>
      <c r="Y358" s="1170" t="str">
        <f t="shared" si="105"/>
        <v>VENCIDA</v>
      </c>
      <c r="AB358" s="1162"/>
    </row>
    <row r="359" spans="1:28" s="1155" customFormat="1" ht="267.75" customHeight="1" thickBot="1" x14ac:dyDescent="0.25">
      <c r="A359" s="1030">
        <v>28</v>
      </c>
      <c r="B359" s="716" t="s">
        <v>1961</v>
      </c>
      <c r="C359" s="716" t="s">
        <v>949</v>
      </c>
      <c r="D359" s="913" t="s">
        <v>680</v>
      </c>
      <c r="E359" s="1279" t="s">
        <v>1010</v>
      </c>
      <c r="F359" s="1271" t="s">
        <v>680</v>
      </c>
      <c r="G359" s="1279" t="s">
        <v>1116</v>
      </c>
      <c r="H359" s="1279" t="s">
        <v>1117</v>
      </c>
      <c r="I359" s="1370">
        <v>1</v>
      </c>
      <c r="J359" s="1361">
        <v>41730</v>
      </c>
      <c r="K359" s="1361">
        <v>42004</v>
      </c>
      <c r="L359" s="479">
        <f t="shared" si="99"/>
        <v>39.142857142857146</v>
      </c>
      <c r="M359" s="718" t="s">
        <v>1182</v>
      </c>
      <c r="N359" s="926">
        <v>1</v>
      </c>
      <c r="O359" s="647">
        <f t="shared" ref="O359:O397" si="107">IF(N359/I359&gt;1,1,+N359/I359)</f>
        <v>1</v>
      </c>
      <c r="P359" s="479">
        <f t="shared" si="100"/>
        <v>39.142857142857146</v>
      </c>
      <c r="Q359" s="479">
        <f t="shared" ca="1" si="101"/>
        <v>39.142857142857146</v>
      </c>
      <c r="R359" s="479">
        <f t="shared" ca="1" si="102"/>
        <v>39.142857142857146</v>
      </c>
      <c r="S359" s="480"/>
      <c r="T359" s="480"/>
      <c r="U359" s="208" t="s">
        <v>1608</v>
      </c>
      <c r="V359" s="915">
        <f t="shared" si="97"/>
        <v>2</v>
      </c>
      <c r="W359" s="915">
        <f t="shared" si="104"/>
        <v>0</v>
      </c>
      <c r="X359" s="915" t="str">
        <f t="shared" si="106"/>
        <v>CUMPLIDA</v>
      </c>
      <c r="Y359" s="1170" t="str">
        <f t="shared" si="105"/>
        <v>CUMPLIDA</v>
      </c>
      <c r="AB359" s="1162"/>
    </row>
    <row r="360" spans="1:28" s="1155" customFormat="1" ht="288.75" customHeight="1" thickBot="1" x14ac:dyDescent="0.25">
      <c r="A360" s="1030">
        <v>29</v>
      </c>
      <c r="B360" s="716" t="s">
        <v>1962</v>
      </c>
      <c r="C360" s="716" t="s">
        <v>950</v>
      </c>
      <c r="D360" s="913" t="s">
        <v>680</v>
      </c>
      <c r="E360" s="1279" t="s">
        <v>1011</v>
      </c>
      <c r="F360" s="1271" t="s">
        <v>680</v>
      </c>
      <c r="G360" s="1279" t="s">
        <v>1118</v>
      </c>
      <c r="H360" s="1279" t="s">
        <v>1119</v>
      </c>
      <c r="I360" s="1280">
        <v>3</v>
      </c>
      <c r="J360" s="1361">
        <v>41730</v>
      </c>
      <c r="K360" s="1361">
        <v>42004</v>
      </c>
      <c r="L360" s="479">
        <f t="shared" si="99"/>
        <v>39.142857142857146</v>
      </c>
      <c r="M360" s="718" t="s">
        <v>1182</v>
      </c>
      <c r="N360" s="477">
        <v>2.7</v>
      </c>
      <c r="O360" s="647">
        <f t="shared" si="107"/>
        <v>0.9</v>
      </c>
      <c r="P360" s="479">
        <f t="shared" si="100"/>
        <v>35.228571428571435</v>
      </c>
      <c r="Q360" s="479">
        <f t="shared" ca="1" si="101"/>
        <v>35.228571428571435</v>
      </c>
      <c r="R360" s="479">
        <f t="shared" ca="1" si="102"/>
        <v>39.142857142857146</v>
      </c>
      <c r="S360" s="480"/>
      <c r="T360" s="480"/>
      <c r="U360" s="208" t="s">
        <v>2195</v>
      </c>
      <c r="V360" s="915">
        <f t="shared" ref="V360:V397" si="108">IF(O360=100%,2,0)</f>
        <v>0</v>
      </c>
      <c r="W360" s="915">
        <f t="shared" si="104"/>
        <v>0</v>
      </c>
      <c r="X360" s="915" t="str">
        <f t="shared" si="106"/>
        <v>VENCIDA</v>
      </c>
      <c r="Y360" s="1170" t="str">
        <f t="shared" si="105"/>
        <v>VENCIDA</v>
      </c>
      <c r="AB360" s="1162"/>
    </row>
    <row r="361" spans="1:28" s="1155" customFormat="1" ht="241.5" customHeight="1" thickBot="1" x14ac:dyDescent="0.25">
      <c r="A361" s="1030">
        <v>30</v>
      </c>
      <c r="B361" s="716" t="s">
        <v>1963</v>
      </c>
      <c r="C361" s="716" t="s">
        <v>951</v>
      </c>
      <c r="D361" s="913" t="s">
        <v>680</v>
      </c>
      <c r="E361" s="1279" t="s">
        <v>1012</v>
      </c>
      <c r="F361" s="1271" t="s">
        <v>680</v>
      </c>
      <c r="G361" s="1279" t="s">
        <v>1120</v>
      </c>
      <c r="H361" s="1279" t="s">
        <v>1121</v>
      </c>
      <c r="I361" s="1370">
        <v>1</v>
      </c>
      <c r="J361" s="1361">
        <v>41730</v>
      </c>
      <c r="K361" s="1361">
        <v>42004</v>
      </c>
      <c r="L361" s="479">
        <f t="shared" si="99"/>
        <v>39.142857142857146</v>
      </c>
      <c r="M361" s="718" t="s">
        <v>1182</v>
      </c>
      <c r="N361" s="926">
        <v>1</v>
      </c>
      <c r="O361" s="647">
        <f t="shared" si="107"/>
        <v>1</v>
      </c>
      <c r="P361" s="479">
        <f t="shared" si="100"/>
        <v>39.142857142857146</v>
      </c>
      <c r="Q361" s="479">
        <f t="shared" ca="1" si="101"/>
        <v>39.142857142857146</v>
      </c>
      <c r="R361" s="479">
        <f t="shared" ca="1" si="102"/>
        <v>39.142857142857146</v>
      </c>
      <c r="S361" s="480"/>
      <c r="T361" s="480"/>
      <c r="U361" s="208" t="s">
        <v>1609</v>
      </c>
      <c r="V361" s="915">
        <f t="shared" si="108"/>
        <v>2</v>
      </c>
      <c r="W361" s="915">
        <f t="shared" si="104"/>
        <v>0</v>
      </c>
      <c r="X361" s="915" t="str">
        <f t="shared" si="106"/>
        <v>CUMPLIDA</v>
      </c>
      <c r="Y361" s="1170" t="str">
        <f t="shared" si="105"/>
        <v>CUMPLIDA</v>
      </c>
      <c r="AB361" s="1162"/>
    </row>
    <row r="362" spans="1:28" s="1155" customFormat="1" ht="325.5" customHeight="1" thickBot="1" x14ac:dyDescent="0.25">
      <c r="A362" s="1030">
        <v>31</v>
      </c>
      <c r="B362" s="716" t="s">
        <v>1964</v>
      </c>
      <c r="C362" s="716" t="s">
        <v>952</v>
      </c>
      <c r="D362" s="913" t="s">
        <v>680</v>
      </c>
      <c r="E362" s="1279" t="s">
        <v>1013</v>
      </c>
      <c r="F362" s="1271" t="s">
        <v>680</v>
      </c>
      <c r="G362" s="1279" t="s">
        <v>1122</v>
      </c>
      <c r="H362" s="1279" t="s">
        <v>1123</v>
      </c>
      <c r="I362" s="1280">
        <v>1</v>
      </c>
      <c r="J362" s="1361">
        <v>41730</v>
      </c>
      <c r="K362" s="1361">
        <v>42004</v>
      </c>
      <c r="L362" s="479">
        <f t="shared" si="99"/>
        <v>39.142857142857146</v>
      </c>
      <c r="M362" s="718" t="s">
        <v>1182</v>
      </c>
      <c r="N362" s="477">
        <v>1</v>
      </c>
      <c r="O362" s="647">
        <f t="shared" si="107"/>
        <v>1</v>
      </c>
      <c r="P362" s="479">
        <f t="shared" si="100"/>
        <v>39.142857142857146</v>
      </c>
      <c r="Q362" s="479">
        <f t="shared" ca="1" si="101"/>
        <v>39.142857142857146</v>
      </c>
      <c r="R362" s="479">
        <f t="shared" ca="1" si="102"/>
        <v>39.142857142857146</v>
      </c>
      <c r="S362" s="480"/>
      <c r="T362" s="480"/>
      <c r="U362" s="208" t="s">
        <v>1610</v>
      </c>
      <c r="V362" s="915">
        <f t="shared" si="108"/>
        <v>2</v>
      </c>
      <c r="W362" s="915">
        <f t="shared" si="104"/>
        <v>0</v>
      </c>
      <c r="X362" s="915" t="str">
        <f t="shared" si="106"/>
        <v>CUMPLIDA</v>
      </c>
      <c r="Y362" s="1170" t="str">
        <f t="shared" si="105"/>
        <v>CUMPLIDA</v>
      </c>
      <c r="AB362" s="1162"/>
    </row>
    <row r="363" spans="1:28" s="1155" customFormat="1" ht="294.75" customHeight="1" thickBot="1" x14ac:dyDescent="0.25">
      <c r="A363" s="1030">
        <v>32</v>
      </c>
      <c r="B363" s="716" t="s">
        <v>1965</v>
      </c>
      <c r="C363" s="716" t="s">
        <v>953</v>
      </c>
      <c r="D363" s="913" t="s">
        <v>680</v>
      </c>
      <c r="E363" s="1279" t="s">
        <v>1014</v>
      </c>
      <c r="F363" s="1271" t="s">
        <v>680</v>
      </c>
      <c r="G363" s="1279" t="s">
        <v>1124</v>
      </c>
      <c r="H363" s="1279" t="s">
        <v>1125</v>
      </c>
      <c r="I363" s="1280">
        <v>3</v>
      </c>
      <c r="J363" s="1361">
        <v>41730</v>
      </c>
      <c r="K363" s="1361">
        <v>42004</v>
      </c>
      <c r="L363" s="479">
        <f t="shared" si="99"/>
        <v>39.142857142857146</v>
      </c>
      <c r="M363" s="718" t="s">
        <v>1182</v>
      </c>
      <c r="N363" s="477">
        <v>3</v>
      </c>
      <c r="O363" s="647">
        <f t="shared" si="107"/>
        <v>1</v>
      </c>
      <c r="P363" s="479">
        <f t="shared" si="100"/>
        <v>39.142857142857146</v>
      </c>
      <c r="Q363" s="479">
        <f t="shared" ca="1" si="101"/>
        <v>39.142857142857146</v>
      </c>
      <c r="R363" s="479">
        <f t="shared" ca="1" si="102"/>
        <v>39.142857142857146</v>
      </c>
      <c r="S363" s="480"/>
      <c r="T363" s="480"/>
      <c r="U363" s="208" t="s">
        <v>1611</v>
      </c>
      <c r="V363" s="915">
        <f t="shared" si="108"/>
        <v>2</v>
      </c>
      <c r="W363" s="915">
        <f t="shared" si="104"/>
        <v>0</v>
      </c>
      <c r="X363" s="915" t="str">
        <f t="shared" si="106"/>
        <v>CUMPLIDA</v>
      </c>
      <c r="Y363" s="1170" t="str">
        <f t="shared" si="105"/>
        <v>CUMPLIDA</v>
      </c>
      <c r="AB363" s="1162"/>
    </row>
    <row r="364" spans="1:28" s="1155" customFormat="1" ht="366.75" customHeight="1" thickBot="1" x14ac:dyDescent="0.25">
      <c r="A364" s="1030">
        <v>33</v>
      </c>
      <c r="B364" s="716" t="s">
        <v>1966</v>
      </c>
      <c r="C364" s="716" t="s">
        <v>954</v>
      </c>
      <c r="D364" s="913" t="s">
        <v>680</v>
      </c>
      <c r="E364" s="1279" t="s">
        <v>1015</v>
      </c>
      <c r="F364" s="1271" t="s">
        <v>680</v>
      </c>
      <c r="G364" s="1279" t="s">
        <v>1126</v>
      </c>
      <c r="H364" s="1279" t="s">
        <v>1127</v>
      </c>
      <c r="I364" s="1280">
        <v>1</v>
      </c>
      <c r="J364" s="1361">
        <v>41730</v>
      </c>
      <c r="K364" s="1361">
        <v>42004</v>
      </c>
      <c r="L364" s="479">
        <f t="shared" si="99"/>
        <v>39.142857142857146</v>
      </c>
      <c r="M364" s="718" t="s">
        <v>1182</v>
      </c>
      <c r="N364" s="477">
        <v>1</v>
      </c>
      <c r="O364" s="647">
        <f t="shared" si="107"/>
        <v>1</v>
      </c>
      <c r="P364" s="479">
        <f t="shared" si="100"/>
        <v>39.142857142857146</v>
      </c>
      <c r="Q364" s="479">
        <f t="shared" ca="1" si="101"/>
        <v>39.142857142857146</v>
      </c>
      <c r="R364" s="479">
        <f t="shared" ca="1" si="102"/>
        <v>39.142857142857146</v>
      </c>
      <c r="S364" s="480"/>
      <c r="T364" s="480"/>
      <c r="U364" s="208" t="s">
        <v>1612</v>
      </c>
      <c r="V364" s="915">
        <f t="shared" si="108"/>
        <v>2</v>
      </c>
      <c r="W364" s="915">
        <f t="shared" si="104"/>
        <v>0</v>
      </c>
      <c r="X364" s="915" t="str">
        <f t="shared" si="106"/>
        <v>CUMPLIDA</v>
      </c>
      <c r="Y364" s="1170" t="str">
        <f t="shared" si="105"/>
        <v>CUMPLIDA</v>
      </c>
      <c r="AB364" s="1162"/>
    </row>
    <row r="365" spans="1:28" s="1155" customFormat="1" ht="312.75" thickBot="1" x14ac:dyDescent="0.25">
      <c r="A365" s="1030">
        <v>34</v>
      </c>
      <c r="B365" s="716" t="s">
        <v>1967</v>
      </c>
      <c r="C365" s="716" t="s">
        <v>955</v>
      </c>
      <c r="D365" s="913" t="s">
        <v>680</v>
      </c>
      <c r="E365" s="1279" t="s">
        <v>1016</v>
      </c>
      <c r="F365" s="1271" t="s">
        <v>680</v>
      </c>
      <c r="G365" s="1279" t="s">
        <v>1128</v>
      </c>
      <c r="H365" s="1279" t="s">
        <v>54</v>
      </c>
      <c r="I365" s="1280">
        <v>1</v>
      </c>
      <c r="J365" s="1361">
        <v>41730</v>
      </c>
      <c r="K365" s="1361">
        <v>42004</v>
      </c>
      <c r="L365" s="479">
        <f t="shared" si="99"/>
        <v>39.142857142857146</v>
      </c>
      <c r="M365" s="718" t="s">
        <v>1182</v>
      </c>
      <c r="N365" s="477">
        <v>1</v>
      </c>
      <c r="O365" s="647">
        <f t="shared" si="107"/>
        <v>1</v>
      </c>
      <c r="P365" s="479">
        <f t="shared" si="100"/>
        <v>39.142857142857146</v>
      </c>
      <c r="Q365" s="479">
        <f t="shared" ca="1" si="101"/>
        <v>39.142857142857146</v>
      </c>
      <c r="R365" s="479">
        <f t="shared" ca="1" si="102"/>
        <v>39.142857142857146</v>
      </c>
      <c r="S365" s="480"/>
      <c r="T365" s="480"/>
      <c r="U365" s="208" t="s">
        <v>1613</v>
      </c>
      <c r="V365" s="915">
        <f t="shared" si="108"/>
        <v>2</v>
      </c>
      <c r="W365" s="915">
        <f t="shared" si="104"/>
        <v>0</v>
      </c>
      <c r="X365" s="915" t="str">
        <f t="shared" si="106"/>
        <v>CUMPLIDA</v>
      </c>
      <c r="Y365" s="1170" t="str">
        <f t="shared" si="105"/>
        <v>CUMPLIDA</v>
      </c>
      <c r="AB365" s="1162"/>
    </row>
    <row r="366" spans="1:28" s="1155" customFormat="1" ht="168.75" thickBot="1" x14ac:dyDescent="0.25">
      <c r="A366" s="1030">
        <v>35</v>
      </c>
      <c r="B366" s="716" t="s">
        <v>1968</v>
      </c>
      <c r="C366" s="716" t="s">
        <v>956</v>
      </c>
      <c r="D366" s="913" t="s">
        <v>680</v>
      </c>
      <c r="E366" s="1279" t="s">
        <v>1017</v>
      </c>
      <c r="F366" s="1271" t="s">
        <v>680</v>
      </c>
      <c r="G366" s="1279" t="s">
        <v>1129</v>
      </c>
      <c r="H366" s="1279" t="s">
        <v>27</v>
      </c>
      <c r="I366" s="1280">
        <v>1</v>
      </c>
      <c r="J366" s="1361">
        <v>41730</v>
      </c>
      <c r="K366" s="1361">
        <v>42004</v>
      </c>
      <c r="L366" s="479">
        <f t="shared" si="99"/>
        <v>39.142857142857146</v>
      </c>
      <c r="M366" s="718" t="s">
        <v>1182</v>
      </c>
      <c r="N366" s="477">
        <v>1</v>
      </c>
      <c r="O366" s="647">
        <f t="shared" si="107"/>
        <v>1</v>
      </c>
      <c r="P366" s="479">
        <f t="shared" si="100"/>
        <v>39.142857142857146</v>
      </c>
      <c r="Q366" s="479">
        <f t="shared" ca="1" si="101"/>
        <v>39.142857142857146</v>
      </c>
      <c r="R366" s="479">
        <f t="shared" ca="1" si="102"/>
        <v>39.142857142857146</v>
      </c>
      <c r="S366" s="480"/>
      <c r="T366" s="480"/>
      <c r="U366" s="208" t="s">
        <v>1614</v>
      </c>
      <c r="V366" s="915">
        <f t="shared" si="108"/>
        <v>2</v>
      </c>
      <c r="W366" s="915">
        <f t="shared" si="104"/>
        <v>0</v>
      </c>
      <c r="X366" s="915" t="str">
        <f t="shared" si="106"/>
        <v>CUMPLIDA</v>
      </c>
      <c r="Y366" s="1170" t="str">
        <f t="shared" si="105"/>
        <v>CUMPLIDA</v>
      </c>
      <c r="AB366" s="1162"/>
    </row>
    <row r="367" spans="1:28" s="1155" customFormat="1" ht="331.5" customHeight="1" thickBot="1" x14ac:dyDescent="0.25">
      <c r="A367" s="1030">
        <v>36</v>
      </c>
      <c r="B367" s="716" t="s">
        <v>1969</v>
      </c>
      <c r="C367" s="716" t="s">
        <v>957</v>
      </c>
      <c r="D367" s="913" t="s">
        <v>680</v>
      </c>
      <c r="E367" s="1279" t="s">
        <v>1018</v>
      </c>
      <c r="F367" s="1271" t="s">
        <v>680</v>
      </c>
      <c r="G367" s="1279" t="s">
        <v>1130</v>
      </c>
      <c r="H367" s="1279" t="s">
        <v>1127</v>
      </c>
      <c r="I367" s="1280">
        <v>1</v>
      </c>
      <c r="J367" s="1361">
        <v>41730</v>
      </c>
      <c r="K367" s="1361">
        <v>42004</v>
      </c>
      <c r="L367" s="479">
        <f t="shared" si="99"/>
        <v>39.142857142857146</v>
      </c>
      <c r="M367" s="718" t="s">
        <v>1182</v>
      </c>
      <c r="N367" s="477">
        <v>1</v>
      </c>
      <c r="O367" s="647">
        <f t="shared" si="107"/>
        <v>1</v>
      </c>
      <c r="P367" s="479">
        <f t="shared" si="100"/>
        <v>39.142857142857146</v>
      </c>
      <c r="Q367" s="479">
        <f t="shared" ca="1" si="101"/>
        <v>39.142857142857146</v>
      </c>
      <c r="R367" s="479">
        <f t="shared" ca="1" si="102"/>
        <v>39.142857142857146</v>
      </c>
      <c r="S367" s="480"/>
      <c r="T367" s="480"/>
      <c r="U367" s="208" t="s">
        <v>1615</v>
      </c>
      <c r="V367" s="915">
        <f t="shared" si="108"/>
        <v>2</v>
      </c>
      <c r="W367" s="915">
        <f t="shared" si="104"/>
        <v>0</v>
      </c>
      <c r="X367" s="915" t="str">
        <f t="shared" si="106"/>
        <v>CUMPLIDA</v>
      </c>
      <c r="Y367" s="1170" t="str">
        <f t="shared" si="105"/>
        <v>CUMPLIDA</v>
      </c>
      <c r="AB367" s="1162"/>
    </row>
    <row r="368" spans="1:28" s="1155" customFormat="1" ht="150.75" customHeight="1" thickBot="1" x14ac:dyDescent="0.25">
      <c r="A368" s="1030">
        <v>37</v>
      </c>
      <c r="B368" s="716" t="s">
        <v>1970</v>
      </c>
      <c r="C368" s="716" t="s">
        <v>958</v>
      </c>
      <c r="D368" s="913" t="s">
        <v>680</v>
      </c>
      <c r="E368" s="1279" t="s">
        <v>1019</v>
      </c>
      <c r="F368" s="1271" t="s">
        <v>680</v>
      </c>
      <c r="G368" s="1279" t="s">
        <v>1131</v>
      </c>
      <c r="H368" s="1279" t="s">
        <v>1132</v>
      </c>
      <c r="I368" s="1280">
        <v>174</v>
      </c>
      <c r="J368" s="1361">
        <v>41730</v>
      </c>
      <c r="K368" s="1361">
        <v>42004</v>
      </c>
      <c r="L368" s="479">
        <f t="shared" si="99"/>
        <v>39.142857142857146</v>
      </c>
      <c r="M368" s="718" t="s">
        <v>1182</v>
      </c>
      <c r="N368" s="477">
        <v>319</v>
      </c>
      <c r="O368" s="647">
        <f t="shared" si="107"/>
        <v>1</v>
      </c>
      <c r="P368" s="479">
        <f t="shared" si="100"/>
        <v>39.142857142857146</v>
      </c>
      <c r="Q368" s="479">
        <f t="shared" ca="1" si="101"/>
        <v>39.142857142857146</v>
      </c>
      <c r="R368" s="479">
        <f t="shared" ca="1" si="102"/>
        <v>39.142857142857146</v>
      </c>
      <c r="S368" s="480"/>
      <c r="T368" s="480"/>
      <c r="U368" s="208" t="s">
        <v>1616</v>
      </c>
      <c r="V368" s="915">
        <f t="shared" si="108"/>
        <v>2</v>
      </c>
      <c r="W368" s="915">
        <f t="shared" si="104"/>
        <v>0</v>
      </c>
      <c r="X368" s="915" t="str">
        <f t="shared" si="106"/>
        <v>CUMPLIDA</v>
      </c>
      <c r="Y368" s="1170" t="str">
        <f t="shared" si="105"/>
        <v>CUMPLIDA</v>
      </c>
      <c r="AB368" s="1162"/>
    </row>
    <row r="369" spans="1:28" s="1155" customFormat="1" ht="264.75" thickBot="1" x14ac:dyDescent="0.25">
      <c r="A369" s="1030">
        <v>38</v>
      </c>
      <c r="B369" s="716" t="s">
        <v>1971</v>
      </c>
      <c r="C369" s="716" t="s">
        <v>959</v>
      </c>
      <c r="D369" s="913" t="s">
        <v>680</v>
      </c>
      <c r="E369" s="1279" t="s">
        <v>1020</v>
      </c>
      <c r="F369" s="1271" t="s">
        <v>680</v>
      </c>
      <c r="G369" s="1279" t="s">
        <v>874</v>
      </c>
      <c r="H369" s="1279" t="s">
        <v>1133</v>
      </c>
      <c r="I369" s="1280">
        <v>1</v>
      </c>
      <c r="J369" s="1361">
        <v>41730</v>
      </c>
      <c r="K369" s="1361">
        <v>42004</v>
      </c>
      <c r="L369" s="479">
        <f t="shared" si="99"/>
        <v>39.142857142857146</v>
      </c>
      <c r="M369" s="718" t="s">
        <v>1182</v>
      </c>
      <c r="N369" s="477">
        <v>1</v>
      </c>
      <c r="O369" s="647">
        <f t="shared" si="107"/>
        <v>1</v>
      </c>
      <c r="P369" s="479">
        <f t="shared" si="100"/>
        <v>39.142857142857146</v>
      </c>
      <c r="Q369" s="479">
        <f t="shared" ca="1" si="101"/>
        <v>39.142857142857146</v>
      </c>
      <c r="R369" s="479">
        <f t="shared" ca="1" si="102"/>
        <v>39.142857142857146</v>
      </c>
      <c r="S369" s="480"/>
      <c r="T369" s="480"/>
      <c r="U369" s="208" t="s">
        <v>1617</v>
      </c>
      <c r="V369" s="915">
        <f t="shared" si="108"/>
        <v>2</v>
      </c>
      <c r="W369" s="915">
        <f t="shared" si="104"/>
        <v>0</v>
      </c>
      <c r="X369" s="915" t="str">
        <f t="shared" si="106"/>
        <v>CUMPLIDA</v>
      </c>
      <c r="Y369" s="1170" t="str">
        <f t="shared" si="105"/>
        <v>CUMPLIDA</v>
      </c>
      <c r="AB369" s="1162"/>
    </row>
    <row r="370" spans="1:28" s="1155" customFormat="1" ht="51" x14ac:dyDescent="0.2">
      <c r="A370" s="1431">
        <v>39</v>
      </c>
      <c r="B370" s="1413" t="s">
        <v>1972</v>
      </c>
      <c r="C370" s="1413" t="s">
        <v>960</v>
      </c>
      <c r="D370" s="1402" t="s">
        <v>680</v>
      </c>
      <c r="E370" s="1447" t="s">
        <v>1021</v>
      </c>
      <c r="F370" s="1271" t="s">
        <v>680</v>
      </c>
      <c r="G370" s="1279" t="s">
        <v>1134</v>
      </c>
      <c r="H370" s="1279" t="s">
        <v>1135</v>
      </c>
      <c r="I370" s="1280">
        <v>4</v>
      </c>
      <c r="J370" s="1369">
        <v>41701</v>
      </c>
      <c r="K370" s="1369">
        <v>42002</v>
      </c>
      <c r="L370" s="479">
        <f t="shared" si="99"/>
        <v>43</v>
      </c>
      <c r="M370" s="718" t="s">
        <v>1173</v>
      </c>
      <c r="N370" s="477">
        <v>4</v>
      </c>
      <c r="O370" s="647">
        <f t="shared" si="107"/>
        <v>1</v>
      </c>
      <c r="P370" s="479">
        <f t="shared" si="100"/>
        <v>43</v>
      </c>
      <c r="Q370" s="479">
        <f t="shared" ca="1" si="101"/>
        <v>43</v>
      </c>
      <c r="R370" s="479">
        <f t="shared" ca="1" si="102"/>
        <v>43</v>
      </c>
      <c r="S370" s="480"/>
      <c r="T370" s="480"/>
      <c r="U370" s="208" t="s">
        <v>1604</v>
      </c>
      <c r="V370" s="915">
        <f t="shared" si="108"/>
        <v>2</v>
      </c>
      <c r="W370" s="915">
        <f t="shared" si="104"/>
        <v>0</v>
      </c>
      <c r="X370" s="915" t="str">
        <f t="shared" si="106"/>
        <v>CUMPLIDA</v>
      </c>
      <c r="Y370" s="1399" t="str">
        <f>IF(X370&amp;X371&amp;X372="CUMPLIDA","CUMPLIDA",IF(OR(X370="VENCIDA",X371="VENCIDA",X372="VENCIDA"),"VENCIDA",IF(V370+V371+V372=6,"CUMPLIDA","EN TERMINO")))</f>
        <v>CUMPLIDA</v>
      </c>
      <c r="AB370" s="1162"/>
    </row>
    <row r="371" spans="1:28" s="1155" customFormat="1" ht="51" x14ac:dyDescent="0.2">
      <c r="A371" s="1461"/>
      <c r="B371" s="1398"/>
      <c r="C371" s="1398"/>
      <c r="D371" s="1453"/>
      <c r="E371" s="1405"/>
      <c r="F371" s="1271" t="s">
        <v>680</v>
      </c>
      <c r="G371" s="1279" t="s">
        <v>1136</v>
      </c>
      <c r="H371" s="1279" t="s">
        <v>1137</v>
      </c>
      <c r="I371" s="1280">
        <v>2</v>
      </c>
      <c r="J371" s="1369">
        <v>41792</v>
      </c>
      <c r="K371" s="1369">
        <v>42002</v>
      </c>
      <c r="L371" s="479">
        <f t="shared" si="99"/>
        <v>30</v>
      </c>
      <c r="M371" s="718" t="s">
        <v>1173</v>
      </c>
      <c r="N371" s="477">
        <v>2</v>
      </c>
      <c r="O371" s="647">
        <f t="shared" si="107"/>
        <v>1</v>
      </c>
      <c r="P371" s="479">
        <f t="shared" si="100"/>
        <v>30</v>
      </c>
      <c r="Q371" s="479">
        <f t="shared" ca="1" si="101"/>
        <v>30</v>
      </c>
      <c r="R371" s="479">
        <f t="shared" ca="1" si="102"/>
        <v>30</v>
      </c>
      <c r="S371" s="480"/>
      <c r="T371" s="480"/>
      <c r="U371" s="208" t="s">
        <v>1606</v>
      </c>
      <c r="V371" s="915">
        <f t="shared" si="108"/>
        <v>2</v>
      </c>
      <c r="W371" s="915">
        <f t="shared" si="104"/>
        <v>0</v>
      </c>
      <c r="X371" s="915" t="str">
        <f t="shared" si="106"/>
        <v>CUMPLIDA</v>
      </c>
      <c r="Y371" s="1410"/>
      <c r="AB371" s="1162"/>
    </row>
    <row r="372" spans="1:28" s="1155" customFormat="1" ht="102.75" thickBot="1" x14ac:dyDescent="0.25">
      <c r="A372" s="1461"/>
      <c r="B372" s="1398"/>
      <c r="C372" s="1398"/>
      <c r="D372" s="1453"/>
      <c r="E372" s="1405"/>
      <c r="F372" s="1271" t="s">
        <v>680</v>
      </c>
      <c r="G372" s="1279" t="s">
        <v>1138</v>
      </c>
      <c r="H372" s="1279" t="s">
        <v>1139</v>
      </c>
      <c r="I372" s="1280">
        <v>1</v>
      </c>
      <c r="J372" s="1369">
        <v>41792</v>
      </c>
      <c r="K372" s="1369">
        <v>42002</v>
      </c>
      <c r="L372" s="479">
        <f t="shared" si="99"/>
        <v>30</v>
      </c>
      <c r="M372" s="718" t="s">
        <v>1173</v>
      </c>
      <c r="N372" s="477">
        <v>1</v>
      </c>
      <c r="O372" s="647">
        <f t="shared" si="107"/>
        <v>1</v>
      </c>
      <c r="P372" s="479">
        <f t="shared" si="100"/>
        <v>30</v>
      </c>
      <c r="Q372" s="479">
        <f t="shared" ca="1" si="101"/>
        <v>30</v>
      </c>
      <c r="R372" s="479">
        <f t="shared" ca="1" si="102"/>
        <v>30</v>
      </c>
      <c r="S372" s="480"/>
      <c r="T372" s="480"/>
      <c r="U372" s="208" t="s">
        <v>2170</v>
      </c>
      <c r="V372" s="915">
        <f t="shared" si="108"/>
        <v>2</v>
      </c>
      <c r="W372" s="915">
        <f t="shared" si="104"/>
        <v>0</v>
      </c>
      <c r="X372" s="915" t="str">
        <f t="shared" si="106"/>
        <v>CUMPLIDA</v>
      </c>
      <c r="Y372" s="1410"/>
      <c r="AB372" s="1162"/>
    </row>
    <row r="373" spans="1:28" s="1155" customFormat="1" ht="63.75" x14ac:dyDescent="0.2">
      <c r="A373" s="1431">
        <v>40</v>
      </c>
      <c r="B373" s="1413" t="s">
        <v>1973</v>
      </c>
      <c r="C373" s="1413" t="s">
        <v>961</v>
      </c>
      <c r="D373" s="1402" t="s">
        <v>680</v>
      </c>
      <c r="E373" s="1447" t="s">
        <v>1022</v>
      </c>
      <c r="F373" s="1271" t="s">
        <v>680</v>
      </c>
      <c r="G373" s="1279" t="s">
        <v>1140</v>
      </c>
      <c r="H373" s="1279" t="s">
        <v>1135</v>
      </c>
      <c r="I373" s="1280">
        <v>4</v>
      </c>
      <c r="J373" s="1369">
        <v>41701</v>
      </c>
      <c r="K373" s="1369">
        <v>42002</v>
      </c>
      <c r="L373" s="479">
        <f t="shared" si="99"/>
        <v>43</v>
      </c>
      <c r="M373" s="718" t="s">
        <v>1173</v>
      </c>
      <c r="N373" s="477">
        <v>4</v>
      </c>
      <c r="O373" s="647">
        <f t="shared" si="107"/>
        <v>1</v>
      </c>
      <c r="P373" s="479">
        <f t="shared" si="100"/>
        <v>43</v>
      </c>
      <c r="Q373" s="479">
        <f t="shared" ca="1" si="101"/>
        <v>43</v>
      </c>
      <c r="R373" s="479">
        <f t="shared" ca="1" si="102"/>
        <v>43</v>
      </c>
      <c r="S373" s="480"/>
      <c r="T373" s="480"/>
      <c r="U373" s="208" t="s">
        <v>1605</v>
      </c>
      <c r="V373" s="915">
        <f t="shared" si="108"/>
        <v>2</v>
      </c>
      <c r="W373" s="915">
        <f t="shared" si="104"/>
        <v>0</v>
      </c>
      <c r="X373" s="915" t="str">
        <f t="shared" si="106"/>
        <v>CUMPLIDA</v>
      </c>
      <c r="Y373" s="1394" t="str">
        <f>IF(X373&amp;X374&amp;X375="CUMPLIDA","CUMPLIDA",IF(OR(X373="VENCIDA",X374="VENCIDA",X375="VENCIDA"),"VENCIDA",IF(V373+V374+V375=6,"CUMPLIDA","EN TERMINO")))</f>
        <v>CUMPLIDA</v>
      </c>
      <c r="AB373" s="1162"/>
    </row>
    <row r="374" spans="1:28" s="1155" customFormat="1" ht="63.75" x14ac:dyDescent="0.2">
      <c r="A374" s="1461">
        <v>64</v>
      </c>
      <c r="B374" s="1398" t="s">
        <v>1973</v>
      </c>
      <c r="C374" s="1398" t="s">
        <v>961</v>
      </c>
      <c r="D374" s="1453" t="s">
        <v>680</v>
      </c>
      <c r="E374" s="1405" t="s">
        <v>1022</v>
      </c>
      <c r="F374" s="1271" t="s">
        <v>680</v>
      </c>
      <c r="G374" s="1279" t="s">
        <v>1141</v>
      </c>
      <c r="H374" s="1279" t="s">
        <v>1137</v>
      </c>
      <c r="I374" s="1280">
        <v>2</v>
      </c>
      <c r="J374" s="1369">
        <v>41792</v>
      </c>
      <c r="K374" s="1369">
        <v>42002</v>
      </c>
      <c r="L374" s="479">
        <f t="shared" si="99"/>
        <v>30</v>
      </c>
      <c r="M374" s="718" t="s">
        <v>1173</v>
      </c>
      <c r="N374" s="477">
        <v>2</v>
      </c>
      <c r="O374" s="647">
        <f t="shared" si="107"/>
        <v>1</v>
      </c>
      <c r="P374" s="479">
        <f t="shared" si="100"/>
        <v>30</v>
      </c>
      <c r="Q374" s="479">
        <f t="shared" ca="1" si="101"/>
        <v>30</v>
      </c>
      <c r="R374" s="479">
        <f t="shared" ca="1" si="102"/>
        <v>30</v>
      </c>
      <c r="S374" s="480"/>
      <c r="T374" s="480"/>
      <c r="U374" s="208" t="s">
        <v>1606</v>
      </c>
      <c r="V374" s="915">
        <f t="shared" si="108"/>
        <v>2</v>
      </c>
      <c r="W374" s="915">
        <f t="shared" si="104"/>
        <v>0</v>
      </c>
      <c r="X374" s="915" t="str">
        <f t="shared" si="106"/>
        <v>CUMPLIDA</v>
      </c>
      <c r="Y374" s="1411"/>
      <c r="AB374" s="1162"/>
    </row>
    <row r="375" spans="1:28" s="1155" customFormat="1" ht="102.75" thickBot="1" x14ac:dyDescent="0.25">
      <c r="A375" s="1461">
        <v>65</v>
      </c>
      <c r="B375" s="1398" t="s">
        <v>1973</v>
      </c>
      <c r="C375" s="1398" t="s">
        <v>961</v>
      </c>
      <c r="D375" s="1453" t="s">
        <v>680</v>
      </c>
      <c r="E375" s="1405" t="s">
        <v>1022</v>
      </c>
      <c r="F375" s="1271" t="s">
        <v>680</v>
      </c>
      <c r="G375" s="1279" t="s">
        <v>1142</v>
      </c>
      <c r="H375" s="1279" t="s">
        <v>1139</v>
      </c>
      <c r="I375" s="1280">
        <v>1</v>
      </c>
      <c r="J375" s="1369">
        <v>41792</v>
      </c>
      <c r="K375" s="1369">
        <v>42002</v>
      </c>
      <c r="L375" s="479">
        <f t="shared" ref="L375:L396" si="109">(K375-J375)/7</f>
        <v>30</v>
      </c>
      <c r="M375" s="718" t="s">
        <v>1173</v>
      </c>
      <c r="N375" s="477">
        <v>1</v>
      </c>
      <c r="O375" s="647">
        <f t="shared" si="107"/>
        <v>1</v>
      </c>
      <c r="P375" s="479">
        <f t="shared" ref="P375:P397" si="110">+L375*O375</f>
        <v>30</v>
      </c>
      <c r="Q375" s="479">
        <f t="shared" ref="Q375:Q397" ca="1" si="111">IF(K375&lt;=$S$7,P375,0)</f>
        <v>30</v>
      </c>
      <c r="R375" s="479">
        <f t="shared" ref="R375:R397" ca="1" si="112">IF($S$7&gt;=K375,L375,0)</f>
        <v>30</v>
      </c>
      <c r="S375" s="480"/>
      <c r="T375" s="480"/>
      <c r="U375" s="208" t="s">
        <v>2170</v>
      </c>
      <c r="V375" s="915">
        <f t="shared" si="108"/>
        <v>2</v>
      </c>
      <c r="W375" s="915">
        <f t="shared" ref="W375:W397" si="113">IF(K375&lt;$U$2,0,1)</f>
        <v>0</v>
      </c>
      <c r="X375" s="915" t="str">
        <f t="shared" si="106"/>
        <v>CUMPLIDA</v>
      </c>
      <c r="Y375" s="1412"/>
      <c r="AB375" s="1162"/>
    </row>
    <row r="376" spans="1:28" s="1155" customFormat="1" ht="89.25" x14ac:dyDescent="0.2">
      <c r="A376" s="1431">
        <v>41</v>
      </c>
      <c r="B376" s="1413" t="s">
        <v>1974</v>
      </c>
      <c r="C376" s="1413" t="s">
        <v>962</v>
      </c>
      <c r="D376" s="1402" t="s">
        <v>680</v>
      </c>
      <c r="E376" s="1447" t="s">
        <v>1023</v>
      </c>
      <c r="F376" s="1271" t="s">
        <v>680</v>
      </c>
      <c r="G376" s="1279" t="s">
        <v>1143</v>
      </c>
      <c r="H376" s="1279" t="s">
        <v>1144</v>
      </c>
      <c r="I376" s="1280">
        <v>1</v>
      </c>
      <c r="J376" s="1369">
        <v>41792</v>
      </c>
      <c r="K376" s="1369">
        <v>42002</v>
      </c>
      <c r="L376" s="479">
        <f t="shared" si="109"/>
        <v>30</v>
      </c>
      <c r="M376" s="718" t="s">
        <v>1173</v>
      </c>
      <c r="N376" s="477">
        <v>1</v>
      </c>
      <c r="O376" s="647">
        <f t="shared" si="107"/>
        <v>1</v>
      </c>
      <c r="P376" s="479">
        <f t="shared" si="110"/>
        <v>30</v>
      </c>
      <c r="Q376" s="479">
        <f t="shared" ca="1" si="111"/>
        <v>30</v>
      </c>
      <c r="R376" s="479">
        <f t="shared" ca="1" si="112"/>
        <v>30</v>
      </c>
      <c r="S376" s="480"/>
      <c r="T376" s="480"/>
      <c r="U376" s="208" t="s">
        <v>2171</v>
      </c>
      <c r="V376" s="915">
        <f t="shared" si="108"/>
        <v>2</v>
      </c>
      <c r="W376" s="915">
        <f t="shared" si="113"/>
        <v>0</v>
      </c>
      <c r="X376" s="915" t="str">
        <f t="shared" si="106"/>
        <v>CUMPLIDA</v>
      </c>
      <c r="Y376" s="1408" t="str">
        <f>IF(X376&amp;X377="CUMPLIDA","CUMPLIDA",IF(OR(X376="VENCIDA",X377="VENCIDA"),"VENCIDA",IF(V376+V377=4,"CUMPLIDA","EN TERMINO")))</f>
        <v>CUMPLIDA</v>
      </c>
      <c r="AB376" s="1162"/>
    </row>
    <row r="377" spans="1:28" s="1155" customFormat="1" ht="64.5" thickBot="1" x14ac:dyDescent="0.25">
      <c r="A377" s="1461"/>
      <c r="B377" s="1398"/>
      <c r="C377" s="1398"/>
      <c r="D377" s="1453"/>
      <c r="E377" s="1405"/>
      <c r="F377" s="1271" t="s">
        <v>680</v>
      </c>
      <c r="G377" s="1279" t="s">
        <v>1145</v>
      </c>
      <c r="H377" s="1279" t="s">
        <v>1146</v>
      </c>
      <c r="I377" s="1280">
        <v>1</v>
      </c>
      <c r="J377" s="1369">
        <v>41792</v>
      </c>
      <c r="K377" s="1369">
        <v>42002</v>
      </c>
      <c r="L377" s="479">
        <f t="shared" si="109"/>
        <v>30</v>
      </c>
      <c r="M377" s="718" t="s">
        <v>1173</v>
      </c>
      <c r="N377" s="477">
        <v>1</v>
      </c>
      <c r="O377" s="647">
        <f t="shared" si="107"/>
        <v>1</v>
      </c>
      <c r="P377" s="479">
        <f t="shared" si="110"/>
        <v>30</v>
      </c>
      <c r="Q377" s="479">
        <f t="shared" ca="1" si="111"/>
        <v>30</v>
      </c>
      <c r="R377" s="479">
        <f t="shared" ca="1" si="112"/>
        <v>30</v>
      </c>
      <c r="S377" s="480"/>
      <c r="T377" s="480"/>
      <c r="U377" s="208" t="s">
        <v>1289</v>
      </c>
      <c r="V377" s="915">
        <f t="shared" si="108"/>
        <v>2</v>
      </c>
      <c r="W377" s="915">
        <f t="shared" si="113"/>
        <v>0</v>
      </c>
      <c r="X377" s="915" t="str">
        <f t="shared" si="106"/>
        <v>CUMPLIDA</v>
      </c>
      <c r="Y377" s="1409"/>
      <c r="AB377" s="1162"/>
    </row>
    <row r="378" spans="1:28" s="1155" customFormat="1" ht="216.75" thickBot="1" x14ac:dyDescent="0.25">
      <c r="A378" s="1030">
        <v>42</v>
      </c>
      <c r="B378" s="716" t="s">
        <v>1975</v>
      </c>
      <c r="C378" s="716" t="s">
        <v>963</v>
      </c>
      <c r="D378" s="913" t="s">
        <v>680</v>
      </c>
      <c r="E378" s="1279" t="s">
        <v>1024</v>
      </c>
      <c r="F378" s="1271" t="s">
        <v>680</v>
      </c>
      <c r="G378" s="1279" t="s">
        <v>1147</v>
      </c>
      <c r="H378" s="1279" t="s">
        <v>800</v>
      </c>
      <c r="I378" s="1280">
        <v>1</v>
      </c>
      <c r="J378" s="1369">
        <v>41792</v>
      </c>
      <c r="K378" s="1369">
        <v>42002</v>
      </c>
      <c r="L378" s="479">
        <f t="shared" si="109"/>
        <v>30</v>
      </c>
      <c r="M378" s="718" t="s">
        <v>1173</v>
      </c>
      <c r="N378" s="477">
        <v>1</v>
      </c>
      <c r="O378" s="647">
        <f t="shared" si="107"/>
        <v>1</v>
      </c>
      <c r="P378" s="479">
        <f t="shared" si="110"/>
        <v>30</v>
      </c>
      <c r="Q378" s="479">
        <f t="shared" ca="1" si="111"/>
        <v>30</v>
      </c>
      <c r="R378" s="479">
        <f t="shared" ca="1" si="112"/>
        <v>30</v>
      </c>
      <c r="S378" s="480"/>
      <c r="T378" s="480"/>
      <c r="U378" s="208" t="s">
        <v>2172</v>
      </c>
      <c r="V378" s="915">
        <f t="shared" si="108"/>
        <v>2</v>
      </c>
      <c r="W378" s="915">
        <f t="shared" si="113"/>
        <v>0</v>
      </c>
      <c r="X378" s="915" t="str">
        <f t="shared" si="106"/>
        <v>CUMPLIDA</v>
      </c>
      <c r="Y378" s="1170" t="str">
        <f t="shared" ref="Y378:Y397" si="114">IF(X378="CUMPLIDA","CUMPLIDA",IF(X378="EN TERMINO","EN TERMINO","VENCIDA"))</f>
        <v>CUMPLIDA</v>
      </c>
      <c r="AB378" s="1162"/>
    </row>
    <row r="379" spans="1:28" s="1155" customFormat="1" ht="288.75" thickBot="1" x14ac:dyDescent="0.25">
      <c r="A379" s="1030">
        <v>43</v>
      </c>
      <c r="B379" s="716" t="s">
        <v>1976</v>
      </c>
      <c r="C379" s="716" t="s">
        <v>964</v>
      </c>
      <c r="D379" s="913" t="s">
        <v>680</v>
      </c>
      <c r="E379" s="1279" t="s">
        <v>1025</v>
      </c>
      <c r="F379" s="1271" t="s">
        <v>680</v>
      </c>
      <c r="G379" s="1279" t="s">
        <v>1025</v>
      </c>
      <c r="H379" s="1279" t="s">
        <v>126</v>
      </c>
      <c r="I379" s="1280">
        <v>1</v>
      </c>
      <c r="J379" s="1369">
        <v>41730</v>
      </c>
      <c r="K379" s="1369">
        <v>42004</v>
      </c>
      <c r="L379" s="479">
        <f t="shared" si="109"/>
        <v>39.142857142857146</v>
      </c>
      <c r="M379" s="718" t="s">
        <v>1182</v>
      </c>
      <c r="N379" s="477">
        <v>1</v>
      </c>
      <c r="O379" s="647">
        <f t="shared" si="107"/>
        <v>1</v>
      </c>
      <c r="P379" s="479">
        <f t="shared" si="110"/>
        <v>39.142857142857146</v>
      </c>
      <c r="Q379" s="479">
        <f t="shared" ca="1" si="111"/>
        <v>39.142857142857146</v>
      </c>
      <c r="R379" s="479">
        <f t="shared" ca="1" si="112"/>
        <v>39.142857142857146</v>
      </c>
      <c r="S379" s="480"/>
      <c r="T379" s="480"/>
      <c r="U379" s="208" t="s">
        <v>1618</v>
      </c>
      <c r="V379" s="915">
        <f t="shared" si="108"/>
        <v>2</v>
      </c>
      <c r="W379" s="915">
        <f t="shared" si="113"/>
        <v>0</v>
      </c>
      <c r="X379" s="915" t="str">
        <f t="shared" si="106"/>
        <v>CUMPLIDA</v>
      </c>
      <c r="Y379" s="1170" t="str">
        <f t="shared" si="114"/>
        <v>CUMPLIDA</v>
      </c>
      <c r="AB379" s="1162"/>
    </row>
    <row r="380" spans="1:28" s="1155" customFormat="1" ht="180.75" thickBot="1" x14ac:dyDescent="0.25">
      <c r="A380" s="1030">
        <v>44</v>
      </c>
      <c r="B380" s="716" t="s">
        <v>1977</v>
      </c>
      <c r="C380" s="716" t="s">
        <v>965</v>
      </c>
      <c r="D380" s="913" t="s">
        <v>680</v>
      </c>
      <c r="E380" s="1279" t="s">
        <v>1026</v>
      </c>
      <c r="F380" s="1271" t="s">
        <v>680</v>
      </c>
      <c r="G380" s="1279" t="s">
        <v>1148</v>
      </c>
      <c r="H380" s="1279" t="s">
        <v>1149</v>
      </c>
      <c r="I380" s="1280">
        <v>1</v>
      </c>
      <c r="J380" s="1369">
        <v>41699</v>
      </c>
      <c r="K380" s="1369">
        <v>41789</v>
      </c>
      <c r="L380" s="479">
        <f t="shared" si="109"/>
        <v>12.857142857142858</v>
      </c>
      <c r="M380" s="718" t="s">
        <v>1229</v>
      </c>
      <c r="N380" s="477">
        <v>1</v>
      </c>
      <c r="O380" s="647">
        <f t="shared" si="107"/>
        <v>1</v>
      </c>
      <c r="P380" s="479">
        <f t="shared" si="110"/>
        <v>12.857142857142858</v>
      </c>
      <c r="Q380" s="479">
        <f t="shared" ca="1" si="111"/>
        <v>12.857142857142858</v>
      </c>
      <c r="R380" s="479">
        <f t="shared" ca="1" si="112"/>
        <v>12.857142857142858</v>
      </c>
      <c r="S380" s="480"/>
      <c r="T380" s="480"/>
      <c r="U380" s="208" t="s">
        <v>1277</v>
      </c>
      <c r="V380" s="915">
        <f t="shared" si="108"/>
        <v>2</v>
      </c>
      <c r="W380" s="915">
        <f t="shared" si="113"/>
        <v>0</v>
      </c>
      <c r="X380" s="915" t="str">
        <f t="shared" si="106"/>
        <v>CUMPLIDA</v>
      </c>
      <c r="Y380" s="1170" t="str">
        <f t="shared" si="114"/>
        <v>CUMPLIDA</v>
      </c>
      <c r="AB380" s="1162"/>
    </row>
    <row r="381" spans="1:28" s="1155" customFormat="1" ht="180.75" thickBot="1" x14ac:dyDescent="0.25">
      <c r="A381" s="1030">
        <v>45</v>
      </c>
      <c r="B381" s="716" t="s">
        <v>1978</v>
      </c>
      <c r="C381" s="716" t="s">
        <v>966</v>
      </c>
      <c r="D381" s="913" t="s">
        <v>680</v>
      </c>
      <c r="E381" s="1279" t="s">
        <v>1027</v>
      </c>
      <c r="F381" s="1271" t="s">
        <v>680</v>
      </c>
      <c r="G381" s="1279" t="s">
        <v>1150</v>
      </c>
      <c r="H381" s="1279" t="s">
        <v>1151</v>
      </c>
      <c r="I381" s="1280">
        <v>1</v>
      </c>
      <c r="J381" s="1369">
        <v>41699</v>
      </c>
      <c r="K381" s="1369">
        <v>42064</v>
      </c>
      <c r="L381" s="479">
        <f t="shared" si="109"/>
        <v>52.142857142857146</v>
      </c>
      <c r="M381" s="718" t="s">
        <v>1183</v>
      </c>
      <c r="N381" s="477">
        <v>1</v>
      </c>
      <c r="O381" s="647">
        <f t="shared" si="107"/>
        <v>1</v>
      </c>
      <c r="P381" s="479">
        <f t="shared" si="110"/>
        <v>52.142857142857146</v>
      </c>
      <c r="Q381" s="479">
        <f t="shared" ca="1" si="111"/>
        <v>52.142857142857146</v>
      </c>
      <c r="R381" s="479">
        <f t="shared" ca="1" si="112"/>
        <v>52.142857142857146</v>
      </c>
      <c r="S381" s="480"/>
      <c r="T381" s="480"/>
      <c r="U381" s="208" t="s">
        <v>1602</v>
      </c>
      <c r="V381" s="915">
        <f t="shared" si="108"/>
        <v>2</v>
      </c>
      <c r="W381" s="915">
        <f t="shared" si="113"/>
        <v>0</v>
      </c>
      <c r="X381" s="915" t="str">
        <f t="shared" si="106"/>
        <v>CUMPLIDA</v>
      </c>
      <c r="Y381" s="1170" t="str">
        <f t="shared" si="114"/>
        <v>CUMPLIDA</v>
      </c>
      <c r="AB381" s="1162"/>
    </row>
    <row r="382" spans="1:28" s="1155" customFormat="1" ht="168.75" thickBot="1" x14ac:dyDescent="0.25">
      <c r="A382" s="1030">
        <v>46</v>
      </c>
      <c r="B382" s="716" t="s">
        <v>1979</v>
      </c>
      <c r="C382" s="716" t="s">
        <v>967</v>
      </c>
      <c r="D382" s="913" t="s">
        <v>680</v>
      </c>
      <c r="E382" s="1279" t="s">
        <v>1028</v>
      </c>
      <c r="F382" s="1271" t="s">
        <v>680</v>
      </c>
      <c r="G382" s="1279" t="s">
        <v>1152</v>
      </c>
      <c r="H382" s="1279" t="s">
        <v>1149</v>
      </c>
      <c r="I382" s="1280">
        <v>1</v>
      </c>
      <c r="J382" s="1369">
        <v>41699</v>
      </c>
      <c r="K382" s="1369">
        <v>41789</v>
      </c>
      <c r="L382" s="479">
        <f t="shared" si="109"/>
        <v>12.857142857142858</v>
      </c>
      <c r="M382" s="718" t="s">
        <v>1230</v>
      </c>
      <c r="N382" s="477">
        <v>1</v>
      </c>
      <c r="O382" s="647">
        <f t="shared" si="107"/>
        <v>1</v>
      </c>
      <c r="P382" s="479">
        <f t="shared" si="110"/>
        <v>12.857142857142858</v>
      </c>
      <c r="Q382" s="479">
        <f t="shared" ca="1" si="111"/>
        <v>12.857142857142858</v>
      </c>
      <c r="R382" s="479">
        <f t="shared" ca="1" si="112"/>
        <v>12.857142857142858</v>
      </c>
      <c r="S382" s="480"/>
      <c r="T382" s="480"/>
      <c r="U382" s="208" t="s">
        <v>1277</v>
      </c>
      <c r="V382" s="915">
        <f t="shared" si="108"/>
        <v>2</v>
      </c>
      <c r="W382" s="915">
        <f t="shared" si="113"/>
        <v>0</v>
      </c>
      <c r="X382" s="915" t="str">
        <f t="shared" si="106"/>
        <v>CUMPLIDA</v>
      </c>
      <c r="Y382" s="1170" t="str">
        <f t="shared" si="114"/>
        <v>CUMPLIDA</v>
      </c>
      <c r="AB382" s="1162"/>
    </row>
    <row r="383" spans="1:28" s="1155" customFormat="1" ht="120.75" thickBot="1" x14ac:dyDescent="0.25">
      <c r="A383" s="1030">
        <v>47</v>
      </c>
      <c r="B383" s="716" t="s">
        <v>1980</v>
      </c>
      <c r="C383" s="716" t="s">
        <v>966</v>
      </c>
      <c r="D383" s="913" t="s">
        <v>680</v>
      </c>
      <c r="E383" s="1279" t="s">
        <v>1029</v>
      </c>
      <c r="F383" s="1271" t="s">
        <v>680</v>
      </c>
      <c r="G383" s="1279" t="s">
        <v>1051</v>
      </c>
      <c r="H383" s="1279" t="s">
        <v>51</v>
      </c>
      <c r="I383" s="1280">
        <v>4</v>
      </c>
      <c r="J383" s="1369">
        <v>41699</v>
      </c>
      <c r="K383" s="1369">
        <v>42004</v>
      </c>
      <c r="L383" s="479">
        <f t="shared" si="109"/>
        <v>43.571428571428569</v>
      </c>
      <c r="M383" s="718" t="s">
        <v>1184</v>
      </c>
      <c r="N383" s="477">
        <v>4</v>
      </c>
      <c r="O383" s="647">
        <f t="shared" si="107"/>
        <v>1</v>
      </c>
      <c r="P383" s="479">
        <f t="shared" si="110"/>
        <v>43.571428571428569</v>
      </c>
      <c r="Q383" s="479">
        <f t="shared" ca="1" si="111"/>
        <v>43.571428571428569</v>
      </c>
      <c r="R383" s="479">
        <f t="shared" ca="1" si="112"/>
        <v>43.571428571428569</v>
      </c>
      <c r="S383" s="480"/>
      <c r="T383" s="480"/>
      <c r="U383" s="208" t="s">
        <v>2173</v>
      </c>
      <c r="V383" s="915">
        <f t="shared" si="108"/>
        <v>2</v>
      </c>
      <c r="W383" s="915">
        <f t="shared" si="113"/>
        <v>0</v>
      </c>
      <c r="X383" s="915" t="str">
        <f t="shared" si="106"/>
        <v>CUMPLIDA</v>
      </c>
      <c r="Y383" s="1170" t="str">
        <f t="shared" si="114"/>
        <v>CUMPLIDA</v>
      </c>
      <c r="AB383" s="1162"/>
    </row>
    <row r="384" spans="1:28" s="1155" customFormat="1" ht="96.75" thickBot="1" x14ac:dyDescent="0.25">
      <c r="A384" s="1030">
        <v>48</v>
      </c>
      <c r="B384" s="716" t="s">
        <v>1981</v>
      </c>
      <c r="C384" s="716" t="s">
        <v>968</v>
      </c>
      <c r="D384" s="913" t="s">
        <v>680</v>
      </c>
      <c r="E384" s="1279" t="s">
        <v>2174</v>
      </c>
      <c r="F384" s="1271" t="s">
        <v>680</v>
      </c>
      <c r="G384" s="1279" t="s">
        <v>1153</v>
      </c>
      <c r="H384" s="1279" t="s">
        <v>1153</v>
      </c>
      <c r="I384" s="1280">
        <v>1</v>
      </c>
      <c r="J384" s="1369">
        <v>41699</v>
      </c>
      <c r="K384" s="1369">
        <v>41942</v>
      </c>
      <c r="L384" s="479">
        <f t="shared" si="109"/>
        <v>34.714285714285715</v>
      </c>
      <c r="M384" s="718" t="s">
        <v>1185</v>
      </c>
      <c r="N384" s="477">
        <v>1</v>
      </c>
      <c r="O384" s="647">
        <f t="shared" si="107"/>
        <v>1</v>
      </c>
      <c r="P384" s="479">
        <f t="shared" si="110"/>
        <v>34.714285714285715</v>
      </c>
      <c r="Q384" s="479">
        <f t="shared" ca="1" si="111"/>
        <v>34.714285714285715</v>
      </c>
      <c r="R384" s="479">
        <f t="shared" ca="1" si="112"/>
        <v>34.714285714285715</v>
      </c>
      <c r="S384" s="480"/>
      <c r="T384" s="480"/>
      <c r="U384" s="208" t="s">
        <v>2175</v>
      </c>
      <c r="V384" s="915">
        <f t="shared" si="108"/>
        <v>2</v>
      </c>
      <c r="W384" s="915">
        <f t="shared" si="113"/>
        <v>0</v>
      </c>
      <c r="X384" s="915" t="str">
        <f t="shared" si="106"/>
        <v>CUMPLIDA</v>
      </c>
      <c r="Y384" s="1170" t="str">
        <f t="shared" si="114"/>
        <v>CUMPLIDA</v>
      </c>
      <c r="AB384" s="1162"/>
    </row>
    <row r="385" spans="1:28" s="1155" customFormat="1" ht="264.75" thickBot="1" x14ac:dyDescent="0.25">
      <c r="A385" s="1030">
        <v>49</v>
      </c>
      <c r="B385" s="716" t="s">
        <v>1982</v>
      </c>
      <c r="C385" s="716" t="s">
        <v>969</v>
      </c>
      <c r="D385" s="913" t="s">
        <v>680</v>
      </c>
      <c r="E385" s="1279" t="s">
        <v>1031</v>
      </c>
      <c r="F385" s="1271" t="s">
        <v>680</v>
      </c>
      <c r="G385" s="1279" t="s">
        <v>1153</v>
      </c>
      <c r="H385" s="1279" t="s">
        <v>1153</v>
      </c>
      <c r="I385" s="1280">
        <v>2</v>
      </c>
      <c r="J385" s="1369">
        <v>41699</v>
      </c>
      <c r="K385" s="1369">
        <v>41942</v>
      </c>
      <c r="L385" s="479">
        <f t="shared" si="109"/>
        <v>34.714285714285715</v>
      </c>
      <c r="M385" s="718" t="s">
        <v>1185</v>
      </c>
      <c r="N385" s="477">
        <v>2</v>
      </c>
      <c r="O385" s="647">
        <f t="shared" si="107"/>
        <v>1</v>
      </c>
      <c r="P385" s="479">
        <f t="shared" si="110"/>
        <v>34.714285714285715</v>
      </c>
      <c r="Q385" s="479">
        <f t="shared" ca="1" si="111"/>
        <v>34.714285714285715</v>
      </c>
      <c r="R385" s="479">
        <f t="shared" ca="1" si="112"/>
        <v>34.714285714285715</v>
      </c>
      <c r="S385" s="480"/>
      <c r="T385" s="480"/>
      <c r="U385" s="208" t="s">
        <v>1547</v>
      </c>
      <c r="V385" s="915">
        <f t="shared" si="108"/>
        <v>2</v>
      </c>
      <c r="W385" s="915">
        <f t="shared" si="113"/>
        <v>0</v>
      </c>
      <c r="X385" s="915" t="str">
        <f t="shared" si="106"/>
        <v>CUMPLIDA</v>
      </c>
      <c r="Y385" s="1170" t="str">
        <f t="shared" si="114"/>
        <v>CUMPLIDA</v>
      </c>
      <c r="AB385" s="1162"/>
    </row>
    <row r="386" spans="1:28" s="1155" customFormat="1" ht="264.75" thickBot="1" x14ac:dyDescent="0.25">
      <c r="A386" s="1030">
        <v>50</v>
      </c>
      <c r="B386" s="716" t="s">
        <v>1983</v>
      </c>
      <c r="C386" s="716" t="s">
        <v>970</v>
      </c>
      <c r="D386" s="913" t="s">
        <v>680</v>
      </c>
      <c r="E386" s="1279" t="s">
        <v>1032</v>
      </c>
      <c r="F386" s="1271" t="s">
        <v>680</v>
      </c>
      <c r="G386" s="1279" t="s">
        <v>1150</v>
      </c>
      <c r="H386" s="1279" t="s">
        <v>1154</v>
      </c>
      <c r="I386" s="1280">
        <v>1</v>
      </c>
      <c r="J386" s="1369">
        <v>41699</v>
      </c>
      <c r="K386" s="1369">
        <v>42064</v>
      </c>
      <c r="L386" s="479">
        <f t="shared" si="109"/>
        <v>52.142857142857146</v>
      </c>
      <c r="M386" s="718" t="s">
        <v>1186</v>
      </c>
      <c r="N386" s="477">
        <v>1</v>
      </c>
      <c r="O386" s="647">
        <f t="shared" si="107"/>
        <v>1</v>
      </c>
      <c r="P386" s="479">
        <f t="shared" si="110"/>
        <v>52.142857142857146</v>
      </c>
      <c r="Q386" s="479">
        <f t="shared" ca="1" si="111"/>
        <v>52.142857142857146</v>
      </c>
      <c r="R386" s="479">
        <f t="shared" ca="1" si="112"/>
        <v>52.142857142857146</v>
      </c>
      <c r="S386" s="480"/>
      <c r="T386" s="480"/>
      <c r="U386" s="208" t="s">
        <v>1658</v>
      </c>
      <c r="V386" s="915">
        <f t="shared" si="108"/>
        <v>2</v>
      </c>
      <c r="W386" s="915">
        <f t="shared" si="113"/>
        <v>0</v>
      </c>
      <c r="X386" s="915" t="str">
        <f t="shared" si="106"/>
        <v>CUMPLIDA</v>
      </c>
      <c r="Y386" s="1170" t="str">
        <f t="shared" si="114"/>
        <v>CUMPLIDA</v>
      </c>
      <c r="AB386" s="1162"/>
    </row>
    <row r="387" spans="1:28" s="1155" customFormat="1" ht="156.75" thickBot="1" x14ac:dyDescent="0.25">
      <c r="A387" s="1030">
        <v>51</v>
      </c>
      <c r="B387" s="716" t="s">
        <v>1984</v>
      </c>
      <c r="C387" s="716" t="s">
        <v>971</v>
      </c>
      <c r="D387" s="913" t="s">
        <v>680</v>
      </c>
      <c r="E387" s="1279" t="s">
        <v>1033</v>
      </c>
      <c r="F387" s="1271" t="s">
        <v>680</v>
      </c>
      <c r="G387" s="1279" t="s">
        <v>1155</v>
      </c>
      <c r="H387" s="1279" t="s">
        <v>31</v>
      </c>
      <c r="I387" s="1280">
        <v>1</v>
      </c>
      <c r="J387" s="1369">
        <v>41699</v>
      </c>
      <c r="K387" s="1369">
        <v>41789</v>
      </c>
      <c r="L387" s="479">
        <f t="shared" si="109"/>
        <v>12.857142857142858</v>
      </c>
      <c r="M387" s="718" t="s">
        <v>1231</v>
      </c>
      <c r="N387" s="477">
        <v>1</v>
      </c>
      <c r="O387" s="647">
        <f t="shared" si="107"/>
        <v>1</v>
      </c>
      <c r="P387" s="479">
        <f t="shared" si="110"/>
        <v>12.857142857142858</v>
      </c>
      <c r="Q387" s="479">
        <f t="shared" ca="1" si="111"/>
        <v>12.857142857142858</v>
      </c>
      <c r="R387" s="479">
        <f t="shared" ca="1" si="112"/>
        <v>12.857142857142858</v>
      </c>
      <c r="S387" s="480"/>
      <c r="T387" s="480"/>
      <c r="U387" s="208" t="s">
        <v>1278</v>
      </c>
      <c r="V387" s="915">
        <f t="shared" si="108"/>
        <v>2</v>
      </c>
      <c r="W387" s="915">
        <f t="shared" si="113"/>
        <v>0</v>
      </c>
      <c r="X387" s="915" t="str">
        <f t="shared" si="106"/>
        <v>CUMPLIDA</v>
      </c>
      <c r="Y387" s="1170" t="str">
        <f t="shared" si="114"/>
        <v>CUMPLIDA</v>
      </c>
      <c r="AB387" s="1162"/>
    </row>
    <row r="388" spans="1:28" s="1155" customFormat="1" ht="300.75" thickBot="1" x14ac:dyDescent="0.25">
      <c r="A388" s="1030">
        <v>52</v>
      </c>
      <c r="B388" s="716" t="s">
        <v>1985</v>
      </c>
      <c r="C388" s="716" t="s">
        <v>972</v>
      </c>
      <c r="D388" s="913" t="s">
        <v>680</v>
      </c>
      <c r="E388" s="1279" t="s">
        <v>1034</v>
      </c>
      <c r="F388" s="1271" t="s">
        <v>680</v>
      </c>
      <c r="G388" s="1279" t="s">
        <v>1156</v>
      </c>
      <c r="H388" s="1279" t="s">
        <v>1157</v>
      </c>
      <c r="I388" s="1280">
        <v>1</v>
      </c>
      <c r="J388" s="1369">
        <v>41730</v>
      </c>
      <c r="K388" s="1369">
        <v>42004</v>
      </c>
      <c r="L388" s="479">
        <f t="shared" si="109"/>
        <v>39.142857142857146</v>
      </c>
      <c r="M388" s="718" t="s">
        <v>1182</v>
      </c>
      <c r="N388" s="477">
        <v>1</v>
      </c>
      <c r="O388" s="647">
        <f t="shared" si="107"/>
        <v>1</v>
      </c>
      <c r="P388" s="479">
        <f t="shared" si="110"/>
        <v>39.142857142857146</v>
      </c>
      <c r="Q388" s="479">
        <f t="shared" ca="1" si="111"/>
        <v>39.142857142857146</v>
      </c>
      <c r="R388" s="479">
        <f t="shared" ca="1" si="112"/>
        <v>39.142857142857146</v>
      </c>
      <c r="S388" s="480"/>
      <c r="T388" s="480"/>
      <c r="U388" s="208" t="s">
        <v>1619</v>
      </c>
      <c r="V388" s="915">
        <f t="shared" si="108"/>
        <v>2</v>
      </c>
      <c r="W388" s="915">
        <f t="shared" si="113"/>
        <v>0</v>
      </c>
      <c r="X388" s="915" t="str">
        <f t="shared" si="106"/>
        <v>CUMPLIDA</v>
      </c>
      <c r="Y388" s="1170" t="str">
        <f t="shared" si="114"/>
        <v>CUMPLIDA</v>
      </c>
      <c r="AB388" s="1162"/>
    </row>
    <row r="389" spans="1:28" s="1155" customFormat="1" ht="252.75" thickBot="1" x14ac:dyDescent="0.25">
      <c r="A389" s="1030">
        <v>53</v>
      </c>
      <c r="B389" s="716" t="s">
        <v>1986</v>
      </c>
      <c r="C389" s="716" t="s">
        <v>973</v>
      </c>
      <c r="D389" s="913" t="s">
        <v>680</v>
      </c>
      <c r="E389" s="1279" t="s">
        <v>1035</v>
      </c>
      <c r="F389" s="1271" t="s">
        <v>680</v>
      </c>
      <c r="G389" s="1279" t="s">
        <v>1158</v>
      </c>
      <c r="H389" s="1279" t="s">
        <v>366</v>
      </c>
      <c r="I389" s="1280">
        <v>3</v>
      </c>
      <c r="J389" s="1369">
        <v>41699</v>
      </c>
      <c r="K389" s="1369">
        <v>41820</v>
      </c>
      <c r="L389" s="479">
        <f t="shared" si="109"/>
        <v>17.285714285714285</v>
      </c>
      <c r="M389" s="718" t="s">
        <v>1188</v>
      </c>
      <c r="N389" s="477">
        <v>3</v>
      </c>
      <c r="O389" s="647">
        <f t="shared" si="107"/>
        <v>1</v>
      </c>
      <c r="P389" s="479">
        <f t="shared" si="110"/>
        <v>17.285714285714285</v>
      </c>
      <c r="Q389" s="479">
        <f t="shared" ca="1" si="111"/>
        <v>17.285714285714285</v>
      </c>
      <c r="R389" s="479">
        <f t="shared" ca="1" si="112"/>
        <v>17.285714285714285</v>
      </c>
      <c r="S389" s="480"/>
      <c r="T389" s="480"/>
      <c r="U389" s="208" t="s">
        <v>1279</v>
      </c>
      <c r="V389" s="915">
        <f t="shared" si="108"/>
        <v>2</v>
      </c>
      <c r="W389" s="915">
        <f t="shared" si="113"/>
        <v>0</v>
      </c>
      <c r="X389" s="915" t="str">
        <f t="shared" si="106"/>
        <v>CUMPLIDA</v>
      </c>
      <c r="Y389" s="1170" t="str">
        <f t="shared" si="114"/>
        <v>CUMPLIDA</v>
      </c>
      <c r="AB389" s="1162"/>
    </row>
    <row r="390" spans="1:28" s="1155" customFormat="1" ht="216.75" thickBot="1" x14ac:dyDescent="0.25">
      <c r="A390" s="1030">
        <v>54</v>
      </c>
      <c r="B390" s="716" t="s">
        <v>1987</v>
      </c>
      <c r="C390" s="716" t="s">
        <v>974</v>
      </c>
      <c r="D390" s="913" t="s">
        <v>680</v>
      </c>
      <c r="E390" s="1279" t="s">
        <v>1036</v>
      </c>
      <c r="F390" s="1271" t="s">
        <v>680</v>
      </c>
      <c r="G390" s="1279" t="s">
        <v>1159</v>
      </c>
      <c r="H390" s="1279" t="s">
        <v>366</v>
      </c>
      <c r="I390" s="1280">
        <v>1</v>
      </c>
      <c r="J390" s="1369">
        <v>41698</v>
      </c>
      <c r="K390" s="1369">
        <v>41728</v>
      </c>
      <c r="L390" s="479">
        <f t="shared" si="109"/>
        <v>4.2857142857142856</v>
      </c>
      <c r="M390" s="718" t="s">
        <v>1189</v>
      </c>
      <c r="N390" s="477">
        <v>1</v>
      </c>
      <c r="O390" s="647">
        <f t="shared" si="107"/>
        <v>1</v>
      </c>
      <c r="P390" s="479">
        <f t="shared" si="110"/>
        <v>4.2857142857142856</v>
      </c>
      <c r="Q390" s="479">
        <f t="shared" ca="1" si="111"/>
        <v>4.2857142857142856</v>
      </c>
      <c r="R390" s="479">
        <f t="shared" ca="1" si="112"/>
        <v>4.2857142857142856</v>
      </c>
      <c r="S390" s="480"/>
      <c r="T390" s="480"/>
      <c r="U390" s="208" t="s">
        <v>1223</v>
      </c>
      <c r="V390" s="915">
        <f t="shared" si="108"/>
        <v>2</v>
      </c>
      <c r="W390" s="915">
        <f t="shared" si="113"/>
        <v>0</v>
      </c>
      <c r="X390" s="915" t="str">
        <f t="shared" si="106"/>
        <v>CUMPLIDA</v>
      </c>
      <c r="Y390" s="1170" t="str">
        <f t="shared" si="114"/>
        <v>CUMPLIDA</v>
      </c>
      <c r="AB390" s="1162"/>
    </row>
    <row r="391" spans="1:28" s="1155" customFormat="1" ht="276.75" thickBot="1" x14ac:dyDescent="0.25">
      <c r="A391" s="1030">
        <v>55</v>
      </c>
      <c r="B391" s="716" t="s">
        <v>1988</v>
      </c>
      <c r="C391" s="716" t="s">
        <v>975</v>
      </c>
      <c r="D391" s="913" t="s">
        <v>680</v>
      </c>
      <c r="E391" s="1279" t="s">
        <v>1035</v>
      </c>
      <c r="F391" s="1271" t="s">
        <v>680</v>
      </c>
      <c r="G391" s="1279" t="s">
        <v>1160</v>
      </c>
      <c r="H391" s="1279" t="s">
        <v>366</v>
      </c>
      <c r="I391" s="1280">
        <v>4</v>
      </c>
      <c r="J391" s="1369">
        <v>41699</v>
      </c>
      <c r="K391" s="1369">
        <v>41820</v>
      </c>
      <c r="L391" s="479">
        <f t="shared" si="109"/>
        <v>17.285714285714285</v>
      </c>
      <c r="M391" s="718" t="s">
        <v>1190</v>
      </c>
      <c r="N391" s="477">
        <v>4</v>
      </c>
      <c r="O391" s="647">
        <f t="shared" si="107"/>
        <v>1</v>
      </c>
      <c r="P391" s="479">
        <f t="shared" si="110"/>
        <v>17.285714285714285</v>
      </c>
      <c r="Q391" s="479">
        <f t="shared" ca="1" si="111"/>
        <v>17.285714285714285</v>
      </c>
      <c r="R391" s="479">
        <f t="shared" ca="1" si="112"/>
        <v>17.285714285714285</v>
      </c>
      <c r="S391" s="480"/>
      <c r="T391" s="480"/>
      <c r="U391" s="208" t="s">
        <v>1224</v>
      </c>
      <c r="V391" s="915">
        <f t="shared" si="108"/>
        <v>2</v>
      </c>
      <c r="W391" s="915">
        <f t="shared" si="113"/>
        <v>0</v>
      </c>
      <c r="X391" s="915" t="str">
        <f t="shared" si="106"/>
        <v>CUMPLIDA</v>
      </c>
      <c r="Y391" s="1170" t="str">
        <f t="shared" si="114"/>
        <v>CUMPLIDA</v>
      </c>
      <c r="AB391" s="1162"/>
    </row>
    <row r="392" spans="1:28" s="1155" customFormat="1" ht="264.75" thickBot="1" x14ac:dyDescent="0.25">
      <c r="A392" s="1030">
        <v>56</v>
      </c>
      <c r="B392" s="716" t="s">
        <v>1989</v>
      </c>
      <c r="C392" s="716" t="s">
        <v>976</v>
      </c>
      <c r="D392" s="913" t="s">
        <v>680</v>
      </c>
      <c r="E392" s="1279" t="s">
        <v>1037</v>
      </c>
      <c r="F392" s="1271" t="s">
        <v>680</v>
      </c>
      <c r="G392" s="1279" t="s">
        <v>1161</v>
      </c>
      <c r="H392" s="1279" t="s">
        <v>51</v>
      </c>
      <c r="I392" s="1371">
        <v>1</v>
      </c>
      <c r="J392" s="1369">
        <v>41699</v>
      </c>
      <c r="K392" s="1369">
        <v>42004</v>
      </c>
      <c r="L392" s="479">
        <f t="shared" si="109"/>
        <v>43.571428571428569</v>
      </c>
      <c r="M392" s="718" t="s">
        <v>1191</v>
      </c>
      <c r="N392" s="477">
        <v>1</v>
      </c>
      <c r="O392" s="647">
        <f t="shared" si="107"/>
        <v>1</v>
      </c>
      <c r="P392" s="479">
        <f t="shared" si="110"/>
        <v>43.571428571428569</v>
      </c>
      <c r="Q392" s="479">
        <f t="shared" ca="1" si="111"/>
        <v>43.571428571428569</v>
      </c>
      <c r="R392" s="479">
        <f t="shared" ca="1" si="112"/>
        <v>43.571428571428569</v>
      </c>
      <c r="S392" s="480"/>
      <c r="T392" s="480"/>
      <c r="U392" s="208" t="s">
        <v>2176</v>
      </c>
      <c r="V392" s="915">
        <f t="shared" si="108"/>
        <v>2</v>
      </c>
      <c r="W392" s="915">
        <f t="shared" si="113"/>
        <v>0</v>
      </c>
      <c r="X392" s="915" t="str">
        <f t="shared" si="106"/>
        <v>CUMPLIDA</v>
      </c>
      <c r="Y392" s="1170" t="str">
        <f t="shared" si="114"/>
        <v>CUMPLIDA</v>
      </c>
      <c r="AB392" s="1162"/>
    </row>
    <row r="393" spans="1:28" s="1155" customFormat="1" ht="216.75" thickBot="1" x14ac:dyDescent="0.25">
      <c r="A393" s="1030">
        <v>57</v>
      </c>
      <c r="B393" s="716" t="s">
        <v>1990</v>
      </c>
      <c r="C393" s="716" t="s">
        <v>977</v>
      </c>
      <c r="D393" s="913" t="s">
        <v>680</v>
      </c>
      <c r="E393" s="1279" t="s">
        <v>1038</v>
      </c>
      <c r="F393" s="1271" t="s">
        <v>680</v>
      </c>
      <c r="G393" s="1279" t="s">
        <v>1162</v>
      </c>
      <c r="H393" s="1279" t="s">
        <v>1163</v>
      </c>
      <c r="I393" s="1280">
        <v>1</v>
      </c>
      <c r="J393" s="1369">
        <v>41487</v>
      </c>
      <c r="K393" s="1369">
        <v>41820</v>
      </c>
      <c r="L393" s="479">
        <f t="shared" si="109"/>
        <v>47.571428571428569</v>
      </c>
      <c r="M393" s="718" t="s">
        <v>1192</v>
      </c>
      <c r="N393" s="477">
        <v>1</v>
      </c>
      <c r="O393" s="647">
        <f t="shared" si="107"/>
        <v>1</v>
      </c>
      <c r="P393" s="479">
        <f t="shared" si="110"/>
        <v>47.571428571428569</v>
      </c>
      <c r="Q393" s="479">
        <f t="shared" ca="1" si="111"/>
        <v>47.571428571428569</v>
      </c>
      <c r="R393" s="479">
        <f t="shared" ca="1" si="112"/>
        <v>47.571428571428569</v>
      </c>
      <c r="S393" s="480"/>
      <c r="T393" s="480"/>
      <c r="U393" s="208" t="s">
        <v>1281</v>
      </c>
      <c r="V393" s="915">
        <f t="shared" si="108"/>
        <v>2</v>
      </c>
      <c r="W393" s="915">
        <f t="shared" si="113"/>
        <v>0</v>
      </c>
      <c r="X393" s="915" t="str">
        <f t="shared" si="106"/>
        <v>CUMPLIDA</v>
      </c>
      <c r="Y393" s="1170" t="str">
        <f t="shared" si="114"/>
        <v>CUMPLIDA</v>
      </c>
      <c r="AB393" s="1162"/>
    </row>
    <row r="394" spans="1:28" s="1155" customFormat="1" ht="120.75" thickBot="1" x14ac:dyDescent="0.25">
      <c r="A394" s="1030">
        <v>58</v>
      </c>
      <c r="B394" s="716" t="s">
        <v>1991</v>
      </c>
      <c r="C394" s="716" t="s">
        <v>978</v>
      </c>
      <c r="D394" s="913" t="s">
        <v>680</v>
      </c>
      <c r="E394" s="1279" t="s">
        <v>1039</v>
      </c>
      <c r="F394" s="1271" t="s">
        <v>680</v>
      </c>
      <c r="G394" s="1279" t="s">
        <v>1164</v>
      </c>
      <c r="H394" s="1279" t="s">
        <v>1165</v>
      </c>
      <c r="I394" s="1280">
        <v>1</v>
      </c>
      <c r="J394" s="1369">
        <v>41699</v>
      </c>
      <c r="K394" s="1369">
        <v>41973</v>
      </c>
      <c r="L394" s="479">
        <f t="shared" si="109"/>
        <v>39.142857142857146</v>
      </c>
      <c r="M394" s="718" t="s">
        <v>1193</v>
      </c>
      <c r="N394" s="477">
        <v>1</v>
      </c>
      <c r="O394" s="647">
        <f t="shared" si="107"/>
        <v>1</v>
      </c>
      <c r="P394" s="479">
        <f t="shared" si="110"/>
        <v>39.142857142857146</v>
      </c>
      <c r="Q394" s="479">
        <f t="shared" ca="1" si="111"/>
        <v>39.142857142857146</v>
      </c>
      <c r="R394" s="479">
        <f t="shared" ca="1" si="112"/>
        <v>39.142857142857146</v>
      </c>
      <c r="S394" s="480"/>
      <c r="T394" s="480"/>
      <c r="U394" s="208" t="s">
        <v>1624</v>
      </c>
      <c r="V394" s="915">
        <f t="shared" si="108"/>
        <v>2</v>
      </c>
      <c r="W394" s="915">
        <f t="shared" si="113"/>
        <v>0</v>
      </c>
      <c r="X394" s="915" t="str">
        <f t="shared" si="106"/>
        <v>CUMPLIDA</v>
      </c>
      <c r="Y394" s="1170" t="str">
        <f t="shared" si="114"/>
        <v>CUMPLIDA</v>
      </c>
      <c r="AB394" s="1162"/>
    </row>
    <row r="395" spans="1:28" s="1155" customFormat="1" ht="252.75" thickBot="1" x14ac:dyDescent="0.25">
      <c r="A395" s="1030">
        <v>59</v>
      </c>
      <c r="B395" s="716" t="s">
        <v>1992</v>
      </c>
      <c r="C395" s="716" t="s">
        <v>979</v>
      </c>
      <c r="D395" s="913" t="s">
        <v>680</v>
      </c>
      <c r="E395" s="1279" t="s">
        <v>1040</v>
      </c>
      <c r="F395" s="1271" t="s">
        <v>680</v>
      </c>
      <c r="G395" s="1279" t="s">
        <v>1166</v>
      </c>
      <c r="H395" s="1279" t="s">
        <v>1167</v>
      </c>
      <c r="I395" s="1280">
        <v>1</v>
      </c>
      <c r="J395" s="1369">
        <v>41683</v>
      </c>
      <c r="K395" s="1369">
        <v>41759</v>
      </c>
      <c r="L395" s="479">
        <f t="shared" si="109"/>
        <v>10.857142857142858</v>
      </c>
      <c r="M395" s="718" t="s">
        <v>1193</v>
      </c>
      <c r="N395" s="477">
        <v>1</v>
      </c>
      <c r="O395" s="647">
        <f t="shared" si="107"/>
        <v>1</v>
      </c>
      <c r="P395" s="479">
        <f t="shared" si="110"/>
        <v>10.857142857142858</v>
      </c>
      <c r="Q395" s="479">
        <f t="shared" ca="1" si="111"/>
        <v>10.857142857142858</v>
      </c>
      <c r="R395" s="479">
        <f t="shared" ca="1" si="112"/>
        <v>10.857142857142858</v>
      </c>
      <c r="S395" s="480"/>
      <c r="T395" s="480"/>
      <c r="U395" s="208" t="s">
        <v>1211</v>
      </c>
      <c r="V395" s="915">
        <f t="shared" si="108"/>
        <v>2</v>
      </c>
      <c r="W395" s="915">
        <f t="shared" si="113"/>
        <v>0</v>
      </c>
      <c r="X395" s="915" t="str">
        <f t="shared" si="106"/>
        <v>CUMPLIDA</v>
      </c>
      <c r="Y395" s="1170" t="str">
        <f t="shared" si="114"/>
        <v>CUMPLIDA</v>
      </c>
      <c r="AB395" s="1162"/>
    </row>
    <row r="396" spans="1:28" s="1155" customFormat="1" ht="144.75" thickBot="1" x14ac:dyDescent="0.25">
      <c r="A396" s="1030">
        <v>60</v>
      </c>
      <c r="B396" s="716" t="s">
        <v>1993</v>
      </c>
      <c r="C396" s="716" t="s">
        <v>980</v>
      </c>
      <c r="D396" s="913" t="s">
        <v>680</v>
      </c>
      <c r="E396" s="1279" t="s">
        <v>1041</v>
      </c>
      <c r="F396" s="1271" t="s">
        <v>680</v>
      </c>
      <c r="G396" s="1279" t="s">
        <v>1168</v>
      </c>
      <c r="H396" s="1279" t="s">
        <v>76</v>
      </c>
      <c r="I396" s="1280">
        <v>1</v>
      </c>
      <c r="J396" s="1369">
        <v>41699</v>
      </c>
      <c r="K396" s="1369">
        <v>41851</v>
      </c>
      <c r="L396" s="479">
        <f t="shared" si="109"/>
        <v>21.714285714285715</v>
      </c>
      <c r="M396" s="718" t="s">
        <v>1193</v>
      </c>
      <c r="N396" s="477">
        <v>1</v>
      </c>
      <c r="O396" s="647">
        <f t="shared" si="107"/>
        <v>1</v>
      </c>
      <c r="P396" s="479">
        <f t="shared" si="110"/>
        <v>21.714285714285715</v>
      </c>
      <c r="Q396" s="479">
        <f t="shared" ca="1" si="111"/>
        <v>21.714285714285715</v>
      </c>
      <c r="R396" s="479">
        <f t="shared" ca="1" si="112"/>
        <v>21.714285714285715</v>
      </c>
      <c r="S396" s="480"/>
      <c r="T396" s="480"/>
      <c r="U396" s="208" t="s">
        <v>2177</v>
      </c>
      <c r="V396" s="915">
        <f t="shared" si="108"/>
        <v>2</v>
      </c>
      <c r="W396" s="915">
        <f t="shared" si="113"/>
        <v>0</v>
      </c>
      <c r="X396" s="915" t="str">
        <f t="shared" si="106"/>
        <v>CUMPLIDA</v>
      </c>
      <c r="Y396" s="1170" t="str">
        <f t="shared" si="114"/>
        <v>CUMPLIDA</v>
      </c>
      <c r="AB396" s="1162"/>
    </row>
    <row r="397" spans="1:28" s="1155" customFormat="1" ht="240.75" thickBot="1" x14ac:dyDescent="0.25">
      <c r="A397" s="1030">
        <v>61</v>
      </c>
      <c r="B397" s="716" t="s">
        <v>1994</v>
      </c>
      <c r="C397" s="716" t="s">
        <v>981</v>
      </c>
      <c r="D397" s="913" t="s">
        <v>680</v>
      </c>
      <c r="E397" s="1279" t="s">
        <v>1042</v>
      </c>
      <c r="F397" s="1271" t="s">
        <v>680</v>
      </c>
      <c r="G397" s="1279" t="s">
        <v>1169</v>
      </c>
      <c r="H397" s="1279" t="s">
        <v>1170</v>
      </c>
      <c r="I397" s="1280">
        <v>1</v>
      </c>
      <c r="J397" s="1369">
        <v>41683</v>
      </c>
      <c r="K397" s="1369">
        <v>41729</v>
      </c>
      <c r="L397" s="479">
        <f>(K397-J397)/7</f>
        <v>6.5714285714285712</v>
      </c>
      <c r="M397" s="718" t="s">
        <v>1193</v>
      </c>
      <c r="N397" s="477">
        <v>1</v>
      </c>
      <c r="O397" s="647">
        <f t="shared" si="107"/>
        <v>1</v>
      </c>
      <c r="P397" s="479">
        <f t="shared" si="110"/>
        <v>6.5714285714285712</v>
      </c>
      <c r="Q397" s="479">
        <f t="shared" ca="1" si="111"/>
        <v>6.5714285714285712</v>
      </c>
      <c r="R397" s="479">
        <f t="shared" ca="1" si="112"/>
        <v>6.5714285714285712</v>
      </c>
      <c r="S397" s="480"/>
      <c r="T397" s="480"/>
      <c r="U397" s="208" t="s">
        <v>1288</v>
      </c>
      <c r="V397" s="915">
        <f t="shared" si="108"/>
        <v>2</v>
      </c>
      <c r="W397" s="915">
        <f t="shared" si="113"/>
        <v>0</v>
      </c>
      <c r="X397" s="915" t="str">
        <f t="shared" si="106"/>
        <v>CUMPLIDA</v>
      </c>
      <c r="Y397" s="1170" t="str">
        <f t="shared" si="114"/>
        <v>CUMPLIDA</v>
      </c>
      <c r="AB397" s="1162"/>
    </row>
    <row r="398" spans="1:28" s="1217" customFormat="1" ht="16.5" thickBot="1" x14ac:dyDescent="0.25">
      <c r="A398" s="1249" t="s">
        <v>1201</v>
      </c>
      <c r="B398" s="1249"/>
      <c r="C398" s="1249"/>
      <c r="D398" s="1249"/>
      <c r="E398" s="1249"/>
      <c r="F398" s="1249"/>
      <c r="G398" s="1249"/>
      <c r="H398" s="1249"/>
      <c r="I398" s="1249"/>
      <c r="J398" s="1249"/>
      <c r="K398" s="1249"/>
      <c r="L398" s="1249"/>
      <c r="M398" s="1249"/>
      <c r="N398" s="1249"/>
      <c r="O398" s="1249"/>
      <c r="P398" s="1249"/>
      <c r="Q398" s="1249"/>
      <c r="R398" s="1249"/>
      <c r="S398" s="1249"/>
      <c r="T398" s="1249"/>
      <c r="U398" s="1249"/>
      <c r="V398" s="1250"/>
      <c r="W398" s="1250"/>
      <c r="X398" s="1250"/>
      <c r="Y398" s="1251"/>
      <c r="AB398" s="1220"/>
    </row>
    <row r="399" spans="1:28" s="1155" customFormat="1" ht="100.5" customHeight="1" x14ac:dyDescent="0.2">
      <c r="A399" s="1466">
        <v>5</v>
      </c>
      <c r="B399" s="1468" t="s">
        <v>1841</v>
      </c>
      <c r="C399" s="1468" t="s">
        <v>1202</v>
      </c>
      <c r="D399" s="1468" t="s">
        <v>680</v>
      </c>
      <c r="E399" s="1372" t="s">
        <v>1203</v>
      </c>
      <c r="F399" s="1373" t="s">
        <v>680</v>
      </c>
      <c r="G399" s="1374" t="s">
        <v>1204</v>
      </c>
      <c r="H399" s="1375" t="s">
        <v>1205</v>
      </c>
      <c r="I399" s="1376">
        <v>1</v>
      </c>
      <c r="J399" s="1377">
        <v>41730</v>
      </c>
      <c r="K399" s="1377">
        <v>42035</v>
      </c>
      <c r="L399" s="318">
        <f>(+K399-J399)/7</f>
        <v>43.571428571428569</v>
      </c>
      <c r="M399" s="713" t="s">
        <v>45</v>
      </c>
      <c r="N399" s="316">
        <v>1</v>
      </c>
      <c r="O399" s="639">
        <f>IF(N399/I399&gt;1,1,+N399/I399)</f>
        <v>1</v>
      </c>
      <c r="P399" s="318">
        <f>+L399*O399</f>
        <v>43.571428571428569</v>
      </c>
      <c r="Q399" s="318">
        <f ca="1">IF(K399&lt;=$S$7,P399,0)</f>
        <v>43.571428571428569</v>
      </c>
      <c r="R399" s="318">
        <f ca="1">IF($S$7&gt;=K399,L399,0)</f>
        <v>43.571428571428569</v>
      </c>
      <c r="S399" s="319"/>
      <c r="T399" s="319"/>
      <c r="U399" s="207" t="s">
        <v>2178</v>
      </c>
      <c r="V399" s="320">
        <f t="shared" ref="V399:V414" si="115">IF(O399=100%,2,0)</f>
        <v>2</v>
      </c>
      <c r="W399" s="320">
        <f>IF(K399&lt;$U$2,0,1)</f>
        <v>0</v>
      </c>
      <c r="X399" s="320" t="str">
        <f>IF(V399+W399&gt;1,"CUMPLIDA",IF(W399=1,"EN TERMINO","VENCIDA"))</f>
        <v>CUMPLIDA</v>
      </c>
      <c r="Y399" s="1399" t="str">
        <f>IF(X399&amp;X400="CUMPLIDA","CUMPLIDA",IF(OR(X399="VENCIDA",X400="VENCIDA"),"VENCIDA",IF(V399+V400=4,"CUMPLIDA","EN TERMINO")))</f>
        <v>CUMPLIDA</v>
      </c>
      <c r="AB399" s="1163"/>
    </row>
    <row r="400" spans="1:28" s="1155" customFormat="1" ht="211.5" customHeight="1" thickBot="1" x14ac:dyDescent="0.25">
      <c r="A400" s="1467"/>
      <c r="B400" s="1469"/>
      <c r="C400" s="1469"/>
      <c r="D400" s="1469"/>
      <c r="E400" s="1378" t="s">
        <v>1206</v>
      </c>
      <c r="F400" s="1379" t="s">
        <v>680</v>
      </c>
      <c r="G400" s="1380" t="s">
        <v>1207</v>
      </c>
      <c r="H400" s="1381" t="s">
        <v>1208</v>
      </c>
      <c r="I400" s="1382">
        <v>3</v>
      </c>
      <c r="J400" s="1383">
        <v>41730</v>
      </c>
      <c r="K400" s="1383">
        <v>42035</v>
      </c>
      <c r="L400" s="332">
        <f>(+K400-J400)/7</f>
        <v>43.571428571428569</v>
      </c>
      <c r="M400" s="723" t="s">
        <v>45</v>
      </c>
      <c r="N400" s="330">
        <v>3</v>
      </c>
      <c r="O400" s="650">
        <f>IF(N400/I400&gt;1,1,+N400/I400)</f>
        <v>1</v>
      </c>
      <c r="P400" s="332">
        <f>+L400*O400</f>
        <v>43.571428571428569</v>
      </c>
      <c r="Q400" s="332">
        <f ca="1">IF(K400&lt;=$S$7,P400,0)</f>
        <v>43.571428571428569</v>
      </c>
      <c r="R400" s="332">
        <f ca="1">IF($S$7&gt;=K400,L400,0)</f>
        <v>43.571428571428569</v>
      </c>
      <c r="S400" s="333"/>
      <c r="T400" s="333"/>
      <c r="U400" s="209" t="s">
        <v>1643</v>
      </c>
      <c r="V400" s="334">
        <f t="shared" si="115"/>
        <v>2</v>
      </c>
      <c r="W400" s="334">
        <f>IF(K400&lt;$U$2,0,1)</f>
        <v>0</v>
      </c>
      <c r="X400" s="334" t="str">
        <f>IF(V400+W400&gt;1,"CUMPLIDA",IF(W400=1,"EN TERMINO","VENCIDA"))</f>
        <v>CUMPLIDA</v>
      </c>
      <c r="Y400" s="1409"/>
      <c r="AB400" s="1163"/>
    </row>
    <row r="401" spans="1:28" s="1217" customFormat="1" ht="16.5" thickBot="1" x14ac:dyDescent="0.25">
      <c r="A401" s="1252" t="s">
        <v>1233</v>
      </c>
      <c r="B401" s="1252"/>
      <c r="C401" s="1252"/>
      <c r="D401" s="1252"/>
      <c r="E401" s="1252"/>
      <c r="F401" s="1252"/>
      <c r="G401" s="1252"/>
      <c r="H401" s="1252"/>
      <c r="I401" s="1252"/>
      <c r="J401" s="1252"/>
      <c r="K401" s="1252"/>
      <c r="L401" s="1252"/>
      <c r="M401" s="1252"/>
      <c r="N401" s="1252"/>
      <c r="O401" s="1252"/>
      <c r="P401" s="1252"/>
      <c r="Q401" s="1252"/>
      <c r="R401" s="1252"/>
      <c r="S401" s="1252"/>
      <c r="T401" s="1252"/>
      <c r="U401" s="1252"/>
      <c r="V401" s="1253"/>
      <c r="W401" s="1253"/>
      <c r="X401" s="1253"/>
      <c r="Y401" s="1221"/>
      <c r="AB401" s="1220"/>
    </row>
    <row r="402" spans="1:28" s="1155" customFormat="1" ht="129.75" customHeight="1" x14ac:dyDescent="0.2">
      <c r="A402" s="1431">
        <v>1</v>
      </c>
      <c r="B402" s="1413" t="s">
        <v>1234</v>
      </c>
      <c r="C402" s="1413" t="s">
        <v>1237</v>
      </c>
      <c r="D402" s="1413" t="s">
        <v>680</v>
      </c>
      <c r="E402" s="1276" t="s">
        <v>1243</v>
      </c>
      <c r="F402" s="1276" t="s">
        <v>680</v>
      </c>
      <c r="G402" s="1276" t="s">
        <v>1252</v>
      </c>
      <c r="H402" s="1276" t="s">
        <v>1253</v>
      </c>
      <c r="I402" s="1384">
        <v>5</v>
      </c>
      <c r="J402" s="1385">
        <v>41805</v>
      </c>
      <c r="K402" s="1385">
        <v>41973</v>
      </c>
      <c r="L402" s="479">
        <f>(+K402-J402)/7</f>
        <v>24</v>
      </c>
      <c r="M402" s="718" t="s">
        <v>1272</v>
      </c>
      <c r="N402" s="477">
        <v>5</v>
      </c>
      <c r="O402" s="647">
        <f>IF(N402/I402&gt;1,1,+N402/I402)</f>
        <v>1</v>
      </c>
      <c r="P402" s="479">
        <f>+L402*O402</f>
        <v>24</v>
      </c>
      <c r="Q402" s="479">
        <f ca="1">IF(K402&lt;=$S$7,P402,0)</f>
        <v>24</v>
      </c>
      <c r="R402" s="479">
        <f ca="1">IF($S$7&gt;=K402,L402,0)</f>
        <v>24</v>
      </c>
      <c r="S402" s="480"/>
      <c r="T402" s="480"/>
      <c r="U402" s="208" t="s">
        <v>1644</v>
      </c>
      <c r="V402" s="915">
        <f t="shared" si="115"/>
        <v>2</v>
      </c>
      <c r="W402" s="915">
        <f t="shared" ref="W402:W414" si="116">IF(K402&lt;$U$2,0,1)</f>
        <v>0</v>
      </c>
      <c r="X402" s="915" t="str">
        <f>IF(V402+W402&gt;1,"CUMPLIDA",IF(W402=1,"EN TERMINO","VENCIDA"))</f>
        <v>CUMPLIDA</v>
      </c>
      <c r="Y402" s="1394" t="str">
        <f>IF(X402&amp;X403&amp;X404="CUMPLIDA","CUMPLIDA",IF(OR(X402="VENCIDA",X403="VENCIDA",X404="VENCIDA"),"VENCIDA",IF(V402+V403+V404=6,"CUMPLIDA","EN TERMINO")))</f>
        <v>CUMPLIDA</v>
      </c>
      <c r="AB402" s="1164"/>
    </row>
    <row r="403" spans="1:28" s="1155" customFormat="1" ht="129" customHeight="1" x14ac:dyDescent="0.2">
      <c r="A403" s="1461"/>
      <c r="B403" s="1398"/>
      <c r="C403" s="1398"/>
      <c r="D403" s="1398" t="s">
        <v>680</v>
      </c>
      <c r="E403" s="1276" t="s">
        <v>1244</v>
      </c>
      <c r="F403" s="1276" t="s">
        <v>680</v>
      </c>
      <c r="G403" s="1276" t="s">
        <v>1254</v>
      </c>
      <c r="H403" s="1276" t="s">
        <v>1255</v>
      </c>
      <c r="I403" s="1384">
        <v>5</v>
      </c>
      <c r="J403" s="1385">
        <v>41805</v>
      </c>
      <c r="K403" s="1385">
        <v>41973</v>
      </c>
      <c r="L403" s="479">
        <f t="shared" ref="L403:L451" si="117">(+K403-J403)/7</f>
        <v>24</v>
      </c>
      <c r="M403" s="718" t="s">
        <v>1273</v>
      </c>
      <c r="N403" s="477">
        <v>5</v>
      </c>
      <c r="O403" s="647">
        <f t="shared" ref="O403:O414" si="118">IF(N403/I403&gt;1,1,+N403/I403)</f>
        <v>1</v>
      </c>
      <c r="P403" s="479">
        <f t="shared" ref="P403:P414" si="119">+L403*O403</f>
        <v>24</v>
      </c>
      <c r="Q403" s="479">
        <f t="shared" ref="Q403:Q414" ca="1" si="120">IF(K403&lt;=$S$7,P403,0)</f>
        <v>24</v>
      </c>
      <c r="R403" s="479">
        <f t="shared" ref="R403:R414" ca="1" si="121">IF($S$7&gt;=K403,L403,0)</f>
        <v>24</v>
      </c>
      <c r="S403" s="480"/>
      <c r="T403" s="480"/>
      <c r="U403" s="208" t="s">
        <v>1645</v>
      </c>
      <c r="V403" s="915">
        <f t="shared" si="115"/>
        <v>2</v>
      </c>
      <c r="W403" s="915">
        <f t="shared" si="116"/>
        <v>0</v>
      </c>
      <c r="X403" s="915" t="str">
        <f t="shared" ref="X403:X414" si="122">IF(V403+W403&gt;1,"CUMPLIDA",IF(W403=1,"EN TERMINO","VENCIDA"))</f>
        <v>CUMPLIDA</v>
      </c>
      <c r="Y403" s="1411"/>
      <c r="AB403" s="1164"/>
    </row>
    <row r="404" spans="1:28" s="1155" customFormat="1" ht="87.75" customHeight="1" thickBot="1" x14ac:dyDescent="0.25">
      <c r="A404" s="1461"/>
      <c r="B404" s="1398"/>
      <c r="C404" s="1398"/>
      <c r="D404" s="1398" t="s">
        <v>680</v>
      </c>
      <c r="E404" s="1276" t="s">
        <v>1245</v>
      </c>
      <c r="F404" s="1276" t="s">
        <v>680</v>
      </c>
      <c r="G404" s="1276" t="s">
        <v>1256</v>
      </c>
      <c r="H404" s="1276" t="s">
        <v>1257</v>
      </c>
      <c r="I404" s="1384">
        <v>5</v>
      </c>
      <c r="J404" s="1385">
        <v>41805</v>
      </c>
      <c r="K404" s="1385">
        <v>41973</v>
      </c>
      <c r="L404" s="479">
        <f t="shared" si="117"/>
        <v>24</v>
      </c>
      <c r="M404" s="718" t="s">
        <v>1274</v>
      </c>
      <c r="N404" s="477">
        <v>5</v>
      </c>
      <c r="O404" s="647">
        <f t="shared" si="118"/>
        <v>1</v>
      </c>
      <c r="P404" s="479">
        <f t="shared" si="119"/>
        <v>24</v>
      </c>
      <c r="Q404" s="479">
        <f t="shared" ca="1" si="120"/>
        <v>24</v>
      </c>
      <c r="R404" s="479">
        <f t="shared" ca="1" si="121"/>
        <v>24</v>
      </c>
      <c r="S404" s="480"/>
      <c r="T404" s="480"/>
      <c r="U404" s="208" t="s">
        <v>1646</v>
      </c>
      <c r="V404" s="915">
        <f t="shared" si="115"/>
        <v>2</v>
      </c>
      <c r="W404" s="915">
        <f t="shared" si="116"/>
        <v>0</v>
      </c>
      <c r="X404" s="915" t="str">
        <f t="shared" si="122"/>
        <v>CUMPLIDA</v>
      </c>
      <c r="Y404" s="1412"/>
      <c r="AB404" s="1164"/>
    </row>
    <row r="405" spans="1:28" s="1155" customFormat="1" ht="63.75" x14ac:dyDescent="0.2">
      <c r="A405" s="1431">
        <v>2</v>
      </c>
      <c r="B405" s="1464" t="s">
        <v>1842</v>
      </c>
      <c r="C405" s="1464" t="s">
        <v>1238</v>
      </c>
      <c r="D405" s="1464" t="s">
        <v>680</v>
      </c>
      <c r="E405" s="1276" t="s">
        <v>1246</v>
      </c>
      <c r="F405" s="1276" t="s">
        <v>680</v>
      </c>
      <c r="G405" s="1276" t="s">
        <v>1258</v>
      </c>
      <c r="H405" s="1276" t="s">
        <v>1045</v>
      </c>
      <c r="I405" s="1277">
        <v>1</v>
      </c>
      <c r="J405" s="1385">
        <v>41805</v>
      </c>
      <c r="K405" s="1385">
        <v>41943</v>
      </c>
      <c r="L405" s="479">
        <f t="shared" si="117"/>
        <v>19.714285714285715</v>
      </c>
      <c r="M405" s="718" t="s">
        <v>1274</v>
      </c>
      <c r="N405" s="477">
        <v>1</v>
      </c>
      <c r="O405" s="647">
        <f t="shared" si="118"/>
        <v>1</v>
      </c>
      <c r="P405" s="479">
        <f t="shared" si="119"/>
        <v>19.714285714285715</v>
      </c>
      <c r="Q405" s="479">
        <f t="shared" ca="1" si="120"/>
        <v>19.714285714285715</v>
      </c>
      <c r="R405" s="479">
        <f t="shared" ca="1" si="121"/>
        <v>19.714285714285715</v>
      </c>
      <c r="S405" s="480"/>
      <c r="T405" s="480"/>
      <c r="U405" s="208" t="s">
        <v>1548</v>
      </c>
      <c r="V405" s="915">
        <f t="shared" si="115"/>
        <v>2</v>
      </c>
      <c r="W405" s="915">
        <f t="shared" si="116"/>
        <v>0</v>
      </c>
      <c r="X405" s="915" t="str">
        <f t="shared" si="122"/>
        <v>CUMPLIDA</v>
      </c>
      <c r="Y405" s="1408" t="str">
        <f>IF(X405&amp;X406="CUMPLIDA","CUMPLIDA",IF(OR(X405="VENCIDA",X406="VENCIDA"),"VENCIDA",IF(V405+V406=4,"CUMPLIDA","EN TERMINO")))</f>
        <v>CUMPLIDA</v>
      </c>
      <c r="AB405" s="1164"/>
    </row>
    <row r="406" spans="1:28" s="1155" customFormat="1" ht="108" customHeight="1" thickBot="1" x14ac:dyDescent="0.25">
      <c r="A406" s="1431"/>
      <c r="B406" s="1465"/>
      <c r="C406" s="1465"/>
      <c r="D406" s="1465" t="s">
        <v>680</v>
      </c>
      <c r="E406" s="1276" t="s">
        <v>1247</v>
      </c>
      <c r="F406" s="1276" t="s">
        <v>680</v>
      </c>
      <c r="G406" s="1276" t="s">
        <v>1259</v>
      </c>
      <c r="H406" s="1276" t="s">
        <v>1260</v>
      </c>
      <c r="I406" s="1277">
        <v>1</v>
      </c>
      <c r="J406" s="1385">
        <v>41805</v>
      </c>
      <c r="K406" s="1385">
        <v>41850</v>
      </c>
      <c r="L406" s="479">
        <f t="shared" si="117"/>
        <v>6.4285714285714288</v>
      </c>
      <c r="M406" s="718" t="s">
        <v>1274</v>
      </c>
      <c r="N406" s="477">
        <v>1</v>
      </c>
      <c r="O406" s="647">
        <f t="shared" si="118"/>
        <v>1</v>
      </c>
      <c r="P406" s="479">
        <f t="shared" si="119"/>
        <v>6.4285714285714288</v>
      </c>
      <c r="Q406" s="479">
        <f t="shared" ca="1" si="120"/>
        <v>6.4285714285714288</v>
      </c>
      <c r="R406" s="479">
        <f t="shared" ca="1" si="121"/>
        <v>6.4285714285714288</v>
      </c>
      <c r="S406" s="480"/>
      <c r="T406" s="480"/>
      <c r="U406" s="208" t="s">
        <v>1532</v>
      </c>
      <c r="V406" s="915">
        <f t="shared" si="115"/>
        <v>2</v>
      </c>
      <c r="W406" s="915">
        <f t="shared" si="116"/>
        <v>0</v>
      </c>
      <c r="X406" s="915" t="str">
        <f t="shared" si="122"/>
        <v>CUMPLIDA</v>
      </c>
      <c r="Y406" s="1409"/>
      <c r="AB406" s="1164"/>
    </row>
    <row r="407" spans="1:28" s="1155" customFormat="1" ht="204" x14ac:dyDescent="0.2">
      <c r="A407" s="1431">
        <v>3</v>
      </c>
      <c r="B407" s="1464" t="s">
        <v>1843</v>
      </c>
      <c r="C407" s="1464" t="s">
        <v>1239</v>
      </c>
      <c r="D407" s="1464" t="s">
        <v>680</v>
      </c>
      <c r="E407" s="1276" t="s">
        <v>1248</v>
      </c>
      <c r="F407" s="1276" t="s">
        <v>680</v>
      </c>
      <c r="G407" s="1276" t="s">
        <v>1261</v>
      </c>
      <c r="H407" s="1276" t="s">
        <v>1262</v>
      </c>
      <c r="I407" s="1386">
        <v>1</v>
      </c>
      <c r="J407" s="1385">
        <v>41666</v>
      </c>
      <c r="K407" s="1385">
        <v>41912</v>
      </c>
      <c r="L407" s="479">
        <f t="shared" si="117"/>
        <v>35.142857142857146</v>
      </c>
      <c r="M407" s="718" t="s">
        <v>1270</v>
      </c>
      <c r="N407" s="477">
        <v>1</v>
      </c>
      <c r="O407" s="647">
        <f t="shared" si="118"/>
        <v>1</v>
      </c>
      <c r="P407" s="479">
        <f t="shared" si="119"/>
        <v>35.142857142857146</v>
      </c>
      <c r="Q407" s="479">
        <f t="shared" ca="1" si="120"/>
        <v>35.142857142857146</v>
      </c>
      <c r="R407" s="479">
        <f t="shared" ca="1" si="121"/>
        <v>35.142857142857146</v>
      </c>
      <c r="S407" s="480"/>
      <c r="T407" s="480"/>
      <c r="U407" s="208" t="s">
        <v>1633</v>
      </c>
      <c r="V407" s="915">
        <f t="shared" si="115"/>
        <v>2</v>
      </c>
      <c r="W407" s="915">
        <f t="shared" si="116"/>
        <v>0</v>
      </c>
      <c r="X407" s="915" t="str">
        <f t="shared" si="122"/>
        <v>CUMPLIDA</v>
      </c>
      <c r="Y407" s="1399" t="str">
        <f>IF(X407&amp;X408&amp;X409="CUMPLIDA","CUMPLIDA",IF(OR(X407="VENCIDA",X408="VENCIDA",X409="VENCIDA"),"VENCIDA",IF(V407+V408+V409=6,"CUMPLIDA","EN TERMINO")))</f>
        <v>CUMPLIDA</v>
      </c>
      <c r="AB407" s="1164"/>
    </row>
    <row r="408" spans="1:28" s="1155" customFormat="1" ht="204" x14ac:dyDescent="0.2">
      <c r="A408" s="1431"/>
      <c r="B408" s="1465"/>
      <c r="C408" s="1465" t="s">
        <v>1240</v>
      </c>
      <c r="D408" s="1465" t="s">
        <v>680</v>
      </c>
      <c r="E408" s="1276" t="s">
        <v>1249</v>
      </c>
      <c r="F408" s="1276" t="s">
        <v>680</v>
      </c>
      <c r="G408" s="1276" t="s">
        <v>1261</v>
      </c>
      <c r="H408" s="1276" t="s">
        <v>1263</v>
      </c>
      <c r="I408" s="1386">
        <v>1</v>
      </c>
      <c r="J408" s="1385">
        <v>41666</v>
      </c>
      <c r="K408" s="1385">
        <v>42004</v>
      </c>
      <c r="L408" s="479">
        <f t="shared" si="117"/>
        <v>48.285714285714285</v>
      </c>
      <c r="M408" s="718" t="s">
        <v>1270</v>
      </c>
      <c r="N408" s="477">
        <v>1</v>
      </c>
      <c r="O408" s="647">
        <f t="shared" si="118"/>
        <v>1</v>
      </c>
      <c r="P408" s="479">
        <f t="shared" si="119"/>
        <v>48.285714285714285</v>
      </c>
      <c r="Q408" s="479">
        <f t="shared" ca="1" si="120"/>
        <v>48.285714285714285</v>
      </c>
      <c r="R408" s="479">
        <f t="shared" ca="1" si="121"/>
        <v>48.285714285714285</v>
      </c>
      <c r="S408" s="480"/>
      <c r="T408" s="480"/>
      <c r="U408" s="208" t="s">
        <v>1633</v>
      </c>
      <c r="V408" s="915">
        <f t="shared" si="115"/>
        <v>2</v>
      </c>
      <c r="W408" s="915">
        <f t="shared" si="116"/>
        <v>0</v>
      </c>
      <c r="X408" s="915" t="str">
        <f t="shared" si="122"/>
        <v>CUMPLIDA</v>
      </c>
      <c r="Y408" s="1410"/>
      <c r="AB408" s="1164"/>
    </row>
    <row r="409" spans="1:28" s="1155" customFormat="1" ht="204.75" thickBot="1" x14ac:dyDescent="0.25">
      <c r="A409" s="1431"/>
      <c r="B409" s="1465"/>
      <c r="C409" s="1465" t="s">
        <v>1240</v>
      </c>
      <c r="D409" s="1465" t="s">
        <v>680</v>
      </c>
      <c r="E409" s="1276" t="s">
        <v>1250</v>
      </c>
      <c r="F409" s="1276" t="s">
        <v>680</v>
      </c>
      <c r="G409" s="1276" t="s">
        <v>1264</v>
      </c>
      <c r="H409" s="1276" t="s">
        <v>1263</v>
      </c>
      <c r="I409" s="1386">
        <v>1</v>
      </c>
      <c r="J409" s="1385">
        <v>41666</v>
      </c>
      <c r="K409" s="1385">
        <v>42004</v>
      </c>
      <c r="L409" s="479">
        <f t="shared" si="117"/>
        <v>48.285714285714285</v>
      </c>
      <c r="M409" s="718" t="s">
        <v>1270</v>
      </c>
      <c r="N409" s="477">
        <v>1</v>
      </c>
      <c r="O409" s="647">
        <f t="shared" si="118"/>
        <v>1</v>
      </c>
      <c r="P409" s="479">
        <f t="shared" si="119"/>
        <v>48.285714285714285</v>
      </c>
      <c r="Q409" s="479">
        <f t="shared" ca="1" si="120"/>
        <v>48.285714285714285</v>
      </c>
      <c r="R409" s="479">
        <f t="shared" ca="1" si="121"/>
        <v>48.285714285714285</v>
      </c>
      <c r="S409" s="480"/>
      <c r="T409" s="480"/>
      <c r="U409" s="208" t="s">
        <v>1633</v>
      </c>
      <c r="V409" s="915">
        <f t="shared" si="115"/>
        <v>2</v>
      </c>
      <c r="W409" s="915">
        <f t="shared" si="116"/>
        <v>0</v>
      </c>
      <c r="X409" s="915" t="str">
        <f t="shared" si="122"/>
        <v>CUMPLIDA</v>
      </c>
      <c r="Y409" s="1410"/>
      <c r="AB409" s="1164"/>
    </row>
    <row r="410" spans="1:28" s="1155" customFormat="1" ht="129.75" customHeight="1" x14ac:dyDescent="0.2">
      <c r="A410" s="1431">
        <v>4</v>
      </c>
      <c r="B410" s="1464" t="s">
        <v>1235</v>
      </c>
      <c r="C410" s="1464" t="s">
        <v>1241</v>
      </c>
      <c r="D410" s="1464" t="s">
        <v>680</v>
      </c>
      <c r="E410" s="1276" t="s">
        <v>1243</v>
      </c>
      <c r="F410" s="1276" t="s">
        <v>680</v>
      </c>
      <c r="G410" s="1276" t="s">
        <v>1252</v>
      </c>
      <c r="H410" s="1276" t="s">
        <v>1265</v>
      </c>
      <c r="I410" s="1277">
        <v>5</v>
      </c>
      <c r="J410" s="1385">
        <v>41805</v>
      </c>
      <c r="K410" s="1385">
        <v>41973</v>
      </c>
      <c r="L410" s="479">
        <f t="shared" si="117"/>
        <v>24</v>
      </c>
      <c r="M410" s="718" t="s">
        <v>1274</v>
      </c>
      <c r="N410" s="477">
        <v>5</v>
      </c>
      <c r="O410" s="647">
        <f t="shared" si="118"/>
        <v>1</v>
      </c>
      <c r="P410" s="479">
        <f t="shared" si="119"/>
        <v>24</v>
      </c>
      <c r="Q410" s="479">
        <f t="shared" ca="1" si="120"/>
        <v>24</v>
      </c>
      <c r="R410" s="479">
        <f t="shared" ca="1" si="121"/>
        <v>24</v>
      </c>
      <c r="S410" s="480"/>
      <c r="T410" s="480"/>
      <c r="U410" s="208" t="s">
        <v>1644</v>
      </c>
      <c r="V410" s="915">
        <f t="shared" si="115"/>
        <v>2</v>
      </c>
      <c r="W410" s="915">
        <f t="shared" si="116"/>
        <v>0</v>
      </c>
      <c r="X410" s="915" t="str">
        <f t="shared" si="122"/>
        <v>CUMPLIDA</v>
      </c>
      <c r="Y410" s="1394" t="str">
        <f>IF(X410&amp;X411&amp;X412="CUMPLIDA","CUMPLIDA",IF(OR(X410="VENCIDA",X411="VENCIDA",X412="VENCIDA"),"VENCIDA",IF(V410+V411+V412=6,"CUMPLIDA","EN TERMINO")))</f>
        <v>CUMPLIDA</v>
      </c>
      <c r="AB410" s="1164"/>
    </row>
    <row r="411" spans="1:28" s="1155" customFormat="1" ht="125.25" customHeight="1" x14ac:dyDescent="0.2">
      <c r="A411" s="1461"/>
      <c r="B411" s="1465"/>
      <c r="C411" s="1465" t="s">
        <v>1241</v>
      </c>
      <c r="D411" s="1465" t="s">
        <v>680</v>
      </c>
      <c r="E411" s="1276" t="s">
        <v>1244</v>
      </c>
      <c r="F411" s="1276" t="s">
        <v>680</v>
      </c>
      <c r="G411" s="1276" t="s">
        <v>1254</v>
      </c>
      <c r="H411" s="1276" t="s">
        <v>1266</v>
      </c>
      <c r="I411" s="1277">
        <v>5</v>
      </c>
      <c r="J411" s="1385">
        <v>41805</v>
      </c>
      <c r="K411" s="1385">
        <v>41973</v>
      </c>
      <c r="L411" s="479">
        <f t="shared" si="117"/>
        <v>24</v>
      </c>
      <c r="M411" s="718" t="s">
        <v>1274</v>
      </c>
      <c r="N411" s="477">
        <v>5</v>
      </c>
      <c r="O411" s="647">
        <f t="shared" si="118"/>
        <v>1</v>
      </c>
      <c r="P411" s="479">
        <f t="shared" si="119"/>
        <v>24</v>
      </c>
      <c r="Q411" s="479">
        <f t="shared" ca="1" si="120"/>
        <v>24</v>
      </c>
      <c r="R411" s="479">
        <f t="shared" ca="1" si="121"/>
        <v>24</v>
      </c>
      <c r="S411" s="480"/>
      <c r="T411" s="480"/>
      <c r="U411" s="208" t="s">
        <v>1645</v>
      </c>
      <c r="V411" s="915">
        <f t="shared" si="115"/>
        <v>2</v>
      </c>
      <c r="W411" s="915">
        <f t="shared" si="116"/>
        <v>0</v>
      </c>
      <c r="X411" s="915" t="str">
        <f t="shared" si="122"/>
        <v>CUMPLIDA</v>
      </c>
      <c r="Y411" s="1411"/>
      <c r="AB411" s="1164"/>
    </row>
    <row r="412" spans="1:28" s="1155" customFormat="1" ht="115.5" thickBot="1" x14ac:dyDescent="0.25">
      <c r="A412" s="1461"/>
      <c r="B412" s="1465"/>
      <c r="C412" s="1465" t="s">
        <v>1241</v>
      </c>
      <c r="D412" s="1465" t="s">
        <v>680</v>
      </c>
      <c r="E412" s="1276" t="s">
        <v>1245</v>
      </c>
      <c r="F412" s="1276" t="s">
        <v>680</v>
      </c>
      <c r="G412" s="1276" t="s">
        <v>1256</v>
      </c>
      <c r="H412" s="1276" t="s">
        <v>1257</v>
      </c>
      <c r="I412" s="1277">
        <v>5</v>
      </c>
      <c r="J412" s="1385">
        <v>41805</v>
      </c>
      <c r="K412" s="1385">
        <v>41973</v>
      </c>
      <c r="L412" s="479">
        <f t="shared" si="117"/>
        <v>24</v>
      </c>
      <c r="M412" s="718" t="s">
        <v>1274</v>
      </c>
      <c r="N412" s="477">
        <v>5</v>
      </c>
      <c r="O412" s="647">
        <f t="shared" si="118"/>
        <v>1</v>
      </c>
      <c r="P412" s="479">
        <f t="shared" si="119"/>
        <v>24</v>
      </c>
      <c r="Q412" s="479">
        <f t="shared" ca="1" si="120"/>
        <v>24</v>
      </c>
      <c r="R412" s="479">
        <f t="shared" ca="1" si="121"/>
        <v>24</v>
      </c>
      <c r="S412" s="480"/>
      <c r="T412" s="480"/>
      <c r="U412" s="208" t="s">
        <v>1647</v>
      </c>
      <c r="V412" s="915">
        <f t="shared" si="115"/>
        <v>2</v>
      </c>
      <c r="W412" s="915">
        <f t="shared" si="116"/>
        <v>0</v>
      </c>
      <c r="X412" s="915" t="str">
        <f t="shared" si="122"/>
        <v>CUMPLIDA</v>
      </c>
      <c r="Y412" s="1472"/>
      <c r="AB412" s="1164"/>
    </row>
    <row r="413" spans="1:28" s="1155" customFormat="1" ht="140.25" x14ac:dyDescent="0.2">
      <c r="A413" s="1431">
        <v>5</v>
      </c>
      <c r="B413" s="1464" t="s">
        <v>1236</v>
      </c>
      <c r="C413" s="1464" t="s">
        <v>1242</v>
      </c>
      <c r="D413" s="1464" t="s">
        <v>680</v>
      </c>
      <c r="E413" s="1276" t="s">
        <v>1251</v>
      </c>
      <c r="F413" s="1276" t="s">
        <v>680</v>
      </c>
      <c r="G413" s="1276" t="s">
        <v>1267</v>
      </c>
      <c r="H413" s="1276" t="s">
        <v>1268</v>
      </c>
      <c r="I413" s="1277">
        <v>5</v>
      </c>
      <c r="J413" s="1385">
        <v>41805</v>
      </c>
      <c r="K413" s="1385">
        <v>41973</v>
      </c>
      <c r="L413" s="479">
        <f t="shared" si="117"/>
        <v>24</v>
      </c>
      <c r="M413" s="718" t="s">
        <v>1271</v>
      </c>
      <c r="N413" s="477">
        <v>5</v>
      </c>
      <c r="O413" s="647">
        <f t="shared" si="118"/>
        <v>1</v>
      </c>
      <c r="P413" s="479">
        <f t="shared" si="119"/>
        <v>24</v>
      </c>
      <c r="Q413" s="479">
        <f t="shared" ca="1" si="120"/>
        <v>24</v>
      </c>
      <c r="R413" s="479">
        <f t="shared" ca="1" si="121"/>
        <v>24</v>
      </c>
      <c r="S413" s="480"/>
      <c r="T413" s="480"/>
      <c r="U413" s="208" t="s">
        <v>1603</v>
      </c>
      <c r="V413" s="915">
        <f t="shared" si="115"/>
        <v>2</v>
      </c>
      <c r="W413" s="915">
        <f t="shared" si="116"/>
        <v>0</v>
      </c>
      <c r="X413" s="915" t="str">
        <f t="shared" si="122"/>
        <v>CUMPLIDA</v>
      </c>
      <c r="Y413" s="1394" t="str">
        <f>IF(X413&amp;X414="CUMPLIDA","CUMPLIDA",IF(OR(X413="VENCIDA",X414="VENCIDA"),"VENCIDA",IF(V413+V414=4,"CUMPLIDA","EN TERMINO")))</f>
        <v>CUMPLIDA</v>
      </c>
      <c r="AB413" s="1164"/>
    </row>
    <row r="414" spans="1:28" s="1155" customFormat="1" ht="141" thickBot="1" x14ac:dyDescent="0.25">
      <c r="A414" s="1431"/>
      <c r="B414" s="1465"/>
      <c r="C414" s="1465" t="s">
        <v>1242</v>
      </c>
      <c r="D414" s="1465" t="s">
        <v>680</v>
      </c>
      <c r="E414" s="1276" t="s">
        <v>1251</v>
      </c>
      <c r="F414" s="1276" t="s">
        <v>680</v>
      </c>
      <c r="G414" s="1276" t="s">
        <v>1267</v>
      </c>
      <c r="H414" s="1276" t="s">
        <v>1269</v>
      </c>
      <c r="I414" s="1386">
        <v>336</v>
      </c>
      <c r="J414" s="1385">
        <v>41805</v>
      </c>
      <c r="K414" s="1385">
        <v>41973</v>
      </c>
      <c r="L414" s="479">
        <f t="shared" si="117"/>
        <v>24</v>
      </c>
      <c r="M414" s="718" t="s">
        <v>1271</v>
      </c>
      <c r="N414" s="477">
        <v>336</v>
      </c>
      <c r="O414" s="647">
        <f t="shared" si="118"/>
        <v>1</v>
      </c>
      <c r="P414" s="479">
        <f t="shared" si="119"/>
        <v>24</v>
      </c>
      <c r="Q414" s="479">
        <f t="shared" ca="1" si="120"/>
        <v>24</v>
      </c>
      <c r="R414" s="479">
        <f t="shared" ca="1" si="121"/>
        <v>24</v>
      </c>
      <c r="S414" s="480"/>
      <c r="T414" s="480"/>
      <c r="U414" s="208" t="s">
        <v>1603</v>
      </c>
      <c r="V414" s="915">
        <f t="shared" si="115"/>
        <v>2</v>
      </c>
      <c r="W414" s="915">
        <f t="shared" si="116"/>
        <v>0</v>
      </c>
      <c r="X414" s="915" t="str">
        <f t="shared" si="122"/>
        <v>CUMPLIDA</v>
      </c>
      <c r="Y414" s="1412"/>
      <c r="AB414" s="1164"/>
    </row>
    <row r="415" spans="1:28" s="1217" customFormat="1" ht="16.5" thickBot="1" x14ac:dyDescent="0.25">
      <c r="A415" s="1222" t="s">
        <v>1481</v>
      </c>
      <c r="B415" s="1223"/>
      <c r="C415" s="1223"/>
      <c r="D415" s="1223"/>
      <c r="E415" s="1224"/>
      <c r="F415" s="1224"/>
      <c r="G415" s="1224"/>
      <c r="H415" s="1224"/>
      <c r="I415" s="1225"/>
      <c r="J415" s="1226"/>
      <c r="K415" s="1226"/>
      <c r="L415" s="1227"/>
      <c r="M415" s="1228"/>
      <c r="N415" s="1229"/>
      <c r="O415" s="1230"/>
      <c r="P415" s="1227"/>
      <c r="Q415" s="1227"/>
      <c r="R415" s="1227"/>
      <c r="S415" s="1198"/>
      <c r="T415" s="1198"/>
      <c r="U415" s="1229"/>
      <c r="V415" s="1231"/>
      <c r="W415" s="1231"/>
      <c r="X415" s="1231"/>
      <c r="Y415" s="1232"/>
      <c r="AB415" s="1220"/>
    </row>
    <row r="416" spans="1:28" s="1155" customFormat="1" ht="188.25" customHeight="1" x14ac:dyDescent="0.2">
      <c r="A416" s="1431">
        <v>1</v>
      </c>
      <c r="B416" s="1464" t="s">
        <v>1482</v>
      </c>
      <c r="C416" s="1464" t="s">
        <v>1316</v>
      </c>
      <c r="D416" s="1464" t="s">
        <v>1316</v>
      </c>
      <c r="E416" s="1276" t="s">
        <v>1483</v>
      </c>
      <c r="F416" s="1276" t="s">
        <v>1316</v>
      </c>
      <c r="G416" s="1276" t="s">
        <v>1485</v>
      </c>
      <c r="H416" s="1276" t="s">
        <v>1487</v>
      </c>
      <c r="I416" s="1277">
        <v>4</v>
      </c>
      <c r="J416" s="1385">
        <v>41882</v>
      </c>
      <c r="K416" s="1385">
        <v>42247</v>
      </c>
      <c r="L416" s="479">
        <f t="shared" si="117"/>
        <v>52.142857142857146</v>
      </c>
      <c r="M416" s="718" t="s">
        <v>1489</v>
      </c>
      <c r="N416" s="477">
        <v>4</v>
      </c>
      <c r="O416" s="647">
        <f>IF(N416/I416&gt;1,1,+N416/I416)</f>
        <v>1</v>
      </c>
      <c r="P416" s="479">
        <f>+L416*O416</f>
        <v>52.142857142857146</v>
      </c>
      <c r="Q416" s="479">
        <f ca="1">IF(K416&lt;=$S$7,P416,0)</f>
        <v>52.142857142857146</v>
      </c>
      <c r="R416" s="479">
        <f ca="1">IF($S$7&gt;=K416,L416,0)</f>
        <v>52.142857142857146</v>
      </c>
      <c r="S416" s="480"/>
      <c r="T416" s="480"/>
      <c r="U416" s="208" t="s">
        <v>2202</v>
      </c>
      <c r="V416" s="915">
        <f>IF(O416=100%,2,0)</f>
        <v>2</v>
      </c>
      <c r="W416" s="915">
        <f>IF(K416&lt;$U$2,0,1)</f>
        <v>0</v>
      </c>
      <c r="X416" s="915" t="str">
        <f>IF(V416+W416&gt;1,"CUMPLIDA",IF(W416=1,"EN TERMINO","VENCIDA"))</f>
        <v>CUMPLIDA</v>
      </c>
      <c r="Y416" s="1394" t="str">
        <f>IF(X416&amp;X417="CUMPLIDA","CUMPLIDA",IF(OR(X416="VENCIDA",X417="VENCIDA"),"VENCIDA",IF(V416+V417=4,"CUMPLIDA","EN TERMINO")))</f>
        <v>CUMPLIDA</v>
      </c>
      <c r="AB416" s="1166"/>
    </row>
    <row r="417" spans="1:28" s="1155" customFormat="1" ht="137.25" customHeight="1" thickBot="1" x14ac:dyDescent="0.25">
      <c r="A417" s="1431"/>
      <c r="B417" s="1465"/>
      <c r="C417" s="1465"/>
      <c r="D417" s="1465"/>
      <c r="E417" s="1276" t="s">
        <v>1484</v>
      </c>
      <c r="F417" s="1276" t="s">
        <v>1316</v>
      </c>
      <c r="G417" s="1276" t="s">
        <v>1486</v>
      </c>
      <c r="H417" s="1276" t="s">
        <v>1488</v>
      </c>
      <c r="I417" s="1277">
        <v>4</v>
      </c>
      <c r="J417" s="1385">
        <v>41882</v>
      </c>
      <c r="K417" s="1385">
        <v>42247</v>
      </c>
      <c r="L417" s="479">
        <f t="shared" si="117"/>
        <v>52.142857142857146</v>
      </c>
      <c r="M417" s="718" t="s">
        <v>1490</v>
      </c>
      <c r="N417" s="477">
        <v>4</v>
      </c>
      <c r="O417" s="647">
        <f>IF(N417/I417&gt;1,1,+N417/I417)</f>
        <v>1</v>
      </c>
      <c r="P417" s="479">
        <f>+L417*O417</f>
        <v>52.142857142857146</v>
      </c>
      <c r="Q417" s="479">
        <f ca="1">IF(K417&lt;=$S$7,P417,0)</f>
        <v>52.142857142857146</v>
      </c>
      <c r="R417" s="479">
        <f ca="1">IF($S$7&gt;=K417,L417,0)</f>
        <v>52.142857142857146</v>
      </c>
      <c r="S417" s="480"/>
      <c r="T417" s="480"/>
      <c r="U417" s="208" t="s">
        <v>2202</v>
      </c>
      <c r="V417" s="915">
        <f>IF(O417=100%,2,0)</f>
        <v>2</v>
      </c>
      <c r="W417" s="915">
        <f>IF(K417&lt;$U$2,0,1)</f>
        <v>0</v>
      </c>
      <c r="X417" s="915" t="str">
        <f>IF(V417+W417&gt;1,"CUMPLIDA",IF(W417=1,"EN TERMINO","VENCIDA"))</f>
        <v>CUMPLIDA</v>
      </c>
      <c r="Y417" s="1412"/>
      <c r="AB417" s="1166"/>
    </row>
    <row r="418" spans="1:28" s="1155" customFormat="1" ht="156.75" thickBot="1" x14ac:dyDescent="0.25">
      <c r="A418" s="1030">
        <v>2</v>
      </c>
      <c r="B418" s="716" t="s">
        <v>1844</v>
      </c>
      <c r="C418" s="716" t="s">
        <v>1316</v>
      </c>
      <c r="D418" s="716" t="s">
        <v>1316</v>
      </c>
      <c r="E418" s="1276" t="s">
        <v>1491</v>
      </c>
      <c r="F418" s="1276" t="s">
        <v>1316</v>
      </c>
      <c r="G418" s="1276" t="s">
        <v>1492</v>
      </c>
      <c r="H418" s="1276" t="s">
        <v>1493</v>
      </c>
      <c r="I418" s="1277">
        <v>4</v>
      </c>
      <c r="J418" s="1385">
        <v>41882</v>
      </c>
      <c r="K418" s="1385">
        <v>42247</v>
      </c>
      <c r="L418" s="479">
        <f t="shared" si="117"/>
        <v>52.142857142857146</v>
      </c>
      <c r="M418" s="718" t="s">
        <v>1490</v>
      </c>
      <c r="N418" s="477">
        <v>4</v>
      </c>
      <c r="O418" s="647">
        <f>IF(N418/I418&gt;1,1,+N418/I418)</f>
        <v>1</v>
      </c>
      <c r="P418" s="479">
        <f>+L418*O418</f>
        <v>52.142857142857146</v>
      </c>
      <c r="Q418" s="479">
        <f ca="1">IF(K418&lt;=$S$7,P418,0)</f>
        <v>52.142857142857146</v>
      </c>
      <c r="R418" s="479">
        <f ca="1">IF($S$7&gt;=K418,L418,0)</f>
        <v>52.142857142857146</v>
      </c>
      <c r="S418" s="480"/>
      <c r="T418" s="480"/>
      <c r="U418" s="208" t="s">
        <v>2203</v>
      </c>
      <c r="V418" s="915">
        <f>IF(O418=100%,2,0)</f>
        <v>2</v>
      </c>
      <c r="W418" s="915">
        <f>IF(K418&lt;$U$2,0,1)</f>
        <v>0</v>
      </c>
      <c r="X418" s="915" t="str">
        <f>IF(V418+W418&gt;1,"CUMPLIDA",IF(W418=1,"EN TERMINO","VENCIDA"))</f>
        <v>CUMPLIDA</v>
      </c>
      <c r="Y418" s="1171" t="str">
        <f>IF(X418="CUMPLIDA","CUMPLIDA",IF(X418="EN TERMINO","EN TERMINO","VENCIDA"))</f>
        <v>CUMPLIDA</v>
      </c>
      <c r="AB418" s="1166"/>
    </row>
    <row r="419" spans="1:28" s="1217" customFormat="1" ht="16.5" thickBot="1" x14ac:dyDescent="0.25">
      <c r="A419" s="1194" t="s">
        <v>1494</v>
      </c>
      <c r="B419" s="1233"/>
      <c r="C419" s="1233"/>
      <c r="D419" s="1233"/>
      <c r="E419" s="1234"/>
      <c r="F419" s="1234"/>
      <c r="G419" s="1234"/>
      <c r="H419" s="1234"/>
      <c r="I419" s="1234"/>
      <c r="J419" s="1235"/>
      <c r="K419" s="1235"/>
      <c r="L419" s="1236"/>
      <c r="M419" s="1233"/>
      <c r="N419" s="1237"/>
      <c r="O419" s="1237"/>
      <c r="P419" s="1236"/>
      <c r="Q419" s="1236"/>
      <c r="R419" s="1236"/>
      <c r="S419" s="1237"/>
      <c r="T419" s="1237"/>
      <c r="U419" s="1237"/>
      <c r="V419" s="1237"/>
      <c r="W419" s="1237"/>
      <c r="X419" s="1237"/>
      <c r="Y419" s="1238"/>
      <c r="AB419" s="1220"/>
    </row>
    <row r="420" spans="1:28" s="1155" customFormat="1" ht="92.25" customHeight="1" x14ac:dyDescent="0.2">
      <c r="A420" s="1452">
        <v>37</v>
      </c>
      <c r="B420" s="1413" t="s">
        <v>1845</v>
      </c>
      <c r="C420" s="1413" t="s">
        <v>1316</v>
      </c>
      <c r="D420" s="1413" t="s">
        <v>1316</v>
      </c>
      <c r="E420" s="1405" t="s">
        <v>1495</v>
      </c>
      <c r="F420" s="1405" t="s">
        <v>1316</v>
      </c>
      <c r="G420" s="1276" t="s">
        <v>1507</v>
      </c>
      <c r="H420" s="1276" t="s">
        <v>1508</v>
      </c>
      <c r="I420" s="1386">
        <v>1</v>
      </c>
      <c r="J420" s="1385">
        <v>41913</v>
      </c>
      <c r="K420" s="1385">
        <v>41943</v>
      </c>
      <c r="L420" s="479">
        <f t="shared" si="117"/>
        <v>4.2857142857142856</v>
      </c>
      <c r="M420" s="718" t="s">
        <v>141</v>
      </c>
      <c r="N420" s="477">
        <v>1</v>
      </c>
      <c r="O420" s="647">
        <f>IF(N420/I420&gt;1,1,+N420/I420)</f>
        <v>1</v>
      </c>
      <c r="P420" s="479">
        <f>+L420*O420</f>
        <v>4.2857142857142856</v>
      </c>
      <c r="Q420" s="479">
        <f ca="1">IF(K420&lt;=$S$7,P420,0)</f>
        <v>4.2857142857142856</v>
      </c>
      <c r="R420" s="479">
        <f ca="1">IF($S$7&gt;=K420,L420,0)</f>
        <v>4.2857142857142856</v>
      </c>
      <c r="S420" s="480"/>
      <c r="T420" s="480"/>
      <c r="U420" s="208" t="s">
        <v>2179</v>
      </c>
      <c r="V420" s="915">
        <f>IF(O420=100%,2,0)</f>
        <v>2</v>
      </c>
      <c r="W420" s="915">
        <f t="shared" ref="W420:W438" si="123">IF(K420&lt;$U$2,0,1)</f>
        <v>0</v>
      </c>
      <c r="X420" s="915" t="str">
        <f>IF(V420+W420&gt;1,"CUMPLIDA",IF(W420=1,"EN TERMINO","VENCIDA"))</f>
        <v>CUMPLIDA</v>
      </c>
      <c r="Y420" s="1394" t="str">
        <f>IF(X420&amp;X421="CUMPLIDA","CUMPLIDA",IF(OR(X420="VENCIDA",X421="VENCIDA"),"VENCIDA",IF(V420+V421=4,"CUMPLIDA","EN TERMINO")))</f>
        <v>CUMPLIDA</v>
      </c>
      <c r="AB420" s="1167"/>
    </row>
    <row r="421" spans="1:28" s="1155" customFormat="1" ht="99" customHeight="1" thickBot="1" x14ac:dyDescent="0.25">
      <c r="A421" s="1453"/>
      <c r="B421" s="1398"/>
      <c r="C421" s="1398" t="s">
        <v>1316</v>
      </c>
      <c r="D421" s="1398" t="s">
        <v>1316</v>
      </c>
      <c r="E421" s="1405"/>
      <c r="F421" s="1405"/>
      <c r="G421" s="1276" t="s">
        <v>1509</v>
      </c>
      <c r="H421" s="1276" t="s">
        <v>1510</v>
      </c>
      <c r="I421" s="1386">
        <v>4</v>
      </c>
      <c r="J421" s="1385">
        <v>42005</v>
      </c>
      <c r="K421" s="1385">
        <v>42369</v>
      </c>
      <c r="L421" s="479">
        <f t="shared" si="117"/>
        <v>52</v>
      </c>
      <c r="M421" s="718" t="s">
        <v>141</v>
      </c>
      <c r="N421" s="477">
        <v>4</v>
      </c>
      <c r="O421" s="647">
        <f>IF(N421/I421&gt;1,1,+N421/I421)</f>
        <v>1</v>
      </c>
      <c r="P421" s="479">
        <f>+L421*O421</f>
        <v>52</v>
      </c>
      <c r="Q421" s="479">
        <f ca="1">IF(K421&lt;=$S$7,P421,0)</f>
        <v>52</v>
      </c>
      <c r="R421" s="479">
        <f ca="1">IF($S$7&gt;=K421,L421,0)</f>
        <v>52</v>
      </c>
      <c r="S421" s="480"/>
      <c r="T421" s="480"/>
      <c r="U421" s="208" t="s">
        <v>2180</v>
      </c>
      <c r="V421" s="915">
        <f t="shared" ref="V421:V438" si="124">IF(O421=100%,2,0)</f>
        <v>2</v>
      </c>
      <c r="W421" s="915">
        <f t="shared" si="123"/>
        <v>1</v>
      </c>
      <c r="X421" s="915" t="str">
        <f t="shared" ref="X421:X438" si="125">IF(V421+W421&gt;1,"CUMPLIDA",IF(W421=1,"EN TERMINO","VENCIDA"))</f>
        <v>CUMPLIDA</v>
      </c>
      <c r="Y421" s="1412"/>
      <c r="AB421" s="1167"/>
    </row>
    <row r="422" spans="1:28" s="1155" customFormat="1" ht="64.5" customHeight="1" x14ac:dyDescent="0.2">
      <c r="A422" s="1431">
        <v>38</v>
      </c>
      <c r="B422" s="1413" t="s">
        <v>1846</v>
      </c>
      <c r="C422" s="1413" t="s">
        <v>1316</v>
      </c>
      <c r="D422" s="1413" t="s">
        <v>1316</v>
      </c>
      <c r="E422" s="1405" t="s">
        <v>1495</v>
      </c>
      <c r="F422" s="1405" t="s">
        <v>1316</v>
      </c>
      <c r="G422" s="1276" t="s">
        <v>1507</v>
      </c>
      <c r="H422" s="1276" t="s">
        <v>1508</v>
      </c>
      <c r="I422" s="1386">
        <v>1</v>
      </c>
      <c r="J422" s="1385">
        <v>41913</v>
      </c>
      <c r="K422" s="1385">
        <v>41943</v>
      </c>
      <c r="L422" s="479">
        <f t="shared" si="117"/>
        <v>4.2857142857142856</v>
      </c>
      <c r="M422" s="718" t="s">
        <v>141</v>
      </c>
      <c r="N422" s="477">
        <v>1</v>
      </c>
      <c r="O422" s="647">
        <f t="shared" ref="O422:O438" si="126">IF(N422/I422&gt;1,1,+N422/I422)</f>
        <v>1</v>
      </c>
      <c r="P422" s="479">
        <f t="shared" ref="P422:P438" si="127">+L422*O422</f>
        <v>4.2857142857142856</v>
      </c>
      <c r="Q422" s="479">
        <f t="shared" ref="Q422:Q438" ca="1" si="128">IF(K422&lt;=$S$7,P422,0)</f>
        <v>4.2857142857142856</v>
      </c>
      <c r="R422" s="479">
        <f t="shared" ref="R422:R438" ca="1" si="129">IF($S$7&gt;=K422,L422,0)</f>
        <v>4.2857142857142856</v>
      </c>
      <c r="S422" s="480"/>
      <c r="T422" s="480"/>
      <c r="U422" s="208" t="s">
        <v>2181</v>
      </c>
      <c r="V422" s="915">
        <f t="shared" si="124"/>
        <v>2</v>
      </c>
      <c r="W422" s="915">
        <f t="shared" si="123"/>
        <v>0</v>
      </c>
      <c r="X422" s="915" t="str">
        <f t="shared" si="125"/>
        <v>CUMPLIDA</v>
      </c>
      <c r="Y422" s="1394" t="str">
        <f>IF(X422&amp;X423="CUMPLIDA","CUMPLIDA",IF(OR(X422="VENCIDA",X423="VENCIDA"),"VENCIDA",IF(V422+V423=4,"CUMPLIDA","EN TERMINO")))</f>
        <v>CUMPLIDA</v>
      </c>
      <c r="AB422" s="1167"/>
    </row>
    <row r="423" spans="1:28" s="1155" customFormat="1" ht="71.25" customHeight="1" thickBot="1" x14ac:dyDescent="0.25">
      <c r="A423" s="1461"/>
      <c r="B423" s="1398"/>
      <c r="C423" s="1398"/>
      <c r="D423" s="1398"/>
      <c r="E423" s="1405"/>
      <c r="F423" s="1405"/>
      <c r="G423" s="1276" t="s">
        <v>1509</v>
      </c>
      <c r="H423" s="1276" t="s">
        <v>1510</v>
      </c>
      <c r="I423" s="1386">
        <v>4</v>
      </c>
      <c r="J423" s="1385">
        <v>42005</v>
      </c>
      <c r="K423" s="1385">
        <v>42369</v>
      </c>
      <c r="L423" s="479">
        <f t="shared" si="117"/>
        <v>52</v>
      </c>
      <c r="M423" s="718" t="s">
        <v>141</v>
      </c>
      <c r="N423" s="477">
        <v>4</v>
      </c>
      <c r="O423" s="647">
        <f t="shared" si="126"/>
        <v>1</v>
      </c>
      <c r="P423" s="479">
        <f t="shared" si="127"/>
        <v>52</v>
      </c>
      <c r="Q423" s="479">
        <f t="shared" ca="1" si="128"/>
        <v>52</v>
      </c>
      <c r="R423" s="479">
        <f t="shared" ca="1" si="129"/>
        <v>52</v>
      </c>
      <c r="S423" s="480"/>
      <c r="T423" s="480"/>
      <c r="U423" s="208" t="s">
        <v>1663</v>
      </c>
      <c r="V423" s="915">
        <f t="shared" si="124"/>
        <v>2</v>
      </c>
      <c r="W423" s="915">
        <f t="shared" si="123"/>
        <v>1</v>
      </c>
      <c r="X423" s="915" t="str">
        <f t="shared" si="125"/>
        <v>CUMPLIDA</v>
      </c>
      <c r="Y423" s="1412"/>
      <c r="AB423" s="1167"/>
    </row>
    <row r="424" spans="1:28" s="1155" customFormat="1" ht="165" customHeight="1" x14ac:dyDescent="0.2">
      <c r="A424" s="1431">
        <v>39</v>
      </c>
      <c r="B424" s="1413" t="s">
        <v>1847</v>
      </c>
      <c r="C424" s="1413" t="s">
        <v>1316</v>
      </c>
      <c r="D424" s="1413" t="s">
        <v>1316</v>
      </c>
      <c r="E424" s="1405" t="s">
        <v>1496</v>
      </c>
      <c r="F424" s="1405" t="s">
        <v>1316</v>
      </c>
      <c r="G424" s="1276" t="s">
        <v>1511</v>
      </c>
      <c r="H424" s="1276" t="s">
        <v>1512</v>
      </c>
      <c r="I424" s="1386">
        <v>1</v>
      </c>
      <c r="J424" s="1385">
        <v>41883</v>
      </c>
      <c r="K424" s="1385">
        <v>41912</v>
      </c>
      <c r="L424" s="479">
        <f t="shared" si="117"/>
        <v>4.1428571428571432</v>
      </c>
      <c r="M424" s="718" t="s">
        <v>141</v>
      </c>
      <c r="N424" s="477">
        <v>1</v>
      </c>
      <c r="O424" s="647">
        <f t="shared" si="126"/>
        <v>1</v>
      </c>
      <c r="P424" s="479">
        <f t="shared" si="127"/>
        <v>4.1428571428571432</v>
      </c>
      <c r="Q424" s="479">
        <f t="shared" ca="1" si="128"/>
        <v>4.1428571428571432</v>
      </c>
      <c r="R424" s="479">
        <f t="shared" ca="1" si="129"/>
        <v>4.1428571428571432</v>
      </c>
      <c r="S424" s="480"/>
      <c r="T424" s="480"/>
      <c r="U424" s="208" t="s">
        <v>2182</v>
      </c>
      <c r="V424" s="915">
        <f t="shared" si="124"/>
        <v>2</v>
      </c>
      <c r="W424" s="915">
        <f t="shared" si="123"/>
        <v>0</v>
      </c>
      <c r="X424" s="915" t="str">
        <f t="shared" si="125"/>
        <v>CUMPLIDA</v>
      </c>
      <c r="Y424" s="1473" t="str">
        <f>IF(X424&amp;X425="CUMPLIDA","CUMPLIDA",IF(OR(X424="VENCIDA",X425="VENCIDA"),"VENCIDA",IF(V424+V425=4,"CUMPLIDA","EN TERMINO")))</f>
        <v>CUMPLIDA</v>
      </c>
      <c r="AB424" s="1167"/>
    </row>
    <row r="425" spans="1:28" s="1155" customFormat="1" ht="96.75" customHeight="1" thickBot="1" x14ac:dyDescent="0.25">
      <c r="A425" s="1461">
        <v>39</v>
      </c>
      <c r="B425" s="1398" t="s">
        <v>1847</v>
      </c>
      <c r="C425" s="1398" t="s">
        <v>1316</v>
      </c>
      <c r="D425" s="1398" t="s">
        <v>1316</v>
      </c>
      <c r="E425" s="1405" t="s">
        <v>1496</v>
      </c>
      <c r="F425" s="1405" t="s">
        <v>1316</v>
      </c>
      <c r="G425" s="1276" t="s">
        <v>1509</v>
      </c>
      <c r="H425" s="1276" t="s">
        <v>1513</v>
      </c>
      <c r="I425" s="1386">
        <v>4</v>
      </c>
      <c r="J425" s="1385">
        <v>42005</v>
      </c>
      <c r="K425" s="1385">
        <v>42369</v>
      </c>
      <c r="L425" s="479">
        <f t="shared" si="117"/>
        <v>52</v>
      </c>
      <c r="M425" s="718" t="s">
        <v>141</v>
      </c>
      <c r="N425" s="477">
        <v>4</v>
      </c>
      <c r="O425" s="647">
        <f t="shared" si="126"/>
        <v>1</v>
      </c>
      <c r="P425" s="479">
        <f t="shared" si="127"/>
        <v>52</v>
      </c>
      <c r="Q425" s="479">
        <f t="shared" ca="1" si="128"/>
        <v>52</v>
      </c>
      <c r="R425" s="479">
        <f t="shared" ca="1" si="129"/>
        <v>52</v>
      </c>
      <c r="S425" s="480"/>
      <c r="T425" s="480"/>
      <c r="U425" s="208" t="s">
        <v>2183</v>
      </c>
      <c r="V425" s="915">
        <f t="shared" si="124"/>
        <v>2</v>
      </c>
      <c r="W425" s="915">
        <f t="shared" si="123"/>
        <v>1</v>
      </c>
      <c r="X425" s="915" t="str">
        <f t="shared" si="125"/>
        <v>CUMPLIDA</v>
      </c>
      <c r="Y425" s="1472"/>
      <c r="AB425" s="1167"/>
    </row>
    <row r="426" spans="1:28" s="1155" customFormat="1" ht="144.75" thickBot="1" x14ac:dyDescent="0.25">
      <c r="A426" s="1030">
        <v>40</v>
      </c>
      <c r="B426" s="716" t="s">
        <v>1848</v>
      </c>
      <c r="C426" s="716" t="s">
        <v>1316</v>
      </c>
      <c r="D426" s="716" t="s">
        <v>1316</v>
      </c>
      <c r="E426" s="1276" t="s">
        <v>1497</v>
      </c>
      <c r="F426" s="1276" t="s">
        <v>1316</v>
      </c>
      <c r="G426" s="1276" t="s">
        <v>1514</v>
      </c>
      <c r="H426" s="1276" t="s">
        <v>1508</v>
      </c>
      <c r="I426" s="1386">
        <v>1</v>
      </c>
      <c r="J426" s="1385">
        <v>41913</v>
      </c>
      <c r="K426" s="1385">
        <v>41943</v>
      </c>
      <c r="L426" s="479">
        <f t="shared" si="117"/>
        <v>4.2857142857142856</v>
      </c>
      <c r="M426" s="718" t="s">
        <v>141</v>
      </c>
      <c r="N426" s="477">
        <v>1</v>
      </c>
      <c r="O426" s="647">
        <f t="shared" si="126"/>
        <v>1</v>
      </c>
      <c r="P426" s="479">
        <f t="shared" si="127"/>
        <v>4.2857142857142856</v>
      </c>
      <c r="Q426" s="479">
        <f t="shared" ca="1" si="128"/>
        <v>4.2857142857142856</v>
      </c>
      <c r="R426" s="479">
        <f t="shared" ca="1" si="129"/>
        <v>4.2857142857142856</v>
      </c>
      <c r="S426" s="480"/>
      <c r="T426" s="480"/>
      <c r="U426" s="208" t="s">
        <v>1549</v>
      </c>
      <c r="V426" s="915">
        <f t="shared" si="124"/>
        <v>2</v>
      </c>
      <c r="W426" s="915">
        <f t="shared" si="123"/>
        <v>0</v>
      </c>
      <c r="X426" s="915" t="str">
        <f t="shared" si="125"/>
        <v>CUMPLIDA</v>
      </c>
      <c r="Y426" s="1170" t="str">
        <f>IF(X426="CUMPLIDA","CUMPLIDA",IF(X426="EN TERMINO","EN TERMINO","VENCIDA"))</f>
        <v>CUMPLIDA</v>
      </c>
      <c r="AB426" s="1167"/>
    </row>
    <row r="427" spans="1:28" s="1155" customFormat="1" ht="96" x14ac:dyDescent="0.2">
      <c r="A427" s="1431">
        <v>41</v>
      </c>
      <c r="B427" s="1413" t="s">
        <v>1849</v>
      </c>
      <c r="C427" s="1413" t="s">
        <v>1316</v>
      </c>
      <c r="D427" s="1413" t="s">
        <v>1316</v>
      </c>
      <c r="E427" s="1405" t="s">
        <v>1498</v>
      </c>
      <c r="F427" s="1405" t="s">
        <v>1316</v>
      </c>
      <c r="G427" s="1276" t="s">
        <v>1515</v>
      </c>
      <c r="H427" s="1276" t="s">
        <v>1512</v>
      </c>
      <c r="I427" s="1386">
        <v>1</v>
      </c>
      <c r="J427" s="1385">
        <v>41913</v>
      </c>
      <c r="K427" s="1385">
        <v>41943</v>
      </c>
      <c r="L427" s="479">
        <f t="shared" si="117"/>
        <v>4.2857142857142856</v>
      </c>
      <c r="M427" s="718" t="s">
        <v>141</v>
      </c>
      <c r="N427" s="477">
        <v>1</v>
      </c>
      <c r="O427" s="647">
        <f t="shared" si="126"/>
        <v>1</v>
      </c>
      <c r="P427" s="479">
        <f t="shared" si="127"/>
        <v>4.2857142857142856</v>
      </c>
      <c r="Q427" s="479">
        <f t="shared" ca="1" si="128"/>
        <v>4.2857142857142856</v>
      </c>
      <c r="R427" s="479">
        <f t="shared" ca="1" si="129"/>
        <v>4.2857142857142856</v>
      </c>
      <c r="S427" s="480"/>
      <c r="T427" s="480"/>
      <c r="U427" s="208" t="s">
        <v>2184</v>
      </c>
      <c r="V427" s="915">
        <f t="shared" si="124"/>
        <v>2</v>
      </c>
      <c r="W427" s="915">
        <f t="shared" si="123"/>
        <v>0</v>
      </c>
      <c r="X427" s="915" t="str">
        <f t="shared" si="125"/>
        <v>CUMPLIDA</v>
      </c>
      <c r="Y427" s="1473" t="str">
        <f>IF(X427&amp;X428="CUMPLIDA","CUMPLIDA",IF(OR(X427="VENCIDA",X428="VENCIDA"),"VENCIDA",IF(V427+V428=4,"CUMPLIDA","EN TERMINO")))</f>
        <v>CUMPLIDA</v>
      </c>
      <c r="AB427" s="1167"/>
    </row>
    <row r="428" spans="1:28" s="1155" customFormat="1" ht="39" thickBot="1" x14ac:dyDescent="0.25">
      <c r="A428" s="1461">
        <v>41</v>
      </c>
      <c r="B428" s="1398" t="s">
        <v>1849</v>
      </c>
      <c r="C428" s="1398" t="s">
        <v>1316</v>
      </c>
      <c r="D428" s="1398" t="s">
        <v>1316</v>
      </c>
      <c r="E428" s="1405" t="s">
        <v>1498</v>
      </c>
      <c r="F428" s="1405" t="s">
        <v>1316</v>
      </c>
      <c r="G428" s="1276" t="s">
        <v>1509</v>
      </c>
      <c r="H428" s="1276" t="s">
        <v>1513</v>
      </c>
      <c r="I428" s="1386">
        <v>4</v>
      </c>
      <c r="J428" s="1385">
        <v>42005</v>
      </c>
      <c r="K428" s="1385">
        <v>42369</v>
      </c>
      <c r="L428" s="479">
        <f t="shared" si="117"/>
        <v>52</v>
      </c>
      <c r="M428" s="718" t="s">
        <v>141</v>
      </c>
      <c r="N428" s="477">
        <v>4</v>
      </c>
      <c r="O428" s="647">
        <f t="shared" si="126"/>
        <v>1</v>
      </c>
      <c r="P428" s="479">
        <f t="shared" si="127"/>
        <v>52</v>
      </c>
      <c r="Q428" s="479">
        <f t="shared" ca="1" si="128"/>
        <v>52</v>
      </c>
      <c r="R428" s="479">
        <f t="shared" ca="1" si="129"/>
        <v>52</v>
      </c>
      <c r="S428" s="480"/>
      <c r="T428" s="480"/>
      <c r="U428" s="208" t="s">
        <v>1664</v>
      </c>
      <c r="V428" s="915">
        <f t="shared" si="124"/>
        <v>2</v>
      </c>
      <c r="W428" s="915">
        <f t="shared" si="123"/>
        <v>1</v>
      </c>
      <c r="X428" s="915" t="str">
        <f t="shared" si="125"/>
        <v>CUMPLIDA</v>
      </c>
      <c r="Y428" s="1472"/>
      <c r="AB428" s="1167"/>
    </row>
    <row r="429" spans="1:28" s="1155" customFormat="1" ht="168" x14ac:dyDescent="0.2">
      <c r="A429" s="1431">
        <v>42</v>
      </c>
      <c r="B429" s="1413" t="s">
        <v>1850</v>
      </c>
      <c r="C429" s="1413" t="s">
        <v>1316</v>
      </c>
      <c r="D429" s="1413" t="s">
        <v>1316</v>
      </c>
      <c r="E429" s="1276" t="s">
        <v>1499</v>
      </c>
      <c r="F429" s="1405" t="s">
        <v>1316</v>
      </c>
      <c r="G429" s="1276" t="s">
        <v>1516</v>
      </c>
      <c r="H429" s="1276" t="s">
        <v>125</v>
      </c>
      <c r="I429" s="1386">
        <v>1</v>
      </c>
      <c r="J429" s="1385">
        <v>41913</v>
      </c>
      <c r="K429" s="1385">
        <v>41943</v>
      </c>
      <c r="L429" s="479">
        <f t="shared" si="117"/>
        <v>4.2857142857142856</v>
      </c>
      <c r="M429" s="718" t="s">
        <v>141</v>
      </c>
      <c r="N429" s="477">
        <v>1</v>
      </c>
      <c r="O429" s="647">
        <f t="shared" si="126"/>
        <v>1</v>
      </c>
      <c r="P429" s="479">
        <f t="shared" si="127"/>
        <v>4.2857142857142856</v>
      </c>
      <c r="Q429" s="479">
        <f t="shared" ca="1" si="128"/>
        <v>4.2857142857142856</v>
      </c>
      <c r="R429" s="479">
        <f t="shared" ca="1" si="129"/>
        <v>4.2857142857142856</v>
      </c>
      <c r="S429" s="480"/>
      <c r="T429" s="480"/>
      <c r="U429" s="208" t="s">
        <v>1550</v>
      </c>
      <c r="V429" s="915">
        <f t="shared" si="124"/>
        <v>2</v>
      </c>
      <c r="W429" s="915">
        <f t="shared" si="123"/>
        <v>0</v>
      </c>
      <c r="X429" s="915" t="str">
        <f t="shared" si="125"/>
        <v>CUMPLIDA</v>
      </c>
      <c r="Y429" s="1394" t="str">
        <f>IF(X429&amp;X430="CUMPLIDA","CUMPLIDA",IF(OR(X429="VENCIDA",X430="VENCIDA"),"VENCIDA",IF(V429+V430=4,"CUMPLIDA","EN TERMINO")))</f>
        <v>CUMPLIDA</v>
      </c>
      <c r="AB429" s="1167"/>
    </row>
    <row r="430" spans="1:28" s="1155" customFormat="1" ht="168.75" thickBot="1" x14ac:dyDescent="0.25">
      <c r="A430" s="1461">
        <v>42</v>
      </c>
      <c r="B430" s="1398" t="s">
        <v>1850</v>
      </c>
      <c r="C430" s="1398" t="s">
        <v>1316</v>
      </c>
      <c r="D430" s="1398" t="s">
        <v>1316</v>
      </c>
      <c r="E430" s="1276" t="s">
        <v>1500</v>
      </c>
      <c r="F430" s="1405" t="s">
        <v>1316</v>
      </c>
      <c r="G430" s="1276" t="s">
        <v>1517</v>
      </c>
      <c r="H430" s="1276" t="s">
        <v>125</v>
      </c>
      <c r="I430" s="1386">
        <v>1</v>
      </c>
      <c r="J430" s="1385">
        <v>41913</v>
      </c>
      <c r="K430" s="1385">
        <v>41943</v>
      </c>
      <c r="L430" s="479">
        <f t="shared" si="117"/>
        <v>4.2857142857142856</v>
      </c>
      <c r="M430" s="718" t="s">
        <v>141</v>
      </c>
      <c r="N430" s="477">
        <v>1</v>
      </c>
      <c r="O430" s="647">
        <f t="shared" si="126"/>
        <v>1</v>
      </c>
      <c r="P430" s="479">
        <f t="shared" si="127"/>
        <v>4.2857142857142856</v>
      </c>
      <c r="Q430" s="479">
        <f t="shared" ca="1" si="128"/>
        <v>4.2857142857142856</v>
      </c>
      <c r="R430" s="479">
        <f t="shared" ca="1" si="129"/>
        <v>4.2857142857142856</v>
      </c>
      <c r="S430" s="480"/>
      <c r="T430" s="480"/>
      <c r="U430" s="208" t="s">
        <v>2185</v>
      </c>
      <c r="V430" s="915">
        <f t="shared" si="124"/>
        <v>2</v>
      </c>
      <c r="W430" s="915">
        <f t="shared" si="123"/>
        <v>0</v>
      </c>
      <c r="X430" s="915" t="str">
        <f t="shared" si="125"/>
        <v>CUMPLIDA</v>
      </c>
      <c r="Y430" s="1412"/>
      <c r="AB430" s="1167"/>
    </row>
    <row r="431" spans="1:28" s="1155" customFormat="1" ht="225" customHeight="1" thickBot="1" x14ac:dyDescent="0.25">
      <c r="A431" s="1030">
        <v>43</v>
      </c>
      <c r="B431" s="716" t="s">
        <v>1851</v>
      </c>
      <c r="C431" s="716" t="s">
        <v>1316</v>
      </c>
      <c r="D431" s="716" t="s">
        <v>1316</v>
      </c>
      <c r="E431" s="1276" t="s">
        <v>1501</v>
      </c>
      <c r="F431" s="1276" t="s">
        <v>1316</v>
      </c>
      <c r="G431" s="1276" t="s">
        <v>1516</v>
      </c>
      <c r="H431" s="1276" t="s">
        <v>125</v>
      </c>
      <c r="I431" s="1386">
        <v>1</v>
      </c>
      <c r="J431" s="1385">
        <v>41913</v>
      </c>
      <c r="K431" s="1385">
        <v>41943</v>
      </c>
      <c r="L431" s="479">
        <f t="shared" si="117"/>
        <v>4.2857142857142856</v>
      </c>
      <c r="M431" s="718" t="s">
        <v>141</v>
      </c>
      <c r="N431" s="477">
        <v>1</v>
      </c>
      <c r="O431" s="647">
        <f t="shared" si="126"/>
        <v>1</v>
      </c>
      <c r="P431" s="479">
        <f t="shared" si="127"/>
        <v>4.2857142857142856</v>
      </c>
      <c r="Q431" s="479">
        <f t="shared" ca="1" si="128"/>
        <v>4.2857142857142856</v>
      </c>
      <c r="R431" s="479">
        <f t="shared" ca="1" si="129"/>
        <v>4.2857142857142856</v>
      </c>
      <c r="S431" s="480"/>
      <c r="T431" s="480"/>
      <c r="U431" s="208" t="s">
        <v>2186</v>
      </c>
      <c r="V431" s="915">
        <f t="shared" si="124"/>
        <v>2</v>
      </c>
      <c r="W431" s="915">
        <f t="shared" si="123"/>
        <v>0</v>
      </c>
      <c r="X431" s="915" t="str">
        <f t="shared" si="125"/>
        <v>CUMPLIDA</v>
      </c>
      <c r="Y431" s="725" t="str">
        <f>IF(X431="CUMPLIDA","CUMPLIDA",IF(X431="EN TERMINO","EN TERMINO","VENCIDA"))</f>
        <v>CUMPLIDA</v>
      </c>
      <c r="AB431" s="1167"/>
    </row>
    <row r="432" spans="1:28" s="1155" customFormat="1" ht="92.25" customHeight="1" x14ac:dyDescent="0.2">
      <c r="A432" s="1452">
        <v>44</v>
      </c>
      <c r="B432" s="1413" t="s">
        <v>1852</v>
      </c>
      <c r="C432" s="1413" t="s">
        <v>1316</v>
      </c>
      <c r="D432" s="1413" t="s">
        <v>1316</v>
      </c>
      <c r="E432" s="1276" t="s">
        <v>1502</v>
      </c>
      <c r="F432" s="1276" t="s">
        <v>1316</v>
      </c>
      <c r="G432" s="1276" t="s">
        <v>1529</v>
      </c>
      <c r="H432" s="1276" t="s">
        <v>1508</v>
      </c>
      <c r="I432" s="1386">
        <v>1</v>
      </c>
      <c r="J432" s="1385">
        <v>41883</v>
      </c>
      <c r="K432" s="1385">
        <v>41912</v>
      </c>
      <c r="L432" s="479">
        <f t="shared" si="117"/>
        <v>4.1428571428571432</v>
      </c>
      <c r="M432" s="718" t="s">
        <v>141</v>
      </c>
      <c r="N432" s="477">
        <v>1</v>
      </c>
      <c r="O432" s="647">
        <f t="shared" si="126"/>
        <v>1</v>
      </c>
      <c r="P432" s="479">
        <f t="shared" si="127"/>
        <v>4.1428571428571432</v>
      </c>
      <c r="Q432" s="479">
        <f t="shared" ca="1" si="128"/>
        <v>4.1428571428571432</v>
      </c>
      <c r="R432" s="479">
        <f t="shared" ca="1" si="129"/>
        <v>4.1428571428571432</v>
      </c>
      <c r="S432" s="480"/>
      <c r="T432" s="480"/>
      <c r="U432" s="208" t="s">
        <v>2187</v>
      </c>
      <c r="V432" s="915">
        <f t="shared" si="124"/>
        <v>2</v>
      </c>
      <c r="W432" s="915">
        <f t="shared" si="123"/>
        <v>0</v>
      </c>
      <c r="X432" s="915" t="str">
        <f t="shared" si="125"/>
        <v>CUMPLIDA</v>
      </c>
      <c r="Y432" s="1394" t="str">
        <f>IF(X432&amp;X433&amp;X434="CUMPLIDA","CUMPLIDA",IF(OR(X432="VENCIDA",X433="VENCIDA",X434="VENCIDA"),"VENCIDA",IF(V432+V433+V434=6,"CUMPLIDA","EN TERMINO")))</f>
        <v>CUMPLIDA</v>
      </c>
      <c r="AB432" s="1167"/>
    </row>
    <row r="433" spans="1:28" s="1155" customFormat="1" ht="56.25" customHeight="1" x14ac:dyDescent="0.2">
      <c r="A433" s="1453">
        <v>44</v>
      </c>
      <c r="B433" s="1398" t="s">
        <v>1852</v>
      </c>
      <c r="C433" s="1398" t="s">
        <v>1316</v>
      </c>
      <c r="D433" s="1398" t="s">
        <v>1316</v>
      </c>
      <c r="E433" s="1405" t="s">
        <v>1503</v>
      </c>
      <c r="F433" s="1405" t="s">
        <v>1316</v>
      </c>
      <c r="G433" s="1276" t="s">
        <v>1518</v>
      </c>
      <c r="H433" s="1276" t="s">
        <v>1508</v>
      </c>
      <c r="I433" s="1386">
        <v>1</v>
      </c>
      <c r="J433" s="1385">
        <v>41831</v>
      </c>
      <c r="K433" s="1385">
        <v>41851</v>
      </c>
      <c r="L433" s="479">
        <f t="shared" si="117"/>
        <v>2.8571428571428572</v>
      </c>
      <c r="M433" s="718" t="s">
        <v>141</v>
      </c>
      <c r="N433" s="477">
        <v>1</v>
      </c>
      <c r="O433" s="647">
        <f t="shared" si="126"/>
        <v>1</v>
      </c>
      <c r="P433" s="479">
        <f t="shared" si="127"/>
        <v>2.8571428571428572</v>
      </c>
      <c r="Q433" s="479">
        <f t="shared" ca="1" si="128"/>
        <v>2.8571428571428572</v>
      </c>
      <c r="R433" s="479">
        <f t="shared" ca="1" si="129"/>
        <v>2.8571428571428572</v>
      </c>
      <c r="S433" s="480"/>
      <c r="T433" s="480"/>
      <c r="U433" s="208" t="s">
        <v>1523</v>
      </c>
      <c r="V433" s="915">
        <f t="shared" si="124"/>
        <v>2</v>
      </c>
      <c r="W433" s="915">
        <f t="shared" si="123"/>
        <v>0</v>
      </c>
      <c r="X433" s="915" t="str">
        <f t="shared" si="125"/>
        <v>CUMPLIDA</v>
      </c>
      <c r="Y433" s="1411"/>
      <c r="AB433" s="1167"/>
    </row>
    <row r="434" spans="1:28" s="1155" customFormat="1" ht="228.75" thickBot="1" x14ac:dyDescent="0.25">
      <c r="A434" s="1453">
        <v>44</v>
      </c>
      <c r="B434" s="1398" t="s">
        <v>1852</v>
      </c>
      <c r="C434" s="1398" t="s">
        <v>1316</v>
      </c>
      <c r="D434" s="1398" t="s">
        <v>1316</v>
      </c>
      <c r="E434" s="1405"/>
      <c r="F434" s="1405"/>
      <c r="G434" s="1276" t="s">
        <v>1519</v>
      </c>
      <c r="H434" s="1276" t="s">
        <v>1510</v>
      </c>
      <c r="I434" s="1386">
        <v>10</v>
      </c>
      <c r="J434" s="1385">
        <v>41852</v>
      </c>
      <c r="K434" s="1385">
        <v>41882</v>
      </c>
      <c r="L434" s="479">
        <f t="shared" si="117"/>
        <v>4.2857142857142856</v>
      </c>
      <c r="M434" s="718" t="s">
        <v>141</v>
      </c>
      <c r="N434" s="477">
        <v>10</v>
      </c>
      <c r="O434" s="647">
        <f t="shared" si="126"/>
        <v>1</v>
      </c>
      <c r="P434" s="479">
        <f t="shared" si="127"/>
        <v>4.2857142857142856</v>
      </c>
      <c r="Q434" s="479">
        <f t="shared" ca="1" si="128"/>
        <v>4.2857142857142856</v>
      </c>
      <c r="R434" s="479">
        <f t="shared" ca="1" si="129"/>
        <v>4.2857142857142856</v>
      </c>
      <c r="S434" s="480"/>
      <c r="T434" s="480"/>
      <c r="U434" s="208" t="s">
        <v>2188</v>
      </c>
      <c r="V434" s="915">
        <f t="shared" si="124"/>
        <v>2</v>
      </c>
      <c r="W434" s="915">
        <f t="shared" si="123"/>
        <v>0</v>
      </c>
      <c r="X434" s="915" t="str">
        <f t="shared" si="125"/>
        <v>CUMPLIDA</v>
      </c>
      <c r="Y434" s="1412"/>
      <c r="AB434" s="1167"/>
    </row>
    <row r="435" spans="1:28" s="1155" customFormat="1" ht="102" x14ac:dyDescent="0.2">
      <c r="A435" s="1431">
        <v>45</v>
      </c>
      <c r="B435" s="1413" t="s">
        <v>1853</v>
      </c>
      <c r="C435" s="1413" t="s">
        <v>1316</v>
      </c>
      <c r="D435" s="1413" t="s">
        <v>1316</v>
      </c>
      <c r="E435" s="1276" t="s">
        <v>1503</v>
      </c>
      <c r="F435" s="1405" t="s">
        <v>1316</v>
      </c>
      <c r="G435" s="1276" t="s">
        <v>1518</v>
      </c>
      <c r="H435" s="1276" t="s">
        <v>1508</v>
      </c>
      <c r="I435" s="1386">
        <v>1</v>
      </c>
      <c r="J435" s="1385">
        <v>41831</v>
      </c>
      <c r="K435" s="1385">
        <v>41851</v>
      </c>
      <c r="L435" s="479">
        <f t="shared" si="117"/>
        <v>2.8571428571428572</v>
      </c>
      <c r="M435" s="718" t="s">
        <v>141</v>
      </c>
      <c r="N435" s="477">
        <v>1</v>
      </c>
      <c r="O435" s="647">
        <f t="shared" si="126"/>
        <v>1</v>
      </c>
      <c r="P435" s="479">
        <f t="shared" si="127"/>
        <v>2.8571428571428572</v>
      </c>
      <c r="Q435" s="479">
        <f t="shared" ca="1" si="128"/>
        <v>2.8571428571428572</v>
      </c>
      <c r="R435" s="479">
        <f t="shared" ca="1" si="129"/>
        <v>2.8571428571428572</v>
      </c>
      <c r="S435" s="480"/>
      <c r="T435" s="480"/>
      <c r="U435" s="208" t="s">
        <v>1523</v>
      </c>
      <c r="V435" s="915">
        <f t="shared" si="124"/>
        <v>2</v>
      </c>
      <c r="W435" s="915">
        <f t="shared" si="123"/>
        <v>0</v>
      </c>
      <c r="X435" s="915" t="str">
        <f t="shared" si="125"/>
        <v>CUMPLIDA</v>
      </c>
      <c r="Y435" s="1473" t="str">
        <f>IF(X435&amp;X436="CUMPLIDA","CUMPLIDA",IF(OR(X435="VENCIDA",X436="VENCIDA"),"VENCIDA",IF(V435+V436=4,"CUMPLIDA","EN TERMINO")))</f>
        <v>CUMPLIDA</v>
      </c>
      <c r="AB435" s="1167"/>
    </row>
    <row r="436" spans="1:28" s="1155" customFormat="1" ht="285" customHeight="1" thickBot="1" x14ac:dyDescent="0.25">
      <c r="A436" s="1461">
        <v>45</v>
      </c>
      <c r="B436" s="1398" t="s">
        <v>1853</v>
      </c>
      <c r="C436" s="1398" t="s">
        <v>1316</v>
      </c>
      <c r="D436" s="1398" t="s">
        <v>1316</v>
      </c>
      <c r="E436" s="1276" t="s">
        <v>1504</v>
      </c>
      <c r="F436" s="1405" t="s">
        <v>1316</v>
      </c>
      <c r="G436" s="1276" t="s">
        <v>1520</v>
      </c>
      <c r="H436" s="1276" t="s">
        <v>1510</v>
      </c>
      <c r="I436" s="1386">
        <v>1</v>
      </c>
      <c r="J436" s="1385">
        <v>41852</v>
      </c>
      <c r="K436" s="1385">
        <v>41912</v>
      </c>
      <c r="L436" s="479">
        <f t="shared" si="117"/>
        <v>8.5714285714285712</v>
      </c>
      <c r="M436" s="718" t="s">
        <v>141</v>
      </c>
      <c r="N436" s="477">
        <v>1</v>
      </c>
      <c r="O436" s="647">
        <f t="shared" si="126"/>
        <v>1</v>
      </c>
      <c r="P436" s="479">
        <f t="shared" si="127"/>
        <v>8.5714285714285712</v>
      </c>
      <c r="Q436" s="479">
        <f t="shared" ca="1" si="128"/>
        <v>8.5714285714285712</v>
      </c>
      <c r="R436" s="479">
        <f t="shared" ca="1" si="129"/>
        <v>8.5714285714285712</v>
      </c>
      <c r="S436" s="480"/>
      <c r="T436" s="480"/>
      <c r="U436" s="208" t="s">
        <v>1537</v>
      </c>
      <c r="V436" s="915">
        <f t="shared" si="124"/>
        <v>2</v>
      </c>
      <c r="W436" s="915">
        <f t="shared" si="123"/>
        <v>0</v>
      </c>
      <c r="X436" s="915" t="str">
        <f t="shared" si="125"/>
        <v>CUMPLIDA</v>
      </c>
      <c r="Y436" s="1472"/>
      <c r="AB436" s="1167"/>
    </row>
    <row r="437" spans="1:28" s="1155" customFormat="1" ht="128.25" thickBot="1" x14ac:dyDescent="0.25">
      <c r="A437" s="1030">
        <v>46</v>
      </c>
      <c r="B437" s="716" t="s">
        <v>1854</v>
      </c>
      <c r="C437" s="716" t="s">
        <v>1316</v>
      </c>
      <c r="D437" s="716" t="s">
        <v>1316</v>
      </c>
      <c r="E437" s="1276" t="s">
        <v>1505</v>
      </c>
      <c r="F437" s="1276" t="s">
        <v>1316</v>
      </c>
      <c r="G437" s="1276" t="s">
        <v>1521</v>
      </c>
      <c r="H437" s="1276" t="s">
        <v>608</v>
      </c>
      <c r="I437" s="1386">
        <v>1</v>
      </c>
      <c r="J437" s="1385">
        <v>41883</v>
      </c>
      <c r="K437" s="1385">
        <v>42185</v>
      </c>
      <c r="L437" s="479">
        <f t="shared" si="117"/>
        <v>43.142857142857146</v>
      </c>
      <c r="M437" s="718" t="s">
        <v>141</v>
      </c>
      <c r="N437" s="477">
        <v>1</v>
      </c>
      <c r="O437" s="647">
        <f t="shared" si="126"/>
        <v>1</v>
      </c>
      <c r="P437" s="479">
        <f t="shared" si="127"/>
        <v>43.142857142857146</v>
      </c>
      <c r="Q437" s="479">
        <f t="shared" ca="1" si="128"/>
        <v>43.142857142857146</v>
      </c>
      <c r="R437" s="479">
        <f t="shared" ca="1" si="129"/>
        <v>43.142857142857146</v>
      </c>
      <c r="S437" s="480"/>
      <c r="T437" s="480"/>
      <c r="U437" s="208" t="s">
        <v>1665</v>
      </c>
      <c r="V437" s="915">
        <f t="shared" si="124"/>
        <v>2</v>
      </c>
      <c r="W437" s="915">
        <f t="shared" si="123"/>
        <v>0</v>
      </c>
      <c r="X437" s="915" t="str">
        <f t="shared" si="125"/>
        <v>CUMPLIDA</v>
      </c>
      <c r="Y437" s="1170" t="str">
        <f>IF(X437="CUMPLIDA","CUMPLIDA",IF(X437="EN TERMINO","EN TERMINO","VENCIDA"))</f>
        <v>CUMPLIDA</v>
      </c>
      <c r="AB437" s="1167"/>
    </row>
    <row r="438" spans="1:28" s="1155" customFormat="1" ht="243" customHeight="1" thickBot="1" x14ac:dyDescent="0.25">
      <c r="A438" s="1030">
        <v>47</v>
      </c>
      <c r="B438" s="716" t="s">
        <v>1855</v>
      </c>
      <c r="C438" s="716" t="s">
        <v>1316</v>
      </c>
      <c r="D438" s="716" t="s">
        <v>1316</v>
      </c>
      <c r="E438" s="1276" t="s">
        <v>1506</v>
      </c>
      <c r="F438" s="1276" t="s">
        <v>1316</v>
      </c>
      <c r="G438" s="1276" t="s">
        <v>1517</v>
      </c>
      <c r="H438" s="1276" t="s">
        <v>1508</v>
      </c>
      <c r="I438" s="1386">
        <v>1</v>
      </c>
      <c r="J438" s="1385">
        <v>41883</v>
      </c>
      <c r="K438" s="1385">
        <v>41912</v>
      </c>
      <c r="L438" s="479">
        <f t="shared" si="117"/>
        <v>4.1428571428571432</v>
      </c>
      <c r="M438" s="718" t="s">
        <v>141</v>
      </c>
      <c r="N438" s="477">
        <v>1</v>
      </c>
      <c r="O438" s="647">
        <f t="shared" si="126"/>
        <v>1</v>
      </c>
      <c r="P438" s="479">
        <f t="shared" si="127"/>
        <v>4.1428571428571432</v>
      </c>
      <c r="Q438" s="479">
        <f t="shared" ca="1" si="128"/>
        <v>4.1428571428571432</v>
      </c>
      <c r="R438" s="479">
        <f t="shared" ca="1" si="129"/>
        <v>4.1428571428571432</v>
      </c>
      <c r="S438" s="480"/>
      <c r="T438" s="480"/>
      <c r="U438" s="208" t="s">
        <v>1538</v>
      </c>
      <c r="V438" s="915">
        <f t="shared" si="124"/>
        <v>2</v>
      </c>
      <c r="W438" s="915">
        <f t="shared" si="123"/>
        <v>0</v>
      </c>
      <c r="X438" s="915" t="str">
        <f t="shared" si="125"/>
        <v>CUMPLIDA</v>
      </c>
      <c r="Y438" s="1171" t="str">
        <f>IF(X438="CUMPLIDA","CUMPLIDA",IF(X438="EN TERMINO","EN TERMINO","VENCIDA"))</f>
        <v>CUMPLIDA</v>
      </c>
      <c r="AB438" s="1167"/>
    </row>
    <row r="439" spans="1:28" s="1217" customFormat="1" ht="16.5" thickBot="1" x14ac:dyDescent="0.25">
      <c r="A439" s="1194" t="s">
        <v>1551</v>
      </c>
      <c r="B439" s="1233"/>
      <c r="C439" s="1233"/>
      <c r="D439" s="1233"/>
      <c r="E439" s="1239"/>
      <c r="F439" s="1239"/>
      <c r="G439" s="1239"/>
      <c r="H439" s="1239"/>
      <c r="I439" s="1239"/>
      <c r="J439" s="1240"/>
      <c r="K439" s="1240"/>
      <c r="L439" s="1236"/>
      <c r="M439" s="1233"/>
      <c r="N439" s="1241"/>
      <c r="O439" s="1242"/>
      <c r="P439" s="1243"/>
      <c r="Q439" s="1243"/>
      <c r="R439" s="1243"/>
      <c r="S439" s="1237"/>
      <c r="T439" s="1237"/>
      <c r="U439" s="1241"/>
      <c r="V439" s="1214"/>
      <c r="W439" s="1214"/>
      <c r="X439" s="1214"/>
      <c r="Y439" s="1244"/>
      <c r="AB439" s="1220"/>
    </row>
    <row r="440" spans="1:28" s="1155" customFormat="1" ht="110.25" customHeight="1" x14ac:dyDescent="0.2">
      <c r="A440" s="1452">
        <v>1</v>
      </c>
      <c r="B440" s="1413" t="s">
        <v>1552</v>
      </c>
      <c r="C440" s="1413" t="s">
        <v>1316</v>
      </c>
      <c r="D440" s="1413" t="s">
        <v>1316</v>
      </c>
      <c r="E440" s="1276" t="s">
        <v>1559</v>
      </c>
      <c r="F440" s="1276" t="s">
        <v>1316</v>
      </c>
      <c r="G440" s="1276" t="s">
        <v>1569</v>
      </c>
      <c r="H440" s="1272" t="s">
        <v>1570</v>
      </c>
      <c r="I440" s="1272">
        <v>1</v>
      </c>
      <c r="J440" s="1361">
        <v>42036</v>
      </c>
      <c r="K440" s="1361">
        <v>42216</v>
      </c>
      <c r="L440" s="479">
        <f t="shared" si="117"/>
        <v>25.714285714285715</v>
      </c>
      <c r="M440" s="718" t="s">
        <v>1593</v>
      </c>
      <c r="N440" s="477">
        <v>1</v>
      </c>
      <c r="O440" s="647">
        <f>IF(N440/I440&gt;1,1,+N440/I440)</f>
        <v>1</v>
      </c>
      <c r="P440" s="479">
        <f>+L440*O440</f>
        <v>25.714285714285715</v>
      </c>
      <c r="Q440" s="479">
        <f ca="1">IF(K440&lt;=$S$7,P440,0)</f>
        <v>25.714285714285715</v>
      </c>
      <c r="R440" s="479">
        <f ca="1">IF($S$7&gt;=K440,L440,0)</f>
        <v>25.714285714285715</v>
      </c>
      <c r="S440" s="480"/>
      <c r="T440" s="480"/>
      <c r="U440" s="208" t="s">
        <v>1670</v>
      </c>
      <c r="V440" s="915">
        <f>IF(O440=100%,2,0)</f>
        <v>2</v>
      </c>
      <c r="W440" s="915">
        <f t="shared" ref="W440:W451" si="130">IF(K440&lt;$U$2,0,1)</f>
        <v>0</v>
      </c>
      <c r="X440" s="915" t="str">
        <f>IF(V440+W440&gt;1,"CUMPLIDA",IF(W440=1,"EN TERMINO","VENCIDA"))</f>
        <v>CUMPLIDA</v>
      </c>
      <c r="Y440" s="1394" t="str">
        <f>IF(X440&amp;X441&amp;X442="CUMPLIDA","CUMPLIDA",IF(OR(X440="VENCIDA",X441="VENCIDA",X442="VENCIDA"),"VENCIDA",IF(V440+V441+V442=6,"CUMPLIDA","EN TERMINO")))</f>
        <v>EN TERMINO</v>
      </c>
      <c r="AB440" s="1168"/>
    </row>
    <row r="441" spans="1:28" s="1155" customFormat="1" ht="118.5" customHeight="1" x14ac:dyDescent="0.2">
      <c r="A441" s="1453"/>
      <c r="B441" s="1398"/>
      <c r="C441" s="1398" t="s">
        <v>1316</v>
      </c>
      <c r="D441" s="1398" t="s">
        <v>1316</v>
      </c>
      <c r="E441" s="1276" t="s">
        <v>1560</v>
      </c>
      <c r="F441" s="1276" t="s">
        <v>1316</v>
      </c>
      <c r="G441" s="1276" t="s">
        <v>1571</v>
      </c>
      <c r="H441" s="1272" t="s">
        <v>1572</v>
      </c>
      <c r="I441" s="1272">
        <v>1</v>
      </c>
      <c r="J441" s="1361">
        <v>42064</v>
      </c>
      <c r="K441" s="1361">
        <v>42369</v>
      </c>
      <c r="L441" s="479">
        <f t="shared" si="117"/>
        <v>43.571428571428569</v>
      </c>
      <c r="M441" s="718" t="s">
        <v>1593</v>
      </c>
      <c r="N441" s="477">
        <v>1</v>
      </c>
      <c r="O441" s="647">
        <f>IF(N441/I441&gt;1,1,+N441/I441)</f>
        <v>1</v>
      </c>
      <c r="P441" s="479">
        <f>+L441*O441</f>
        <v>43.571428571428569</v>
      </c>
      <c r="Q441" s="479">
        <f ca="1">IF(K441&lt;=$S$7,P441,0)</f>
        <v>43.571428571428569</v>
      </c>
      <c r="R441" s="479">
        <f ca="1">IF($S$7&gt;=K441,L441,0)</f>
        <v>43.571428571428569</v>
      </c>
      <c r="S441" s="480"/>
      <c r="T441" s="480"/>
      <c r="U441" s="208" t="s">
        <v>2208</v>
      </c>
      <c r="V441" s="915">
        <f>IF(O441=100%,2,0)</f>
        <v>2</v>
      </c>
      <c r="W441" s="915">
        <f t="shared" si="130"/>
        <v>1</v>
      </c>
      <c r="X441" s="915" t="str">
        <f>IF(V441+W441&gt;1,"CUMPLIDA",IF(W441=1,"EN TERMINO","VENCIDA"))</f>
        <v>CUMPLIDA</v>
      </c>
      <c r="Y441" s="1411"/>
      <c r="AB441" s="1168"/>
    </row>
    <row r="442" spans="1:28" s="1155" customFormat="1" ht="147" customHeight="1" thickBot="1" x14ac:dyDescent="0.25">
      <c r="A442" s="1453"/>
      <c r="B442" s="1398"/>
      <c r="C442" s="1398" t="s">
        <v>1316</v>
      </c>
      <c r="D442" s="1398" t="s">
        <v>1316</v>
      </c>
      <c r="E442" s="1276" t="s">
        <v>1561</v>
      </c>
      <c r="F442" s="1276" t="s">
        <v>1316</v>
      </c>
      <c r="G442" s="1276" t="s">
        <v>1573</v>
      </c>
      <c r="H442" s="1272" t="s">
        <v>1574</v>
      </c>
      <c r="I442" s="1272">
        <v>1</v>
      </c>
      <c r="J442" s="1361">
        <v>42036</v>
      </c>
      <c r="K442" s="1361">
        <v>42460</v>
      </c>
      <c r="L442" s="479">
        <f t="shared" si="117"/>
        <v>60.571428571428569</v>
      </c>
      <c r="M442" s="718" t="s">
        <v>1593</v>
      </c>
      <c r="N442" s="477">
        <v>0.7</v>
      </c>
      <c r="O442" s="647">
        <f>IF(N442/I442&gt;1,1,+N442/I442)</f>
        <v>0.7</v>
      </c>
      <c r="P442" s="479">
        <f>+L442*O442</f>
        <v>42.4</v>
      </c>
      <c r="Q442" s="479">
        <f ca="1">IF(K442&lt;=$S$7,P442,0)</f>
        <v>0</v>
      </c>
      <c r="R442" s="479">
        <f ca="1">IF($S$7&gt;=K442,L442,0)</f>
        <v>0</v>
      </c>
      <c r="S442" s="480"/>
      <c r="T442" s="480"/>
      <c r="U442" s="208" t="s">
        <v>2220</v>
      </c>
      <c r="V442" s="915">
        <f>IF(O442=100%,2,0)</f>
        <v>0</v>
      </c>
      <c r="W442" s="915">
        <f t="shared" si="130"/>
        <v>1</v>
      </c>
      <c r="X442" s="915" t="str">
        <f>IF(V442+W442&gt;1,"CUMPLIDA",IF(W442=1,"EN TERMINO","VENCIDA"))</f>
        <v>EN TERMINO</v>
      </c>
      <c r="Y442" s="1472"/>
      <c r="AB442" s="1168"/>
    </row>
    <row r="443" spans="1:28" s="1155" customFormat="1" ht="117.75" customHeight="1" x14ac:dyDescent="0.2">
      <c r="A443" s="1452">
        <v>2</v>
      </c>
      <c r="B443" s="1413" t="s">
        <v>1553</v>
      </c>
      <c r="C443" s="1413" t="s">
        <v>1316</v>
      </c>
      <c r="D443" s="1413" t="s">
        <v>1316</v>
      </c>
      <c r="E443" s="1405" t="s">
        <v>1562</v>
      </c>
      <c r="F443" s="1405" t="s">
        <v>1316</v>
      </c>
      <c r="G443" s="1276" t="s">
        <v>1575</v>
      </c>
      <c r="H443" s="1364" t="s">
        <v>1576</v>
      </c>
      <c r="I443" s="1272">
        <v>1</v>
      </c>
      <c r="J443" s="1361">
        <v>42023</v>
      </c>
      <c r="K443" s="1361">
        <v>42217</v>
      </c>
      <c r="L443" s="479">
        <f t="shared" si="117"/>
        <v>27.714285714285715</v>
      </c>
      <c r="M443" s="718" t="s">
        <v>1593</v>
      </c>
      <c r="N443" s="477">
        <v>1</v>
      </c>
      <c r="O443" s="647">
        <f>IF(N443/I443&gt;1,1,+N443/I443)</f>
        <v>1</v>
      </c>
      <c r="P443" s="479">
        <f>+L443*O443</f>
        <v>27.714285714285715</v>
      </c>
      <c r="Q443" s="479">
        <f ca="1">IF(K443&lt;=$S$7,P443,0)</f>
        <v>27.714285714285715</v>
      </c>
      <c r="R443" s="479">
        <f ca="1">IF($S$7&gt;=K443,L443,0)</f>
        <v>27.714285714285715</v>
      </c>
      <c r="S443" s="480"/>
      <c r="T443" s="480"/>
      <c r="U443" s="208" t="s">
        <v>1666</v>
      </c>
      <c r="V443" s="915">
        <f>IF(O443=100%,2,0)</f>
        <v>2</v>
      </c>
      <c r="W443" s="915">
        <f t="shared" si="130"/>
        <v>0</v>
      </c>
      <c r="X443" s="915" t="str">
        <f>IF(V443+W443&gt;1,"CUMPLIDA",IF(W443=1,"EN TERMINO","VENCIDA"))</f>
        <v>CUMPLIDA</v>
      </c>
      <c r="Y443" s="1394" t="str">
        <f>IF(X443&amp;X444="CUMPLIDA","CUMPLIDA",IF(OR(X443="VENCIDA",X444="VENCIDA"),"VENCIDA",IF(V443+V444=4,"CUMPLIDA","EN TERMINO")))</f>
        <v>CUMPLIDA</v>
      </c>
      <c r="AB443" s="1168"/>
    </row>
    <row r="444" spans="1:28" s="1155" customFormat="1" ht="102.75" customHeight="1" thickBot="1" x14ac:dyDescent="0.25">
      <c r="A444" s="1453"/>
      <c r="B444" s="1398"/>
      <c r="C444" s="1398"/>
      <c r="D444" s="1398"/>
      <c r="E444" s="1405"/>
      <c r="F444" s="1405"/>
      <c r="G444" s="1276" t="s">
        <v>1577</v>
      </c>
      <c r="H444" s="1364" t="s">
        <v>1578</v>
      </c>
      <c r="I444" s="1272">
        <v>1</v>
      </c>
      <c r="J444" s="1361">
        <v>42023</v>
      </c>
      <c r="K444" s="1361">
        <v>42063</v>
      </c>
      <c r="L444" s="479">
        <f t="shared" si="117"/>
        <v>5.7142857142857144</v>
      </c>
      <c r="M444" s="718" t="s">
        <v>1593</v>
      </c>
      <c r="N444" s="477">
        <v>1</v>
      </c>
      <c r="O444" s="647">
        <f>IF(N444/I444&gt;1,1,+N444/I444)</f>
        <v>1</v>
      </c>
      <c r="P444" s="479">
        <f>+L444*O444</f>
        <v>5.7142857142857144</v>
      </c>
      <c r="Q444" s="479">
        <f ca="1">IF(K444&lt;=$S$7,P444,0)</f>
        <v>5.7142857142857144</v>
      </c>
      <c r="R444" s="479">
        <f ca="1">IF($S$7&gt;=K444,L444,0)</f>
        <v>5.7142857142857144</v>
      </c>
      <c r="S444" s="480"/>
      <c r="T444" s="480"/>
      <c r="U444" s="208" t="s">
        <v>1667</v>
      </c>
      <c r="V444" s="915">
        <f>IF(O444=100%,2,0)</f>
        <v>2</v>
      </c>
      <c r="W444" s="915">
        <f t="shared" si="130"/>
        <v>0</v>
      </c>
      <c r="X444" s="915" t="str">
        <f>IF(V444+W444&gt;1,"CUMPLIDA",IF(W444=1,"EN TERMINO","VENCIDA"))</f>
        <v>CUMPLIDA</v>
      </c>
      <c r="Y444" s="1472"/>
      <c r="AB444" s="1168"/>
    </row>
    <row r="445" spans="1:28" s="1155" customFormat="1" ht="243" customHeight="1" x14ac:dyDescent="0.2">
      <c r="A445" s="1452">
        <v>5</v>
      </c>
      <c r="B445" s="1413" t="s">
        <v>1554</v>
      </c>
      <c r="C445" s="1413" t="s">
        <v>1316</v>
      </c>
      <c r="D445" s="1413" t="s">
        <v>1316</v>
      </c>
      <c r="E445" s="1475" t="s">
        <v>1563</v>
      </c>
      <c r="F445" s="1405" t="s">
        <v>1316</v>
      </c>
      <c r="G445" s="1387" t="s">
        <v>1579</v>
      </c>
      <c r="H445" s="1387" t="s">
        <v>1580</v>
      </c>
      <c r="I445" s="1384">
        <v>1</v>
      </c>
      <c r="J445" s="1385">
        <v>42036</v>
      </c>
      <c r="K445" s="1385">
        <v>42369</v>
      </c>
      <c r="L445" s="479">
        <f t="shared" si="117"/>
        <v>47.571428571428569</v>
      </c>
      <c r="M445" s="718" t="s">
        <v>45</v>
      </c>
      <c r="N445" s="477">
        <v>1</v>
      </c>
      <c r="O445" s="647">
        <f t="shared" ref="O445:O451" si="131">IF(N445/I445&gt;1,1,+N445/I445)</f>
        <v>1</v>
      </c>
      <c r="P445" s="479">
        <f t="shared" ref="P445:P451" si="132">+L445*O445</f>
        <v>47.571428571428569</v>
      </c>
      <c r="Q445" s="479">
        <f t="shared" ref="Q445:Q451" ca="1" si="133">IF(K445&lt;=$S$7,P445,0)</f>
        <v>47.571428571428569</v>
      </c>
      <c r="R445" s="479">
        <f t="shared" ref="R445:R451" ca="1" si="134">IF($S$7&gt;=K445,L445,0)</f>
        <v>47.571428571428569</v>
      </c>
      <c r="S445" s="480"/>
      <c r="T445" s="480"/>
      <c r="U445" s="208" t="s">
        <v>2029</v>
      </c>
      <c r="V445" s="915">
        <f t="shared" ref="V445:V451" si="135">IF(O445=100%,2,0)</f>
        <v>2</v>
      </c>
      <c r="W445" s="915">
        <f t="shared" si="130"/>
        <v>1</v>
      </c>
      <c r="X445" s="915" t="str">
        <f t="shared" ref="X445:X451" si="136">IF(V445+W445&gt;1,"CUMPLIDA",IF(W445=1,"EN TERMINO","VENCIDA"))</f>
        <v>CUMPLIDA</v>
      </c>
      <c r="Y445" s="1394" t="str">
        <f>IF(X445&amp;X446="CUMPLIDA","CUMPLIDA",IF(OR(X445="VENCIDA",X446="VENCIDA"),"VENCIDA",IF(V445+V446=4,"CUMPLIDA","EN TERMINO")))</f>
        <v>CUMPLIDA</v>
      </c>
      <c r="AB445" s="1168"/>
    </row>
    <row r="446" spans="1:28" s="1155" customFormat="1" ht="243" customHeight="1" thickBot="1" x14ac:dyDescent="0.25">
      <c r="A446" s="1453"/>
      <c r="B446" s="1398"/>
      <c r="C446" s="1398"/>
      <c r="D446" s="1398"/>
      <c r="E446" s="1463"/>
      <c r="F446" s="1405"/>
      <c r="G446" s="1387" t="s">
        <v>1581</v>
      </c>
      <c r="H446" s="1387" t="s">
        <v>1582</v>
      </c>
      <c r="I446" s="1384">
        <v>1</v>
      </c>
      <c r="J446" s="1385">
        <v>42278</v>
      </c>
      <c r="K446" s="1385">
        <v>42430</v>
      </c>
      <c r="L446" s="479">
        <f t="shared" si="117"/>
        <v>21.714285714285715</v>
      </c>
      <c r="M446" s="718" t="s">
        <v>45</v>
      </c>
      <c r="N446" s="477">
        <v>1</v>
      </c>
      <c r="O446" s="647">
        <f t="shared" si="131"/>
        <v>1</v>
      </c>
      <c r="P446" s="479">
        <f t="shared" si="132"/>
        <v>21.714285714285715</v>
      </c>
      <c r="Q446" s="479">
        <f t="shared" ca="1" si="133"/>
        <v>0</v>
      </c>
      <c r="R446" s="479">
        <f t="shared" ca="1" si="134"/>
        <v>0</v>
      </c>
      <c r="S446" s="480"/>
      <c r="T446" s="480"/>
      <c r="U446" s="208" t="s">
        <v>2189</v>
      </c>
      <c r="V446" s="915">
        <f t="shared" si="135"/>
        <v>2</v>
      </c>
      <c r="W446" s="915">
        <f t="shared" si="130"/>
        <v>1</v>
      </c>
      <c r="X446" s="915" t="str">
        <f t="shared" si="136"/>
        <v>CUMPLIDA</v>
      </c>
      <c r="Y446" s="1412"/>
      <c r="AB446" s="1168"/>
    </row>
    <row r="447" spans="1:28" s="1155" customFormat="1" ht="243" customHeight="1" thickBot="1" x14ac:dyDescent="0.25">
      <c r="A447" s="1030">
        <v>6</v>
      </c>
      <c r="B447" s="716" t="s">
        <v>1555</v>
      </c>
      <c r="C447" s="716" t="s">
        <v>1316</v>
      </c>
      <c r="D447" s="716" t="s">
        <v>1316</v>
      </c>
      <c r="E447" s="1276" t="s">
        <v>1564</v>
      </c>
      <c r="F447" s="1276" t="s">
        <v>1316</v>
      </c>
      <c r="G447" s="1276" t="s">
        <v>1583</v>
      </c>
      <c r="H447" s="1277" t="s">
        <v>1584</v>
      </c>
      <c r="I447" s="1277">
        <v>1</v>
      </c>
      <c r="J447" s="1388">
        <v>42037</v>
      </c>
      <c r="K447" s="1388">
        <v>42369</v>
      </c>
      <c r="L447" s="479">
        <f t="shared" si="117"/>
        <v>47.428571428571431</v>
      </c>
      <c r="M447" s="718" t="s">
        <v>1593</v>
      </c>
      <c r="N447" s="477">
        <v>1</v>
      </c>
      <c r="O447" s="647">
        <f t="shared" si="131"/>
        <v>1</v>
      </c>
      <c r="P447" s="479">
        <f t="shared" si="132"/>
        <v>47.428571428571431</v>
      </c>
      <c r="Q447" s="479">
        <f t="shared" ca="1" si="133"/>
        <v>47.428571428571431</v>
      </c>
      <c r="R447" s="479">
        <f t="shared" ca="1" si="134"/>
        <v>47.428571428571431</v>
      </c>
      <c r="S447" s="480"/>
      <c r="T447" s="480"/>
      <c r="U447" s="208" t="s">
        <v>2209</v>
      </c>
      <c r="V447" s="915">
        <f t="shared" si="135"/>
        <v>2</v>
      </c>
      <c r="W447" s="915">
        <f t="shared" si="130"/>
        <v>1</v>
      </c>
      <c r="X447" s="915" t="str">
        <f t="shared" si="136"/>
        <v>CUMPLIDA</v>
      </c>
      <c r="Y447" s="725" t="str">
        <f>IF(X447="CUMPLIDA","CUMPLIDA",IF(X447="EN TERMINO","EN TERMINO","VENCIDA"))</f>
        <v>CUMPLIDA</v>
      </c>
      <c r="AB447" s="1168"/>
    </row>
    <row r="448" spans="1:28" s="1155" customFormat="1" ht="243" customHeight="1" thickBot="1" x14ac:dyDescent="0.25">
      <c r="A448" s="1030">
        <v>9</v>
      </c>
      <c r="B448" s="716" t="s">
        <v>1556</v>
      </c>
      <c r="C448" s="716" t="s">
        <v>1316</v>
      </c>
      <c r="D448" s="716" t="s">
        <v>1316</v>
      </c>
      <c r="E448" s="1276" t="s">
        <v>1565</v>
      </c>
      <c r="F448" s="1276" t="s">
        <v>1316</v>
      </c>
      <c r="G448" s="1276" t="s">
        <v>1585</v>
      </c>
      <c r="H448" s="1389" t="s">
        <v>1586</v>
      </c>
      <c r="I448" s="1277">
        <v>1</v>
      </c>
      <c r="J448" s="1390">
        <v>42065</v>
      </c>
      <c r="K448" s="1390">
        <v>42369</v>
      </c>
      <c r="L448" s="479">
        <f t="shared" si="117"/>
        <v>43.428571428571431</v>
      </c>
      <c r="M448" s="718" t="s">
        <v>1594</v>
      </c>
      <c r="N448" s="477">
        <v>1</v>
      </c>
      <c r="O448" s="647">
        <f t="shared" si="131"/>
        <v>1</v>
      </c>
      <c r="P448" s="479">
        <f t="shared" si="132"/>
        <v>43.428571428571431</v>
      </c>
      <c r="Q448" s="479">
        <f t="shared" ca="1" si="133"/>
        <v>43.428571428571431</v>
      </c>
      <c r="R448" s="479">
        <f t="shared" ca="1" si="134"/>
        <v>43.428571428571431</v>
      </c>
      <c r="S448" s="480"/>
      <c r="T448" s="480"/>
      <c r="U448" s="208" t="s">
        <v>2210</v>
      </c>
      <c r="V448" s="915">
        <f t="shared" si="135"/>
        <v>2</v>
      </c>
      <c r="W448" s="915">
        <f t="shared" si="130"/>
        <v>1</v>
      </c>
      <c r="X448" s="915" t="str">
        <f t="shared" si="136"/>
        <v>CUMPLIDA</v>
      </c>
      <c r="Y448" s="1170" t="str">
        <f>IF(X448="CUMPLIDA","CUMPLIDA",IF(X448="EN TERMINO","EN TERMINO","VENCIDA"))</f>
        <v>CUMPLIDA</v>
      </c>
      <c r="AB448" s="1168"/>
    </row>
    <row r="449" spans="1:28" s="1155" customFormat="1" ht="243" customHeight="1" thickBot="1" x14ac:dyDescent="0.25">
      <c r="A449" s="1030">
        <v>10</v>
      </c>
      <c r="B449" s="716" t="s">
        <v>1557</v>
      </c>
      <c r="C449" s="716" t="s">
        <v>1316</v>
      </c>
      <c r="D449" s="716" t="s">
        <v>1316</v>
      </c>
      <c r="E449" s="1284" t="s">
        <v>1566</v>
      </c>
      <c r="F449" s="1276" t="s">
        <v>1316</v>
      </c>
      <c r="G449" s="1284" t="s">
        <v>1587</v>
      </c>
      <c r="H449" s="1281" t="s">
        <v>1588</v>
      </c>
      <c r="I449" s="1281">
        <v>1</v>
      </c>
      <c r="J449" s="1391">
        <v>42036</v>
      </c>
      <c r="K449" s="1391">
        <v>42368</v>
      </c>
      <c r="L449" s="479">
        <f t="shared" si="117"/>
        <v>47.428571428571431</v>
      </c>
      <c r="M449" s="718" t="s">
        <v>1595</v>
      </c>
      <c r="N449" s="477">
        <v>1</v>
      </c>
      <c r="O449" s="647">
        <f t="shared" si="131"/>
        <v>1</v>
      </c>
      <c r="P449" s="479">
        <f t="shared" si="132"/>
        <v>47.428571428571431</v>
      </c>
      <c r="Q449" s="479">
        <f t="shared" ca="1" si="133"/>
        <v>47.428571428571431</v>
      </c>
      <c r="R449" s="479">
        <f t="shared" ca="1" si="134"/>
        <v>47.428571428571431</v>
      </c>
      <c r="S449" s="480"/>
      <c r="T449" s="480"/>
      <c r="U449" s="208" t="s">
        <v>2218</v>
      </c>
      <c r="V449" s="915">
        <f t="shared" si="135"/>
        <v>2</v>
      </c>
      <c r="W449" s="915">
        <f t="shared" si="130"/>
        <v>0</v>
      </c>
      <c r="X449" s="915" t="str">
        <f t="shared" si="136"/>
        <v>CUMPLIDA</v>
      </c>
      <c r="Y449" s="1171" t="str">
        <f>IF(X449="CUMPLIDA","CUMPLIDA",IF(X449="EN TERMINO","EN TERMINO","VENCIDA"))</f>
        <v>CUMPLIDA</v>
      </c>
      <c r="AB449" s="1168"/>
    </row>
    <row r="450" spans="1:28" s="1155" customFormat="1" ht="243" customHeight="1" x14ac:dyDescent="0.2">
      <c r="A450" s="1452">
        <v>11</v>
      </c>
      <c r="B450" s="1413" t="s">
        <v>1558</v>
      </c>
      <c r="C450" s="1413" t="s">
        <v>1316</v>
      </c>
      <c r="D450" s="1413" t="s">
        <v>1316</v>
      </c>
      <c r="E450" s="1276" t="s">
        <v>1567</v>
      </c>
      <c r="F450" s="1276" t="s">
        <v>1316</v>
      </c>
      <c r="G450" s="1392" t="s">
        <v>1589</v>
      </c>
      <c r="H450" s="1281" t="s">
        <v>1590</v>
      </c>
      <c r="I450" s="1393">
        <v>1</v>
      </c>
      <c r="J450" s="1361">
        <v>42036</v>
      </c>
      <c r="K450" s="1361">
        <v>42369</v>
      </c>
      <c r="L450" s="479">
        <f t="shared" si="117"/>
        <v>47.571428571428569</v>
      </c>
      <c r="M450" s="718" t="s">
        <v>1596</v>
      </c>
      <c r="N450" s="477">
        <v>1</v>
      </c>
      <c r="O450" s="647">
        <f t="shared" si="131"/>
        <v>1</v>
      </c>
      <c r="P450" s="479">
        <f t="shared" si="132"/>
        <v>47.571428571428569</v>
      </c>
      <c r="Q450" s="479">
        <f t="shared" ca="1" si="133"/>
        <v>47.571428571428569</v>
      </c>
      <c r="R450" s="479">
        <f t="shared" ca="1" si="134"/>
        <v>47.571428571428569</v>
      </c>
      <c r="S450" s="480"/>
      <c r="T450" s="480"/>
      <c r="U450" s="208" t="s">
        <v>2190</v>
      </c>
      <c r="V450" s="915">
        <f t="shared" si="135"/>
        <v>2</v>
      </c>
      <c r="W450" s="915">
        <f t="shared" si="130"/>
        <v>1</v>
      </c>
      <c r="X450" s="915" t="str">
        <f t="shared" si="136"/>
        <v>CUMPLIDA</v>
      </c>
      <c r="Y450" s="1473" t="str">
        <f>IF(X450&amp;X451="CUMPLIDA","CUMPLIDA",IF(OR(X450="VENCIDA",X451="VENCIDA"),"VENCIDA",IF(V450+V451=4,"CUMPLIDA","EN TERMINO")))</f>
        <v>CUMPLIDA</v>
      </c>
      <c r="AB450" s="1168"/>
    </row>
    <row r="451" spans="1:28" s="1155" customFormat="1" ht="243" customHeight="1" thickBot="1" x14ac:dyDescent="0.25">
      <c r="A451" s="1453"/>
      <c r="B451" s="1398"/>
      <c r="C451" s="1398"/>
      <c r="D451" s="1398"/>
      <c r="E451" s="1276" t="s">
        <v>1568</v>
      </c>
      <c r="F451" s="1276" t="s">
        <v>1316</v>
      </c>
      <c r="G451" s="1392" t="s">
        <v>1591</v>
      </c>
      <c r="H451" s="1281" t="s">
        <v>1592</v>
      </c>
      <c r="I451" s="1393">
        <v>1</v>
      </c>
      <c r="J451" s="1361">
        <v>42036</v>
      </c>
      <c r="K451" s="1361">
        <v>42369</v>
      </c>
      <c r="L451" s="479">
        <f t="shared" si="117"/>
        <v>47.571428571428569</v>
      </c>
      <c r="M451" s="718" t="s">
        <v>1596</v>
      </c>
      <c r="N451" s="477">
        <v>1</v>
      </c>
      <c r="O451" s="647">
        <f t="shared" si="131"/>
        <v>1</v>
      </c>
      <c r="P451" s="479">
        <f t="shared" si="132"/>
        <v>47.571428571428569</v>
      </c>
      <c r="Q451" s="479">
        <f t="shared" ca="1" si="133"/>
        <v>47.571428571428569</v>
      </c>
      <c r="R451" s="479">
        <f t="shared" ca="1" si="134"/>
        <v>47.571428571428569</v>
      </c>
      <c r="S451" s="480"/>
      <c r="T451" s="480"/>
      <c r="U451" s="208" t="s">
        <v>2191</v>
      </c>
      <c r="V451" s="915">
        <f t="shared" si="135"/>
        <v>2</v>
      </c>
      <c r="W451" s="915">
        <f t="shared" si="130"/>
        <v>1</v>
      </c>
      <c r="X451" s="915" t="str">
        <f t="shared" si="136"/>
        <v>CUMPLIDA</v>
      </c>
      <c r="Y451" s="1412"/>
      <c r="AB451" s="1168"/>
    </row>
    <row r="452" spans="1:28" s="1155" customFormat="1" ht="12.75" thickBot="1" x14ac:dyDescent="0.25">
      <c r="A452" s="1030"/>
      <c r="B452" s="716"/>
      <c r="C452" s="716"/>
      <c r="D452" s="716"/>
      <c r="E452" s="1058"/>
      <c r="F452" s="1058"/>
      <c r="G452" s="1058"/>
      <c r="H452" s="1058"/>
      <c r="I452" s="213"/>
      <c r="J452" s="1165"/>
      <c r="K452" s="1165"/>
      <c r="L452" s="479"/>
      <c r="M452" s="718"/>
      <c r="N452" s="477"/>
      <c r="O452" s="647"/>
      <c r="P452" s="479"/>
      <c r="Q452" s="479"/>
      <c r="R452" s="479"/>
      <c r="S452" s="480"/>
      <c r="T452" s="480"/>
      <c r="U452" s="208"/>
      <c r="V452" s="915"/>
      <c r="W452" s="915"/>
      <c r="X452" s="915"/>
      <c r="Y452" s="1171"/>
      <c r="AB452" s="1160"/>
    </row>
    <row r="453" spans="1:28" ht="12.75" thickBot="1" x14ac:dyDescent="0.25">
      <c r="A453" s="768"/>
      <c r="B453" s="768"/>
      <c r="C453" s="768"/>
      <c r="D453" s="768"/>
      <c r="E453" s="768"/>
      <c r="F453" s="768"/>
      <c r="G453" s="768"/>
      <c r="H453" s="768"/>
      <c r="I453" s="768"/>
      <c r="J453" s="768"/>
      <c r="K453" s="768"/>
      <c r="L453" s="768"/>
      <c r="M453" s="768"/>
      <c r="N453" s="768"/>
      <c r="O453" s="768"/>
      <c r="P453" s="768"/>
      <c r="Q453" s="768"/>
      <c r="R453" s="768"/>
      <c r="S453" s="768"/>
      <c r="T453" s="768"/>
      <c r="U453" s="768"/>
    </row>
    <row r="454" spans="1:28" ht="12.75" thickBot="1" x14ac:dyDescent="0.25">
      <c r="A454" s="769" t="s">
        <v>60</v>
      </c>
      <c r="B454" s="770"/>
      <c r="C454" s="770"/>
      <c r="D454" s="770"/>
      <c r="E454" s="770"/>
      <c r="F454" s="770"/>
      <c r="G454" s="770"/>
      <c r="H454" s="770"/>
      <c r="I454" s="770"/>
      <c r="J454" s="770"/>
      <c r="K454" s="771"/>
      <c r="L454" s="771"/>
      <c r="M454" s="771"/>
      <c r="N454" s="454"/>
      <c r="O454" s="772">
        <f>SUM(O11:O451)</f>
        <v>419.2374999999999</v>
      </c>
      <c r="P454" s="772">
        <f>SUM(P11:P451)</f>
        <v>13823.953571428588</v>
      </c>
      <c r="Q454" s="772">
        <f ca="1">SUM(Q11:Q451)</f>
        <v>13686.839285714301</v>
      </c>
      <c r="R454" s="772">
        <f ca="1">SUM(R11:R451)</f>
        <v>13792.142857142871</v>
      </c>
      <c r="S454" s="773"/>
      <c r="T454" s="774"/>
      <c r="U454" s="775"/>
    </row>
    <row r="455" spans="1:28" x14ac:dyDescent="0.2">
      <c r="A455" s="1428" t="s">
        <v>61</v>
      </c>
      <c r="B455" s="1429"/>
      <c r="C455" s="1429"/>
      <c r="D455" s="776"/>
      <c r="E455" s="776"/>
      <c r="F455" s="776"/>
      <c r="G455" s="776"/>
      <c r="H455" s="776"/>
      <c r="I455" s="776"/>
      <c r="J455" s="776"/>
      <c r="K455" s="776"/>
      <c r="L455" s="776"/>
      <c r="N455" s="777"/>
      <c r="O455" s="778"/>
      <c r="P455" s="778"/>
      <c r="Q455" s="778"/>
      <c r="R455" s="778"/>
      <c r="S455" s="777"/>
      <c r="T455" s="777"/>
    </row>
    <row r="456" spans="1:28" ht="12.75" thickBot="1" x14ac:dyDescent="0.25">
      <c r="A456" s="779"/>
      <c r="B456" s="780"/>
      <c r="C456" s="780"/>
      <c r="D456" s="780"/>
      <c r="E456" s="780"/>
      <c r="F456" s="780"/>
      <c r="G456" s="780"/>
      <c r="H456" s="780"/>
      <c r="I456" s="780"/>
      <c r="J456" s="780"/>
      <c r="K456" s="780"/>
      <c r="L456" s="780"/>
      <c r="M456" s="781"/>
      <c r="N456" s="777"/>
      <c r="O456" s="778"/>
      <c r="P456" s="778"/>
      <c r="Q456" s="778"/>
      <c r="R456" s="778"/>
      <c r="S456" s="777"/>
      <c r="T456" s="777"/>
    </row>
    <row r="457" spans="1:28" ht="12.75" thickBot="1" x14ac:dyDescent="0.25">
      <c r="A457" s="778"/>
      <c r="B457" s="777"/>
      <c r="C457" s="777"/>
      <c r="D457" s="777"/>
      <c r="E457" s="777"/>
      <c r="F457" s="777"/>
      <c r="G457" s="777"/>
      <c r="H457" s="777"/>
      <c r="I457" s="777"/>
      <c r="J457" s="777"/>
      <c r="K457" s="777"/>
      <c r="L457" s="777"/>
      <c r="M457" s="782" t="s">
        <v>62</v>
      </c>
      <c r="N457" s="783"/>
      <c r="O457" s="783"/>
      <c r="P457" s="783"/>
      <c r="Q457" s="783"/>
      <c r="R457" s="784"/>
      <c r="S457" s="785"/>
    </row>
    <row r="458" spans="1:28" ht="12.75" thickBot="1" x14ac:dyDescent="0.25">
      <c r="A458" s="778"/>
      <c r="B458" s="777"/>
      <c r="C458" s="777"/>
      <c r="D458" s="777"/>
      <c r="E458" s="777"/>
      <c r="F458" s="777"/>
      <c r="G458" s="777"/>
      <c r="H458" s="777"/>
      <c r="I458" s="777"/>
      <c r="J458" s="777"/>
      <c r="K458" s="777"/>
      <c r="L458" s="777"/>
      <c r="M458" s="782" t="s">
        <v>63</v>
      </c>
      <c r="N458" s="783"/>
      <c r="O458" s="783"/>
      <c r="P458" s="783"/>
      <c r="Q458" s="783"/>
      <c r="R458" s="784"/>
      <c r="S458" s="785"/>
      <c r="Y458" s="786" t="s">
        <v>422</v>
      </c>
      <c r="Z458" s="786">
        <f>COUNTIF($Y$11:$Y$451,Y458)</f>
        <v>253</v>
      </c>
    </row>
    <row r="459" spans="1:28" ht="12.75" thickBot="1" x14ac:dyDescent="0.25">
      <c r="A459" s="787" t="s">
        <v>64</v>
      </c>
      <c r="B459" s="788"/>
      <c r="C459" s="788"/>
      <c r="D459" s="789"/>
      <c r="E459" s="777"/>
      <c r="M459" s="790" t="s">
        <v>293</v>
      </c>
      <c r="N459" s="791"/>
      <c r="O459" s="791"/>
      <c r="P459" s="792" t="s">
        <v>65</v>
      </c>
      <c r="Q459" s="793"/>
      <c r="R459" s="794">
        <f ca="1">+R454</f>
        <v>13792.142857142871</v>
      </c>
      <c r="Y459" s="786" t="s">
        <v>423</v>
      </c>
      <c r="Z459" s="786">
        <f>COUNTIF($Y$11:$Y$451,Y459)</f>
        <v>7</v>
      </c>
    </row>
    <row r="460" spans="1:28" ht="12.75" thickBot="1" x14ac:dyDescent="0.25">
      <c r="B460" s="276"/>
      <c r="C460" s="276"/>
      <c r="D460" s="276"/>
      <c r="E460" s="777"/>
      <c r="M460" s="795" t="s">
        <v>66</v>
      </c>
      <c r="N460" s="796"/>
      <c r="O460" s="796"/>
      <c r="P460" s="797" t="s">
        <v>67</v>
      </c>
      <c r="Q460" s="798"/>
      <c r="R460" s="799">
        <f>SUM(L11:L451)</f>
        <v>14074.142857142871</v>
      </c>
      <c r="Y460" s="786" t="s">
        <v>424</v>
      </c>
      <c r="Z460" s="786">
        <f>COUNTIF($Y$11:$Y$451,Y460)</f>
        <v>4</v>
      </c>
    </row>
    <row r="461" spans="1:28" ht="36.75" thickBot="1" x14ac:dyDescent="0.25">
      <c r="A461" s="800"/>
      <c r="B461" s="1422" t="s">
        <v>68</v>
      </c>
      <c r="C461" s="1423"/>
      <c r="D461" s="1424"/>
      <c r="E461" s="777"/>
      <c r="G461" s="1426"/>
      <c r="H461" s="1426"/>
      <c r="I461" s="1426"/>
      <c r="J461" s="1426"/>
      <c r="K461" s="1426"/>
      <c r="M461" s="790" t="s">
        <v>69</v>
      </c>
      <c r="N461" s="791"/>
      <c r="O461" s="791"/>
      <c r="P461" s="801" t="s">
        <v>70</v>
      </c>
      <c r="Q461" s="802"/>
      <c r="R461" s="803">
        <f ca="1">IF(Q454=0,0,+Q454/R459)</f>
        <v>0.99236495934538305</v>
      </c>
      <c r="Y461" s="786" t="s">
        <v>425</v>
      </c>
      <c r="Z461" s="786">
        <f>SUM(Z458:Z460)</f>
        <v>264</v>
      </c>
    </row>
    <row r="462" spans="1:28" ht="12.75" thickBot="1" x14ac:dyDescent="0.25">
      <c r="A462" s="804"/>
      <c r="B462" s="1422" t="s">
        <v>294</v>
      </c>
      <c r="C462" s="1423"/>
      <c r="D462" s="1424"/>
      <c r="E462" s="777"/>
      <c r="G462" s="1427" t="s">
        <v>1654</v>
      </c>
      <c r="H462" s="1427"/>
      <c r="I462" s="1427"/>
      <c r="J462" s="1427"/>
      <c r="K462" s="1427"/>
      <c r="M462" s="795" t="s">
        <v>71</v>
      </c>
      <c r="N462" s="796"/>
      <c r="O462" s="796"/>
      <c r="P462" s="797" t="s">
        <v>72</v>
      </c>
      <c r="Q462" s="798"/>
      <c r="R462" s="805">
        <f>IF(P454=0,0,+P454/R460)</f>
        <v>0.98222347973487367</v>
      </c>
    </row>
    <row r="463" spans="1:28" ht="12.75" thickBot="1" x14ac:dyDescent="0.25">
      <c r="A463" s="806"/>
      <c r="B463" s="1422" t="s">
        <v>73</v>
      </c>
      <c r="C463" s="1423"/>
      <c r="D463" s="1424"/>
      <c r="E463" s="777"/>
      <c r="G463" s="1425" t="s">
        <v>74</v>
      </c>
      <c r="H463" s="1425"/>
      <c r="I463" s="1425"/>
      <c r="J463" s="1425"/>
      <c r="K463" s="1425"/>
      <c r="N463" s="777"/>
      <c r="O463" s="778"/>
      <c r="P463" s="778"/>
      <c r="Q463" s="778"/>
      <c r="R463" s="778"/>
      <c r="S463" s="777"/>
      <c r="T463" s="777"/>
    </row>
    <row r="464" spans="1:28" ht="12.75" thickBot="1" x14ac:dyDescent="0.25">
      <c r="A464" s="807"/>
      <c r="B464" s="1422" t="s">
        <v>75</v>
      </c>
      <c r="C464" s="1423"/>
      <c r="D464" s="1424"/>
      <c r="E464" s="777"/>
      <c r="N464" s="808"/>
      <c r="O464" s="808"/>
      <c r="P464" s="808"/>
      <c r="Q464" s="808"/>
      <c r="R464" s="808"/>
      <c r="S464" s="808"/>
      <c r="T464" s="808"/>
    </row>
    <row r="465" spans="1:18 16143:16151" x14ac:dyDescent="0.2">
      <c r="A465" s="778"/>
      <c r="B465" s="777"/>
      <c r="C465" s="777"/>
      <c r="D465" s="777"/>
      <c r="E465" s="777"/>
      <c r="F465" s="777"/>
      <c r="G465" s="777"/>
      <c r="H465" s="777"/>
      <c r="I465" s="777"/>
      <c r="J465" s="777"/>
      <c r="K465" s="777"/>
      <c r="L465" s="777"/>
      <c r="WVX465" s="809" t="s">
        <v>640</v>
      </c>
      <c r="WVY465" s="810" t="s">
        <v>423</v>
      </c>
      <c r="WVZ465" s="811" t="s">
        <v>422</v>
      </c>
      <c r="WWA465" s="812" t="s">
        <v>424</v>
      </c>
      <c r="WWB465" s="813" t="s">
        <v>425</v>
      </c>
    </row>
    <row r="466" spans="1:18 16143:16151" x14ac:dyDescent="0.2">
      <c r="A466" s="778"/>
      <c r="B466" s="777"/>
      <c r="C466" s="777"/>
      <c r="D466" s="777"/>
      <c r="E466" s="777"/>
      <c r="F466" s="777"/>
      <c r="G466" s="777"/>
      <c r="H466" s="777"/>
      <c r="I466" s="777"/>
      <c r="J466" s="777"/>
      <c r="K466" s="777"/>
      <c r="L466" s="777"/>
      <c r="WVW466" s="814"/>
      <c r="WVX466" s="786" t="s">
        <v>1479</v>
      </c>
      <c r="WVY466" s="815">
        <f>COUNTIF($Y$11:$Y$87,$WVY$465)</f>
        <v>2</v>
      </c>
      <c r="WVZ466" s="816">
        <f>COUNTIF($Y$11:$Y$87,$WVZ$465)</f>
        <v>42</v>
      </c>
      <c r="WWA466" s="817">
        <f>COUNTIF($Y$11:$Y$87,$WWA$465)</f>
        <v>1</v>
      </c>
      <c r="WWB466" s="818">
        <f t="shared" ref="WWB466:WWB474" si="137">SUM(WVY466:WWA466)</f>
        <v>45</v>
      </c>
    </row>
    <row r="467" spans="1:18 16143:16151" x14ac:dyDescent="0.2">
      <c r="A467" s="778"/>
      <c r="B467" s="777"/>
      <c r="C467" s="777"/>
      <c r="D467" s="777"/>
      <c r="E467" s="777"/>
      <c r="F467" s="777"/>
      <c r="G467" s="777"/>
      <c r="H467" s="777"/>
      <c r="I467" s="777"/>
      <c r="J467" s="777"/>
      <c r="K467" s="777"/>
      <c r="L467" s="777"/>
      <c r="WVW467" s="819"/>
      <c r="WVX467" s="786" t="s">
        <v>806</v>
      </c>
      <c r="WVY467" s="815">
        <f>COUNTIF($Y$89:$Y$140,$WVY$465)</f>
        <v>2</v>
      </c>
      <c r="WVZ467" s="816">
        <f>COUNTIF($Y$89:$Y$140,$WVZ$465)</f>
        <v>31</v>
      </c>
      <c r="WWA467" s="817">
        <f>COUNTIF($Y$89:$Y$140,$WWA$465)</f>
        <v>0</v>
      </c>
      <c r="WWB467" s="818">
        <f t="shared" si="137"/>
        <v>33</v>
      </c>
    </row>
    <row r="468" spans="1:18 16143:16151" x14ac:dyDescent="0.2">
      <c r="B468" s="808"/>
      <c r="C468" s="808"/>
      <c r="D468" s="808"/>
      <c r="E468" s="808"/>
      <c r="F468" s="808"/>
      <c r="G468" s="808"/>
      <c r="H468" s="808"/>
      <c r="I468" s="808"/>
      <c r="J468" s="808"/>
      <c r="K468" s="808"/>
      <c r="L468" s="808"/>
      <c r="R468" s="820"/>
      <c r="WVW468" s="278"/>
      <c r="WVX468" s="786" t="s">
        <v>641</v>
      </c>
      <c r="WVY468" s="815">
        <f>COUNTIF($Y$142:$Y$150,$WVY$465)</f>
        <v>1</v>
      </c>
      <c r="WVZ468" s="816">
        <f>COUNTIF($Y$142:$Y$150,$WVZ$465)</f>
        <v>6</v>
      </c>
      <c r="WWA468" s="817">
        <f>COUNTIF($Y$142:$Y$150,$WWA$465)</f>
        <v>0</v>
      </c>
      <c r="WWB468" s="818">
        <f t="shared" si="137"/>
        <v>7</v>
      </c>
    </row>
    <row r="469" spans="1:18 16143:16151" x14ac:dyDescent="0.2">
      <c r="WVW469" s="288"/>
      <c r="WVX469" s="786" t="s">
        <v>642</v>
      </c>
      <c r="WVY469" s="815">
        <f>COUNTIF($Y$152:$Y$162,$WVY$465)</f>
        <v>0</v>
      </c>
      <c r="WVZ469" s="816">
        <f>COUNTIF($Y$152:$Y$162,$WVZ$465)</f>
        <v>8</v>
      </c>
      <c r="WWA469" s="817">
        <f>COUNTIF($Y$152:$Y$162,$WWA$465)</f>
        <v>1</v>
      </c>
      <c r="WWB469" s="818">
        <f t="shared" si="137"/>
        <v>9</v>
      </c>
      <c r="WWE469" s="821"/>
    </row>
    <row r="470" spans="1:18 16143:16151" x14ac:dyDescent="0.2">
      <c r="WVW470" s="279"/>
      <c r="WVX470" s="786" t="s">
        <v>643</v>
      </c>
      <c r="WVY470" s="815">
        <f>COUNTIF($Y$164:$Y$165,$WVY$465)</f>
        <v>0</v>
      </c>
      <c r="WVZ470" s="816">
        <f>COUNTIF($Y$164:$Y$165,$WVZ$465)</f>
        <v>2</v>
      </c>
      <c r="WWA470" s="817">
        <f>COUNTIF($Y$164:$Y$165,$WWA$465)</f>
        <v>0</v>
      </c>
      <c r="WWB470" s="818">
        <f t="shared" si="137"/>
        <v>2</v>
      </c>
    </row>
    <row r="471" spans="1:18 16143:16151" x14ac:dyDescent="0.2">
      <c r="WVW471" s="289"/>
      <c r="WVX471" s="786" t="s">
        <v>644</v>
      </c>
      <c r="WVY471" s="815">
        <f>COUNTIF($Y$167:$Y$167,$WVY$465)</f>
        <v>0</v>
      </c>
      <c r="WVZ471" s="816">
        <f>COUNTIF($Y$167:$Y$167,$WVZ$465)</f>
        <v>1</v>
      </c>
      <c r="WWA471" s="817">
        <f>COUNTIF($Y$167:$Y$167,$WWA$465)</f>
        <v>0</v>
      </c>
      <c r="WWB471" s="818">
        <f t="shared" si="137"/>
        <v>1</v>
      </c>
    </row>
    <row r="472" spans="1:18 16143:16151" x14ac:dyDescent="0.2">
      <c r="WVW472" s="281"/>
      <c r="WVX472" s="786" t="s">
        <v>433</v>
      </c>
      <c r="WVY472" s="815">
        <f>COUNTIF($Y$169:$Y$170,$WVY$465)</f>
        <v>0</v>
      </c>
      <c r="WVZ472" s="816">
        <f>COUNTIF($Y$169:$Y$170,$WVZ$465)</f>
        <v>2</v>
      </c>
      <c r="WWA472" s="817">
        <f>COUNTIF($Y$169:$Y$170,$WWA$465)</f>
        <v>0</v>
      </c>
      <c r="WWB472" s="818">
        <f t="shared" si="137"/>
        <v>2</v>
      </c>
      <c r="WWD472" s="811" t="s">
        <v>422</v>
      </c>
      <c r="WWE472" s="822">
        <f>COUNTIF($Y$11:$Y$451,WWD472)</f>
        <v>253</v>
      </c>
    </row>
    <row r="473" spans="1:18 16143:16151" x14ac:dyDescent="0.2">
      <c r="WVW473" s="823"/>
      <c r="WVX473" s="786" t="s">
        <v>434</v>
      </c>
      <c r="WVY473" s="815">
        <f>COUNTIF($Y$172:$Y$199,$WVY$465)</f>
        <v>0</v>
      </c>
      <c r="WVZ473" s="816">
        <f>COUNTIF($Y$172:$Y$199,$WVZ$465)</f>
        <v>25</v>
      </c>
      <c r="WWA473" s="817">
        <f>COUNTIF($Y$172:$Y$199,$WWA$465)</f>
        <v>0</v>
      </c>
      <c r="WWB473" s="818">
        <f t="shared" si="137"/>
        <v>25</v>
      </c>
      <c r="WWD473" s="810" t="s">
        <v>423</v>
      </c>
      <c r="WWE473" s="822">
        <f>COUNTIF($Y$11:$Y$451,WWD473)</f>
        <v>7</v>
      </c>
    </row>
    <row r="474" spans="1:18 16143:16151" x14ac:dyDescent="0.2">
      <c r="WVW474" s="282"/>
      <c r="WVX474" s="786" t="s">
        <v>647</v>
      </c>
      <c r="WVY474" s="815">
        <f>COUNTIF($Y$201:$Y$209,$WVY$465)</f>
        <v>0</v>
      </c>
      <c r="WVZ474" s="816">
        <f>COUNTIF($Y$201:$Y$209,$WVZ$465)</f>
        <v>7</v>
      </c>
      <c r="WWA474" s="817">
        <f>COUNTIF($Y$201:$Y$209,$WWA$465)</f>
        <v>0</v>
      </c>
      <c r="WWB474" s="818">
        <f t="shared" si="137"/>
        <v>7</v>
      </c>
      <c r="WWD474" s="812" t="s">
        <v>424</v>
      </c>
      <c r="WWE474" s="822">
        <f>COUNTIF($Y$11:$Y$451,WWD474)</f>
        <v>4</v>
      </c>
    </row>
    <row r="475" spans="1:18 16143:16151" x14ac:dyDescent="0.2">
      <c r="WVW475" s="292"/>
      <c r="WVX475" s="786" t="s">
        <v>648</v>
      </c>
      <c r="WVY475" s="815">
        <f>COUNTIF($Y$211:$Y$288,$WVY$465)</f>
        <v>0</v>
      </c>
      <c r="WVZ475" s="816">
        <f>COUNTIF($Y$211:$Y$288,$WVZ$465)</f>
        <v>32</v>
      </c>
      <c r="WWA475" s="817">
        <f>COUNTIF($Y$211:$Y$288,$WWA$465)</f>
        <v>1</v>
      </c>
      <c r="WWB475" s="818">
        <f t="shared" ref="WWB475:WWB480" si="138">SUM(WVY475:WWA475)</f>
        <v>33</v>
      </c>
      <c r="WWD475" s="813" t="s">
        <v>425</v>
      </c>
      <c r="WWE475" s="822">
        <f>SUM(WWE472:WWE474)</f>
        <v>264</v>
      </c>
    </row>
    <row r="476" spans="1:18 16143:16151" x14ac:dyDescent="0.2">
      <c r="WVW476" s="824"/>
      <c r="WVX476" s="786" t="s">
        <v>825</v>
      </c>
      <c r="WVY476" s="815">
        <f>COUNTIF($Y$290:$Y$292,$WVY$465)</f>
        <v>0</v>
      </c>
      <c r="WVZ476" s="816">
        <f>COUNTIF($Y$290:$Y$292,$WVZ$465)</f>
        <v>2</v>
      </c>
      <c r="WWA476" s="817">
        <f>COUNTIF($Y$290:$Y$292,$WWA$465)</f>
        <v>0</v>
      </c>
      <c r="WWB476" s="818">
        <f t="shared" si="138"/>
        <v>2</v>
      </c>
    </row>
    <row r="477" spans="1:18 16143:16151" x14ac:dyDescent="0.2">
      <c r="WVW477" s="825"/>
      <c r="WVX477" s="786" t="s">
        <v>915</v>
      </c>
      <c r="WVY477" s="815">
        <f>COUNTIF($Y$294:$Y$309,$WVY$465)</f>
        <v>0</v>
      </c>
      <c r="WVZ477" s="816">
        <f>COUNTIF($Y$294:$Y$309,$WVZ$465)</f>
        <v>11</v>
      </c>
      <c r="WWA477" s="817">
        <f>COUNTIF($Y$294:$Y$309,$WWA$465)</f>
        <v>0</v>
      </c>
      <c r="WWB477" s="818">
        <f t="shared" si="138"/>
        <v>11</v>
      </c>
    </row>
    <row r="478" spans="1:18 16143:16151" x14ac:dyDescent="0.2">
      <c r="WVW478" s="826"/>
      <c r="WVX478" s="786" t="s">
        <v>922</v>
      </c>
      <c r="WVY478" s="815">
        <f>COUNTIF($Y$311:$Y$397,$WVY$465)</f>
        <v>2</v>
      </c>
      <c r="WVZ478" s="816">
        <f>COUNTIF($Y$311:$Y$397,$WVZ$465)</f>
        <v>59</v>
      </c>
      <c r="WWA478" s="817">
        <f>COUNTIF($Y$311:$Y$397,$WWA$465)</f>
        <v>0</v>
      </c>
      <c r="WWB478" s="818">
        <f t="shared" si="138"/>
        <v>61</v>
      </c>
    </row>
    <row r="479" spans="1:18 16143:16151" x14ac:dyDescent="0.2">
      <c r="WVW479" s="827"/>
      <c r="WVX479" s="786" t="s">
        <v>1209</v>
      </c>
      <c r="WVY479" s="815">
        <f>COUNTIF($Y$399:$Y$400,$WVY$465)</f>
        <v>0</v>
      </c>
      <c r="WVZ479" s="816">
        <f>COUNTIF($Y$399:$Y$400,$WVZ$465)</f>
        <v>1</v>
      </c>
      <c r="WWA479" s="817">
        <f>COUNTIF($Y$399:$Y$400,$WWA$465)</f>
        <v>0</v>
      </c>
      <c r="WWB479" s="818">
        <f t="shared" si="138"/>
        <v>1</v>
      </c>
    </row>
    <row r="480" spans="1:18 16143:16151" x14ac:dyDescent="0.2">
      <c r="WVW480" s="828"/>
      <c r="WVX480" s="786" t="s">
        <v>1275</v>
      </c>
      <c r="WVY480" s="815">
        <f>COUNTIF($Y$402:$Y$414,$WVY$465)</f>
        <v>0</v>
      </c>
      <c r="WVZ480" s="816">
        <f>COUNTIF($Y$402:$Y$414,$WVZ$465)</f>
        <v>5</v>
      </c>
      <c r="WWA480" s="817">
        <f>COUNTIF($Y$402:$Y$414,$WWA$465)</f>
        <v>0</v>
      </c>
      <c r="WWB480" s="818">
        <f t="shared" si="138"/>
        <v>5</v>
      </c>
    </row>
    <row r="481" spans="16143:16148" x14ac:dyDescent="0.2">
      <c r="WVW481" s="829"/>
      <c r="WVX481" s="786" t="s">
        <v>1489</v>
      </c>
      <c r="WVY481" s="815">
        <f>COUNTIF($Y$416:$Y$418,$WVY$465)</f>
        <v>0</v>
      </c>
      <c r="WVZ481" s="816">
        <f>COUNTIF($Y$416:$Y$418,$WVZ$465)</f>
        <v>2</v>
      </c>
      <c r="WWA481" s="817">
        <f>COUNTIF($Y$416:$Y$418,$WWA$465)</f>
        <v>0</v>
      </c>
      <c r="WWB481" s="818">
        <f>SUM(WVY481:WWA481)</f>
        <v>2</v>
      </c>
    </row>
    <row r="482" spans="16143:16148" x14ac:dyDescent="0.2">
      <c r="WVW482" s="830"/>
      <c r="WVX482" s="786" t="s">
        <v>1522</v>
      </c>
      <c r="WVY482" s="815">
        <f>COUNTIF($Y$420:$Y$438,$WVY$465)</f>
        <v>0</v>
      </c>
      <c r="WVZ482" s="816">
        <f>COUNTIF($Y$420:$Y$438,$WVZ$465)</f>
        <v>11</v>
      </c>
      <c r="WWA482" s="817">
        <f>COUNTIF($Y$420:$Y$438,$WWA$465)</f>
        <v>0</v>
      </c>
      <c r="WWB482" s="818">
        <f>SUM(WVY482:WWA482)</f>
        <v>11</v>
      </c>
    </row>
    <row r="483" spans="16143:16148" x14ac:dyDescent="0.2">
      <c r="WVW483" s="831"/>
      <c r="WVX483" s="786" t="s">
        <v>1597</v>
      </c>
      <c r="WVY483" s="815">
        <f>COUNTIF($Y$440:$Y$451,$WVY$465)</f>
        <v>0</v>
      </c>
      <c r="WVZ483" s="816">
        <f>COUNTIF($Y$440:$Y$451,$WVZ$465)</f>
        <v>6</v>
      </c>
      <c r="WWA483" s="817">
        <f>COUNTIF($Y$440:$Y$451,$WWA$465)</f>
        <v>1</v>
      </c>
      <c r="WWB483" s="818">
        <f>SUM(WVY483:WWA483)</f>
        <v>7</v>
      </c>
    </row>
    <row r="484" spans="16143:16148" x14ac:dyDescent="0.2">
      <c r="WVY484" s="832">
        <f>SUM(WVY466:WVY483)</f>
        <v>7</v>
      </c>
      <c r="WVZ484" s="832">
        <f>SUM(WVZ466:WVZ483)</f>
        <v>253</v>
      </c>
      <c r="WWA484" s="832">
        <f>SUM(WWA466:WWA483)</f>
        <v>4</v>
      </c>
      <c r="WWB484" s="832">
        <f>SUM(WWB466:WWB483)</f>
        <v>264</v>
      </c>
    </row>
    <row r="493" spans="16143:16148" x14ac:dyDescent="0.2">
      <c r="WVY493" s="274"/>
      <c r="WVZ493" s="274"/>
      <c r="WWA493" s="274"/>
      <c r="WWB493" s="274"/>
    </row>
    <row r="494" spans="16143:16148" x14ac:dyDescent="0.2">
      <c r="WVY494" s="274"/>
      <c r="WVZ494" s="274"/>
      <c r="WWA494" s="274"/>
      <c r="WWB494" s="274"/>
    </row>
    <row r="495" spans="16143:16148" x14ac:dyDescent="0.2">
      <c r="WVY495" s="274"/>
      <c r="WVZ495" s="274"/>
      <c r="WWA495" s="274"/>
      <c r="WWB495" s="274"/>
    </row>
    <row r="496" spans="16143:16148" x14ac:dyDescent="0.2">
      <c r="WVY496" s="274"/>
      <c r="WVZ496" s="274"/>
      <c r="WWA496" s="274"/>
      <c r="WWB496" s="274"/>
    </row>
    <row r="497" spans="16145:16148" x14ac:dyDescent="0.2">
      <c r="WVY497" s="274"/>
      <c r="WVZ497" s="274"/>
      <c r="WWA497" s="274"/>
      <c r="WWB497" s="274"/>
    </row>
    <row r="498" spans="16145:16148" x14ac:dyDescent="0.2">
      <c r="WVY498" s="274"/>
      <c r="WVZ498" s="274"/>
      <c r="WWA498" s="274"/>
      <c r="WWB498" s="274"/>
    </row>
    <row r="499" spans="16145:16148" x14ac:dyDescent="0.2">
      <c r="WVY499" s="274"/>
      <c r="WVZ499" s="274"/>
      <c r="WWA499" s="274"/>
      <c r="WWB499" s="274"/>
    </row>
    <row r="500" spans="16145:16148" x14ac:dyDescent="0.2">
      <c r="WVY500" s="274"/>
      <c r="WVZ500" s="274"/>
      <c r="WWA500" s="274"/>
      <c r="WWB500" s="274"/>
    </row>
  </sheetData>
  <mergeCells count="584">
    <mergeCell ref="U8:U9"/>
    <mergeCell ref="A445:A446"/>
    <mergeCell ref="B445:B446"/>
    <mergeCell ref="C445:C446"/>
    <mergeCell ref="D445:D446"/>
    <mergeCell ref="E445:E446"/>
    <mergeCell ref="F445:F446"/>
    <mergeCell ref="Y445:Y446"/>
    <mergeCell ref="A435:A436"/>
    <mergeCell ref="B435:B436"/>
    <mergeCell ref="C435:C436"/>
    <mergeCell ref="D435:D436"/>
    <mergeCell ref="F435:F436"/>
    <mergeCell ref="Y435:Y436"/>
    <mergeCell ref="A429:A430"/>
    <mergeCell ref="B429:B430"/>
    <mergeCell ref="C429:C430"/>
    <mergeCell ref="D429:D430"/>
    <mergeCell ref="F429:F430"/>
    <mergeCell ref="Y429:Y430"/>
    <mergeCell ref="A432:A434"/>
    <mergeCell ref="B432:B434"/>
    <mergeCell ref="C432:C434"/>
    <mergeCell ref="D432:D434"/>
    <mergeCell ref="Y450:Y451"/>
    <mergeCell ref="A450:A451"/>
    <mergeCell ref="B450:B451"/>
    <mergeCell ref="C450:C451"/>
    <mergeCell ref="D450:D451"/>
    <mergeCell ref="A440:A442"/>
    <mergeCell ref="B440:B442"/>
    <mergeCell ref="C440:C442"/>
    <mergeCell ref="D440:D442"/>
    <mergeCell ref="Y440:Y442"/>
    <mergeCell ref="A443:A444"/>
    <mergeCell ref="B443:B444"/>
    <mergeCell ref="C443:C444"/>
    <mergeCell ref="D443:D444"/>
    <mergeCell ref="E443:E444"/>
    <mergeCell ref="F443:F444"/>
    <mergeCell ref="Y443:Y444"/>
    <mergeCell ref="E433:E434"/>
    <mergeCell ref="F433:F434"/>
    <mergeCell ref="Y432:Y434"/>
    <mergeCell ref="A424:A425"/>
    <mergeCell ref="B424:B425"/>
    <mergeCell ref="C424:C425"/>
    <mergeCell ref="D424:D425"/>
    <mergeCell ref="E424:E425"/>
    <mergeCell ref="F424:F425"/>
    <mergeCell ref="Y424:Y425"/>
    <mergeCell ref="A427:A428"/>
    <mergeCell ref="B427:B428"/>
    <mergeCell ref="C427:C428"/>
    <mergeCell ref="D427:D428"/>
    <mergeCell ref="E427:E428"/>
    <mergeCell ref="F427:F428"/>
    <mergeCell ref="Y427:Y428"/>
    <mergeCell ref="A420:A421"/>
    <mergeCell ref="B420:B421"/>
    <mergeCell ref="C420:C421"/>
    <mergeCell ref="D420:D421"/>
    <mergeCell ref="E420:E421"/>
    <mergeCell ref="F420:F421"/>
    <mergeCell ref="Y420:Y421"/>
    <mergeCell ref="A422:A423"/>
    <mergeCell ref="B422:B423"/>
    <mergeCell ref="C422:C423"/>
    <mergeCell ref="D422:D423"/>
    <mergeCell ref="E422:E423"/>
    <mergeCell ref="F422:F423"/>
    <mergeCell ref="Y422:Y423"/>
    <mergeCell ref="A416:A417"/>
    <mergeCell ref="B416:B417"/>
    <mergeCell ref="C416:C417"/>
    <mergeCell ref="D416:D417"/>
    <mergeCell ref="Y416:Y417"/>
    <mergeCell ref="A206:A207"/>
    <mergeCell ref="B206:B207"/>
    <mergeCell ref="C206:C207"/>
    <mergeCell ref="D206:D207"/>
    <mergeCell ref="Y206:Y207"/>
    <mergeCell ref="Y410:Y412"/>
    <mergeCell ref="Y413:Y414"/>
    <mergeCell ref="A407:A409"/>
    <mergeCell ref="B407:B409"/>
    <mergeCell ref="C407:C409"/>
    <mergeCell ref="D407:D409"/>
    <mergeCell ref="B410:B412"/>
    <mergeCell ref="A413:A414"/>
    <mergeCell ref="B413:B414"/>
    <mergeCell ref="C413:C414"/>
    <mergeCell ref="D413:D414"/>
    <mergeCell ref="Y399:Y400"/>
    <mergeCell ref="Y407:Y409"/>
    <mergeCell ref="B402:B404"/>
    <mergeCell ref="C138:C139"/>
    <mergeCell ref="D138:D139"/>
    <mergeCell ref="Y138:Y139"/>
    <mergeCell ref="Y402:Y404"/>
    <mergeCell ref="Y405:Y406"/>
    <mergeCell ref="A399:A400"/>
    <mergeCell ref="B399:B400"/>
    <mergeCell ref="Y204:Y205"/>
    <mergeCell ref="A204:A205"/>
    <mergeCell ref="B204:B205"/>
    <mergeCell ref="E376:E377"/>
    <mergeCell ref="A402:A404"/>
    <mergeCell ref="C204:C205"/>
    <mergeCell ref="D204:D205"/>
    <mergeCell ref="E180:E181"/>
    <mergeCell ref="F180:F181"/>
    <mergeCell ref="C180:C181"/>
    <mergeCell ref="D180:D181"/>
    <mergeCell ref="B180:B181"/>
    <mergeCell ref="C399:C400"/>
    <mergeCell ref="D399:D400"/>
    <mergeCell ref="Y376:Y377"/>
    <mergeCell ref="E198:E199"/>
    <mergeCell ref="D198:D199"/>
    <mergeCell ref="C402:C404"/>
    <mergeCell ref="D402:D404"/>
    <mergeCell ref="A405:A406"/>
    <mergeCell ref="B405:B406"/>
    <mergeCell ref="C405:C406"/>
    <mergeCell ref="D405:D406"/>
    <mergeCell ref="C410:C412"/>
    <mergeCell ref="D410:D412"/>
    <mergeCell ref="A410:A412"/>
    <mergeCell ref="E340:E341"/>
    <mergeCell ref="A346:A347"/>
    <mergeCell ref="B346:B347"/>
    <mergeCell ref="C346:C347"/>
    <mergeCell ref="D346:D347"/>
    <mergeCell ref="A370:A372"/>
    <mergeCell ref="B370:B372"/>
    <mergeCell ref="C370:C372"/>
    <mergeCell ref="D370:D372"/>
    <mergeCell ref="E370:E372"/>
    <mergeCell ref="A373:A375"/>
    <mergeCell ref="B373:B375"/>
    <mergeCell ref="C373:C375"/>
    <mergeCell ref="D373:D375"/>
    <mergeCell ref="E373:E375"/>
    <mergeCell ref="A376:A377"/>
    <mergeCell ref="B376:B377"/>
    <mergeCell ref="C376:C377"/>
    <mergeCell ref="D376:D377"/>
    <mergeCell ref="A337:A338"/>
    <mergeCell ref="B337:B338"/>
    <mergeCell ref="C337:C338"/>
    <mergeCell ref="D337:D338"/>
    <mergeCell ref="A340:A341"/>
    <mergeCell ref="B340:B341"/>
    <mergeCell ref="C340:C341"/>
    <mergeCell ref="D340:D341"/>
    <mergeCell ref="A331:A333"/>
    <mergeCell ref="B331:B333"/>
    <mergeCell ref="C331:C333"/>
    <mergeCell ref="D331:D333"/>
    <mergeCell ref="E331:E333"/>
    <mergeCell ref="A334:A336"/>
    <mergeCell ref="B334:B336"/>
    <mergeCell ref="C334:C336"/>
    <mergeCell ref="D334:D336"/>
    <mergeCell ref="E334:E336"/>
    <mergeCell ref="A327:A328"/>
    <mergeCell ref="B327:B328"/>
    <mergeCell ref="C327:C328"/>
    <mergeCell ref="D327:D328"/>
    <mergeCell ref="E327:E328"/>
    <mergeCell ref="A329:A330"/>
    <mergeCell ref="B329:B330"/>
    <mergeCell ref="C329:C330"/>
    <mergeCell ref="D329:D330"/>
    <mergeCell ref="E329:E330"/>
    <mergeCell ref="A322:A324"/>
    <mergeCell ref="B322:B324"/>
    <mergeCell ref="C322:C324"/>
    <mergeCell ref="D322:D324"/>
    <mergeCell ref="E322:E324"/>
    <mergeCell ref="Y322:Y324"/>
    <mergeCell ref="A325:A326"/>
    <mergeCell ref="B325:B326"/>
    <mergeCell ref="C325:C326"/>
    <mergeCell ref="D325:D326"/>
    <mergeCell ref="E325:E326"/>
    <mergeCell ref="Y325:Y326"/>
    <mergeCell ref="A317:A321"/>
    <mergeCell ref="B317:B321"/>
    <mergeCell ref="C317:C321"/>
    <mergeCell ref="D317:D321"/>
    <mergeCell ref="Y317:Y321"/>
    <mergeCell ref="A5:C5"/>
    <mergeCell ref="A6:C6"/>
    <mergeCell ref="A7:B7"/>
    <mergeCell ref="B291:B292"/>
    <mergeCell ref="A291:A292"/>
    <mergeCell ref="C291:C292"/>
    <mergeCell ref="D291:D292"/>
    <mergeCell ref="B134:B135"/>
    <mergeCell ref="C134:C135"/>
    <mergeCell ref="D134:D135"/>
    <mergeCell ref="A134:A135"/>
    <mergeCell ref="B127:B129"/>
    <mergeCell ref="C127:C129"/>
    <mergeCell ref="D127:D129"/>
    <mergeCell ref="A127:A129"/>
    <mergeCell ref="B132:B133"/>
    <mergeCell ref="A132:A133"/>
    <mergeCell ref="A138:A139"/>
    <mergeCell ref="B138:B139"/>
    <mergeCell ref="Y124:Y126"/>
    <mergeCell ref="Y117:Y120"/>
    <mergeCell ref="C132:C133"/>
    <mergeCell ref="D132:D133"/>
    <mergeCell ref="Y291:Y292"/>
    <mergeCell ref="Y224:Y226"/>
    <mergeCell ref="Y227:Y228"/>
    <mergeCell ref="Y229:Y230"/>
    <mergeCell ref="Y233:Y234"/>
    <mergeCell ref="Y235:Y236"/>
    <mergeCell ref="Y237:Y239"/>
    <mergeCell ref="Y287:Y288"/>
    <mergeCell ref="Y240:Y244"/>
    <mergeCell ref="Y245:Y250"/>
    <mergeCell ref="Y255:Y257"/>
    <mergeCell ref="Y259:Y264"/>
    <mergeCell ref="Y267:Y272"/>
    <mergeCell ref="Y273:Y276"/>
    <mergeCell ref="Y281:Y286"/>
    <mergeCell ref="F287:F288"/>
    <mergeCell ref="E287:E288"/>
    <mergeCell ref="G245:G250"/>
    <mergeCell ref="F237:F239"/>
    <mergeCell ref="D240:D244"/>
    <mergeCell ref="A114:A116"/>
    <mergeCell ref="B108:B111"/>
    <mergeCell ref="A108:A111"/>
    <mergeCell ref="C108:C111"/>
    <mergeCell ref="D108:D111"/>
    <mergeCell ref="A106:A107"/>
    <mergeCell ref="A124:A126"/>
    <mergeCell ref="C124:C126"/>
    <mergeCell ref="D124:D126"/>
    <mergeCell ref="B117:B120"/>
    <mergeCell ref="C117:C120"/>
    <mergeCell ref="D117:D120"/>
    <mergeCell ref="A117:A120"/>
    <mergeCell ref="A287:A288"/>
    <mergeCell ref="A93:A94"/>
    <mergeCell ref="B93:B94"/>
    <mergeCell ref="C93:C94"/>
    <mergeCell ref="D93:D94"/>
    <mergeCell ref="B96:B97"/>
    <mergeCell ref="C96:C97"/>
    <mergeCell ref="D96:D97"/>
    <mergeCell ref="A96:A97"/>
    <mergeCell ref="D287:D288"/>
    <mergeCell ref="A255:A257"/>
    <mergeCell ref="D255:D257"/>
    <mergeCell ref="A281:A286"/>
    <mergeCell ref="A240:A244"/>
    <mergeCell ref="A245:A250"/>
    <mergeCell ref="D235:D236"/>
    <mergeCell ref="A235:A236"/>
    <mergeCell ref="C229:C230"/>
    <mergeCell ref="A213:A217"/>
    <mergeCell ref="D213:D217"/>
    <mergeCell ref="B287:B288"/>
    <mergeCell ref="C287:C288"/>
    <mergeCell ref="B273:B276"/>
    <mergeCell ref="C273:C276"/>
    <mergeCell ref="F281:F286"/>
    <mergeCell ref="A259:A264"/>
    <mergeCell ref="D259:D264"/>
    <mergeCell ref="F259:F264"/>
    <mergeCell ref="A267:A272"/>
    <mergeCell ref="D267:D272"/>
    <mergeCell ref="F267:F272"/>
    <mergeCell ref="A273:A276"/>
    <mergeCell ref="D273:D276"/>
    <mergeCell ref="F273:F276"/>
    <mergeCell ref="E267:E272"/>
    <mergeCell ref="E273:E276"/>
    <mergeCell ref="E281:E286"/>
    <mergeCell ref="B267:B272"/>
    <mergeCell ref="C267:C272"/>
    <mergeCell ref="E259:E264"/>
    <mergeCell ref="B259:B264"/>
    <mergeCell ref="C259:C264"/>
    <mergeCell ref="A237:A239"/>
    <mergeCell ref="D237:D239"/>
    <mergeCell ref="E235:E236"/>
    <mergeCell ref="E237:E239"/>
    <mergeCell ref="E245:E250"/>
    <mergeCell ref="B235:B236"/>
    <mergeCell ref="C235:C236"/>
    <mergeCell ref="B237:B239"/>
    <mergeCell ref="B281:B286"/>
    <mergeCell ref="C281:C286"/>
    <mergeCell ref="D281:D286"/>
    <mergeCell ref="D245:D250"/>
    <mergeCell ref="F245:F250"/>
    <mergeCell ref="B240:B244"/>
    <mergeCell ref="C240:C244"/>
    <mergeCell ref="B245:B250"/>
    <mergeCell ref="C245:C250"/>
    <mergeCell ref="C237:C239"/>
    <mergeCell ref="F255:F257"/>
    <mergeCell ref="F235:F236"/>
    <mergeCell ref="F240:F244"/>
    <mergeCell ref="A229:A230"/>
    <mergeCell ref="D229:D230"/>
    <mergeCell ref="F229:F230"/>
    <mergeCell ref="A233:A234"/>
    <mergeCell ref="D233:D234"/>
    <mergeCell ref="F233:F234"/>
    <mergeCell ref="E233:E234"/>
    <mergeCell ref="B229:B230"/>
    <mergeCell ref="B233:B234"/>
    <mergeCell ref="C233:C234"/>
    <mergeCell ref="Y8:Y9"/>
    <mergeCell ref="B213:B217"/>
    <mergeCell ref="C213:C217"/>
    <mergeCell ref="B220:B223"/>
    <mergeCell ref="C220:C223"/>
    <mergeCell ref="E213:E217"/>
    <mergeCell ref="E220:E223"/>
    <mergeCell ref="F213:F217"/>
    <mergeCell ref="Y213:Y217"/>
    <mergeCell ref="Y220:Y223"/>
    <mergeCell ref="Y146:Y147"/>
    <mergeCell ref="Y193:Y194"/>
    <mergeCell ref="Y198:Y199"/>
    <mergeCell ref="Y180:Y181"/>
    <mergeCell ref="B148:B149"/>
    <mergeCell ref="Y108:Y111"/>
    <mergeCell ref="Y114:Y116"/>
    <mergeCell ref="Y93:Y94"/>
    <mergeCell ref="Y96:Y97"/>
    <mergeCell ref="Y103:Y104"/>
    <mergeCell ref="Y106:Y107"/>
    <mergeCell ref="C154:C155"/>
    <mergeCell ref="D154:D155"/>
    <mergeCell ref="E154:E155"/>
    <mergeCell ref="A180:A181"/>
    <mergeCell ref="F193:F194"/>
    <mergeCell ref="F198:F199"/>
    <mergeCell ref="A193:A194"/>
    <mergeCell ref="B193:B194"/>
    <mergeCell ref="C193:C194"/>
    <mergeCell ref="D193:D194"/>
    <mergeCell ref="B198:B199"/>
    <mergeCell ref="C198:C199"/>
    <mergeCell ref="A198:A199"/>
    <mergeCell ref="E193:E194"/>
    <mergeCell ref="A220:A223"/>
    <mergeCell ref="D220:D223"/>
    <mergeCell ref="F220:F223"/>
    <mergeCell ref="A224:A226"/>
    <mergeCell ref="D224:D226"/>
    <mergeCell ref="F224:F226"/>
    <mergeCell ref="A227:A228"/>
    <mergeCell ref="D227:D228"/>
    <mergeCell ref="F227:F228"/>
    <mergeCell ref="E224:E226"/>
    <mergeCell ref="B224:B226"/>
    <mergeCell ref="C224:C226"/>
    <mergeCell ref="B227:B228"/>
    <mergeCell ref="C227:C228"/>
    <mergeCell ref="A8:A9"/>
    <mergeCell ref="B8:B9"/>
    <mergeCell ref="C8:C9"/>
    <mergeCell ref="D8:D9"/>
    <mergeCell ref="E8:E9"/>
    <mergeCell ref="R8:R9"/>
    <mergeCell ref="S8:T8"/>
    <mergeCell ref="F8:F9"/>
    <mergeCell ref="G8:G9"/>
    <mergeCell ref="H8:H9"/>
    <mergeCell ref="I8:I9"/>
    <mergeCell ref="J8:J9"/>
    <mergeCell ref="K8:K9"/>
    <mergeCell ref="L8:L9"/>
    <mergeCell ref="M8:M9"/>
    <mergeCell ref="K7:L7"/>
    <mergeCell ref="B464:D464"/>
    <mergeCell ref="B463:D463"/>
    <mergeCell ref="G463:K463"/>
    <mergeCell ref="B461:D461"/>
    <mergeCell ref="G461:K461"/>
    <mergeCell ref="B462:D462"/>
    <mergeCell ref="G462:K462"/>
    <mergeCell ref="A455:C455"/>
    <mergeCell ref="A297:A298"/>
    <mergeCell ref="A300:A302"/>
    <mergeCell ref="A304:A305"/>
    <mergeCell ref="A307:A308"/>
    <mergeCell ref="A311:A316"/>
    <mergeCell ref="A32:A35"/>
    <mergeCell ref="A40:A42"/>
    <mergeCell ref="A70:A71"/>
    <mergeCell ref="B70:B71"/>
    <mergeCell ref="C70:C71"/>
    <mergeCell ref="D70:D71"/>
    <mergeCell ref="A72:A73"/>
    <mergeCell ref="B72:B73"/>
    <mergeCell ref="C72:C73"/>
    <mergeCell ref="D72:D73"/>
    <mergeCell ref="X8:X9"/>
    <mergeCell ref="M154:M155"/>
    <mergeCell ref="N8:N9"/>
    <mergeCell ref="O8:O9"/>
    <mergeCell ref="P8:P9"/>
    <mergeCell ref="Q8:Q9"/>
    <mergeCell ref="C148:C149"/>
    <mergeCell ref="B106:B107"/>
    <mergeCell ref="C106:C107"/>
    <mergeCell ref="D106:D107"/>
    <mergeCell ref="B103:B104"/>
    <mergeCell ref="C103:C104"/>
    <mergeCell ref="B48:B49"/>
    <mergeCell ref="C48:C49"/>
    <mergeCell ref="D48:D49"/>
    <mergeCell ref="D60:D61"/>
    <mergeCell ref="D103:D104"/>
    <mergeCell ref="B124:B126"/>
    <mergeCell ref="B32:B35"/>
    <mergeCell ref="C32:C35"/>
    <mergeCell ref="D32:D35"/>
    <mergeCell ref="B40:B42"/>
    <mergeCell ref="C40:C42"/>
    <mergeCell ref="D40:D42"/>
    <mergeCell ref="M267:M272"/>
    <mergeCell ref="M273:M276"/>
    <mergeCell ref="M281:M286"/>
    <mergeCell ref="M287:M288"/>
    <mergeCell ref="M213:M217"/>
    <mergeCell ref="M220:M223"/>
    <mergeCell ref="M224:M226"/>
    <mergeCell ref="M227:M228"/>
    <mergeCell ref="M229:M230"/>
    <mergeCell ref="M233:M234"/>
    <mergeCell ref="M235:M236"/>
    <mergeCell ref="M237:M239"/>
    <mergeCell ref="M240:M244"/>
    <mergeCell ref="M245:M250"/>
    <mergeCell ref="M255:M257"/>
    <mergeCell ref="M259:M264"/>
    <mergeCell ref="Y327:Y328"/>
    <mergeCell ref="Y297:Y298"/>
    <mergeCell ref="Y300:Y302"/>
    <mergeCell ref="Y304:Y305"/>
    <mergeCell ref="Y307:Y308"/>
    <mergeCell ref="B297:B298"/>
    <mergeCell ref="C297:C298"/>
    <mergeCell ref="B300:B302"/>
    <mergeCell ref="B304:B305"/>
    <mergeCell ref="B307:B308"/>
    <mergeCell ref="C307:C308"/>
    <mergeCell ref="C304:C305"/>
    <mergeCell ref="B311:B316"/>
    <mergeCell ref="C311:C316"/>
    <mergeCell ref="D311:D316"/>
    <mergeCell ref="Y311:Y316"/>
    <mergeCell ref="E313:E314"/>
    <mergeCell ref="Y329:Y330"/>
    <mergeCell ref="Y331:Y333"/>
    <mergeCell ref="Y334:Y336"/>
    <mergeCell ref="Y337:Y338"/>
    <mergeCell ref="Y340:Y341"/>
    <mergeCell ref="Y346:Y347"/>
    <mergeCell ref="Y370:Y372"/>
    <mergeCell ref="Y373:Y375"/>
    <mergeCell ref="Y16:Y18"/>
    <mergeCell ref="Y29:Y31"/>
    <mergeCell ref="Y46:Y47"/>
    <mergeCell ref="Y52:Y53"/>
    <mergeCell ref="Y54:Y55"/>
    <mergeCell ref="Y56:Y57"/>
    <mergeCell ref="Y60:Y61"/>
    <mergeCell ref="Y62:Y63"/>
    <mergeCell ref="Y64:Y65"/>
    <mergeCell ref="Y70:Y71"/>
    <mergeCell ref="Y72:Y73"/>
    <mergeCell ref="Y148:Y149"/>
    <mergeCell ref="Y154:Y155"/>
    <mergeCell ref="Y127:Y129"/>
    <mergeCell ref="Y132:Y133"/>
    <mergeCell ref="Y134:Y135"/>
    <mergeCell ref="Y32:Y35"/>
    <mergeCell ref="D16:D18"/>
    <mergeCell ref="A22:A27"/>
    <mergeCell ref="B22:B27"/>
    <mergeCell ref="C22:C27"/>
    <mergeCell ref="D22:D27"/>
    <mergeCell ref="Y22:Y27"/>
    <mergeCell ref="A16:A18"/>
    <mergeCell ref="B16:B18"/>
    <mergeCell ref="C16:C18"/>
    <mergeCell ref="A29:A31"/>
    <mergeCell ref="B29:B31"/>
    <mergeCell ref="C29:C31"/>
    <mergeCell ref="D29:D31"/>
    <mergeCell ref="Y40:Y42"/>
    <mergeCell ref="A44:A45"/>
    <mergeCell ref="B44:B45"/>
    <mergeCell ref="C44:C45"/>
    <mergeCell ref="D44:D45"/>
    <mergeCell ref="Y44:Y45"/>
    <mergeCell ref="A46:A47"/>
    <mergeCell ref="B46:B47"/>
    <mergeCell ref="C46:C47"/>
    <mergeCell ref="D46:D47"/>
    <mergeCell ref="Y48:Y49"/>
    <mergeCell ref="A50:A51"/>
    <mergeCell ref="B50:B51"/>
    <mergeCell ref="C50:C51"/>
    <mergeCell ref="D50:D51"/>
    <mergeCell ref="Y50:Y51"/>
    <mergeCell ref="A48:A49"/>
    <mergeCell ref="Y58:Y59"/>
    <mergeCell ref="A52:A53"/>
    <mergeCell ref="B52:B53"/>
    <mergeCell ref="C52:C53"/>
    <mergeCell ref="D52:D53"/>
    <mergeCell ref="A54:A55"/>
    <mergeCell ref="B54:B55"/>
    <mergeCell ref="C54:C55"/>
    <mergeCell ref="D54:D55"/>
    <mergeCell ref="A56:A57"/>
    <mergeCell ref="B56:B57"/>
    <mergeCell ref="C56:C57"/>
    <mergeCell ref="D56:D57"/>
    <mergeCell ref="A58:A59"/>
    <mergeCell ref="B58:B59"/>
    <mergeCell ref="C58:C59"/>
    <mergeCell ref="D58:D59"/>
    <mergeCell ref="A64:A65"/>
    <mergeCell ref="B64:B65"/>
    <mergeCell ref="C64:C65"/>
    <mergeCell ref="D64:D65"/>
    <mergeCell ref="A60:A61"/>
    <mergeCell ref="B60:B61"/>
    <mergeCell ref="C60:C61"/>
    <mergeCell ref="A62:A63"/>
    <mergeCell ref="B62:B63"/>
    <mergeCell ref="C62:C63"/>
    <mergeCell ref="D62:D63"/>
    <mergeCell ref="A74:A77"/>
    <mergeCell ref="B74:B77"/>
    <mergeCell ref="C74:C77"/>
    <mergeCell ref="D74:D77"/>
    <mergeCell ref="Y74:Y77"/>
    <mergeCell ref="A78:A79"/>
    <mergeCell ref="B78:B79"/>
    <mergeCell ref="C78:C79"/>
    <mergeCell ref="D78:D79"/>
    <mergeCell ref="Y78:Y79"/>
    <mergeCell ref="Y159:Y160"/>
    <mergeCell ref="A80:A81"/>
    <mergeCell ref="B80:B81"/>
    <mergeCell ref="C80:C81"/>
    <mergeCell ref="D80:D81"/>
    <mergeCell ref="Y80:Y81"/>
    <mergeCell ref="D148:D149"/>
    <mergeCell ref="A154:A155"/>
    <mergeCell ref="A146:A147"/>
    <mergeCell ref="B146:B147"/>
    <mergeCell ref="C146:C147"/>
    <mergeCell ref="D146:D147"/>
    <mergeCell ref="E146:E147"/>
    <mergeCell ref="B154:B155"/>
    <mergeCell ref="F154:F155"/>
    <mergeCell ref="A148:A149"/>
    <mergeCell ref="A159:A160"/>
    <mergeCell ref="B159:B160"/>
    <mergeCell ref="C159:C160"/>
    <mergeCell ref="D159:D160"/>
    <mergeCell ref="A103:A104"/>
    <mergeCell ref="B114:B116"/>
    <mergeCell ref="C114:C116"/>
    <mergeCell ref="D114:D116"/>
  </mergeCells>
  <conditionalFormatting sqref="X167 Y170 X169:X170 Y176:Y179 Y378:Y398 X294:X415 Y98:Y100 Y89:Y92 Y142:Y144 X142:X150 Y150 Y152:Y153 X164:Y165 Y182:Y189 Y191:Y192 Y218:Y220 X212:X288 Y235 Y137 X152:X162 Y156:Y158 Y162 Y201:Y203 Y208:Y209 X172:X209 X11:X87 Y66:Y69 Y82:Y87 X90:X140">
    <cfRule type="cellIs" dxfId="878" priority="958" operator="equal">
      <formula>"EN TERMINO"</formula>
    </cfRule>
    <cfRule type="cellIs" dxfId="877" priority="959" operator="equal">
      <formula>"CUMPLIDA"</formula>
    </cfRule>
    <cfRule type="cellIs" dxfId="876" priority="960" operator="equal">
      <formula>"VENCIDA"</formula>
    </cfRule>
  </conditionalFormatting>
  <conditionalFormatting sqref="Y145">
    <cfRule type="cellIs" dxfId="875" priority="862" operator="equal">
      <formula>"EN TERMINO"</formula>
    </cfRule>
    <cfRule type="cellIs" dxfId="874" priority="863" operator="equal">
      <formula>"CUMPLIDA"</formula>
    </cfRule>
    <cfRule type="cellIs" dxfId="873" priority="864" operator="equal">
      <formula>"VENCIDA"</formula>
    </cfRule>
  </conditionalFormatting>
  <conditionalFormatting sqref="Y148">
    <cfRule type="cellIs" dxfId="872" priority="823" operator="equal">
      <formula>"EN TERMINO"</formula>
    </cfRule>
    <cfRule type="cellIs" dxfId="871" priority="824" operator="equal">
      <formula>"CUMPLIDA"</formula>
    </cfRule>
    <cfRule type="cellIs" dxfId="870" priority="825" operator="equal">
      <formula>"VENCIDA"</formula>
    </cfRule>
  </conditionalFormatting>
  <conditionalFormatting sqref="Y167">
    <cfRule type="cellIs" dxfId="869" priority="757" operator="equal">
      <formula>"EN TERMINO"</formula>
    </cfRule>
    <cfRule type="cellIs" dxfId="868" priority="758" operator="equal">
      <formula>"CUMPLIDA"</formula>
    </cfRule>
    <cfRule type="cellIs" dxfId="867" priority="759" operator="equal">
      <formula>"VENCIDA"</formula>
    </cfRule>
  </conditionalFormatting>
  <conditionalFormatting sqref="Y169">
    <cfRule type="cellIs" dxfId="866" priority="736" operator="equal">
      <formula>"EN TERMINO"</formula>
    </cfRule>
    <cfRule type="cellIs" dxfId="865" priority="737" operator="equal">
      <formula>"CUMPLIDA"</formula>
    </cfRule>
    <cfRule type="cellIs" dxfId="864" priority="738" operator="equal">
      <formula>"VENCIDA"</formula>
    </cfRule>
  </conditionalFormatting>
  <conditionalFormatting sqref="Y172:Y175">
    <cfRule type="cellIs" dxfId="863" priority="724" operator="equal">
      <formula>"EN TERMINO"</formula>
    </cfRule>
    <cfRule type="cellIs" dxfId="862" priority="725" operator="equal">
      <formula>"CUMPLIDA"</formula>
    </cfRule>
    <cfRule type="cellIs" dxfId="861" priority="726" operator="equal">
      <formula>"VENCIDA"</formula>
    </cfRule>
  </conditionalFormatting>
  <conditionalFormatting sqref="Y190">
    <cfRule type="cellIs" dxfId="860" priority="703" operator="equal">
      <formula>"EN TERMINO"</formula>
    </cfRule>
    <cfRule type="cellIs" dxfId="859" priority="704" operator="equal">
      <formula>"CUMPLIDA"</formula>
    </cfRule>
    <cfRule type="cellIs" dxfId="858" priority="705" operator="equal">
      <formula>"VENCIDA"</formula>
    </cfRule>
  </conditionalFormatting>
  <conditionalFormatting sqref="Y195:Y197">
    <cfRule type="cellIs" dxfId="857" priority="685" operator="equal">
      <formula>"EN TERMINO"</formula>
    </cfRule>
    <cfRule type="cellIs" dxfId="856" priority="686" operator="equal">
      <formula>"CUMPLIDA"</formula>
    </cfRule>
    <cfRule type="cellIs" dxfId="855" priority="687" operator="equal">
      <formula>"VENCIDA"</formula>
    </cfRule>
  </conditionalFormatting>
  <conditionalFormatting sqref="Y180">
    <cfRule type="cellIs" dxfId="854" priority="613" operator="equal">
      <formula>"EN TERMINO"</formula>
    </cfRule>
    <cfRule type="cellIs" dxfId="853" priority="614" operator="equal">
      <formula>"CUMPLIDA"</formula>
    </cfRule>
    <cfRule type="cellIs" dxfId="852" priority="615" operator="equal">
      <formula>"VENCIDA"</formula>
    </cfRule>
  </conditionalFormatting>
  <conditionalFormatting sqref="Y193">
    <cfRule type="cellIs" dxfId="851" priority="598" operator="equal">
      <formula>"EN TERMINO"</formula>
    </cfRule>
    <cfRule type="cellIs" dxfId="850" priority="599" operator="equal">
      <formula>"CUMPLIDA"</formula>
    </cfRule>
    <cfRule type="cellIs" dxfId="849" priority="600" operator="equal">
      <formula>"VENCIDA"</formula>
    </cfRule>
  </conditionalFormatting>
  <conditionalFormatting sqref="Y198">
    <cfRule type="cellIs" dxfId="848" priority="595" operator="equal">
      <formula>"EN TERMINO"</formula>
    </cfRule>
    <cfRule type="cellIs" dxfId="847" priority="596" operator="equal">
      <formula>"CUMPLIDA"</formula>
    </cfRule>
    <cfRule type="cellIs" dxfId="846" priority="597" operator="equal">
      <formula>"VENCIDA"</formula>
    </cfRule>
  </conditionalFormatting>
  <conditionalFormatting sqref="X211">
    <cfRule type="cellIs" dxfId="845" priority="541" operator="equal">
      <formula>"EN TERMINO"</formula>
    </cfRule>
    <cfRule type="cellIs" dxfId="844" priority="542" operator="equal">
      <formula>"CUMPLIDA"</formula>
    </cfRule>
    <cfRule type="cellIs" dxfId="843" priority="543" operator="equal">
      <formula>"VENCIDA"</formula>
    </cfRule>
  </conditionalFormatting>
  <conditionalFormatting sqref="Y211">
    <cfRule type="cellIs" dxfId="842" priority="535" operator="equal">
      <formula>"EN TERMINO"</formula>
    </cfRule>
    <cfRule type="cellIs" dxfId="841" priority="536" operator="equal">
      <formula>"CUMPLIDA"</formula>
    </cfRule>
    <cfRule type="cellIs" dxfId="840" priority="537" operator="equal">
      <formula>"VENCIDA"</formula>
    </cfRule>
  </conditionalFormatting>
  <conditionalFormatting sqref="Y212:Y213 Y224 Y229 Y231:Y233 Y237 Y240 Y245 Y251:Y255 Y258:Y259 Y265:Y267 Y273 Y277:Y281 Y287">
    <cfRule type="cellIs" dxfId="839" priority="532" operator="equal">
      <formula>"EN TERMINO"</formula>
    </cfRule>
    <cfRule type="cellIs" dxfId="838" priority="533" operator="equal">
      <formula>"CUMPLIDA"</formula>
    </cfRule>
    <cfRule type="cellIs" dxfId="837" priority="534" operator="equal">
      <formula>"VENCIDA"</formula>
    </cfRule>
  </conditionalFormatting>
  <conditionalFormatting sqref="Y227">
    <cfRule type="cellIs" dxfId="836" priority="529" operator="equal">
      <formula>"EN TERMINO"</formula>
    </cfRule>
    <cfRule type="cellIs" dxfId="835" priority="530" operator="equal">
      <formula>"CUMPLIDA"</formula>
    </cfRule>
    <cfRule type="cellIs" dxfId="834" priority="531" operator="equal">
      <formula>"VENCIDA"</formula>
    </cfRule>
  </conditionalFormatting>
  <conditionalFormatting sqref="X89">
    <cfRule type="cellIs" dxfId="833" priority="526" operator="equal">
      <formula>"EN TERMINO"</formula>
    </cfRule>
    <cfRule type="cellIs" dxfId="832" priority="527" operator="equal">
      <formula>"CUMPLIDA"</formula>
    </cfRule>
    <cfRule type="cellIs" dxfId="831" priority="528" operator="equal">
      <formula>"VENCIDA"</formula>
    </cfRule>
  </conditionalFormatting>
  <conditionalFormatting sqref="Y95">
    <cfRule type="cellIs" dxfId="830" priority="517" operator="equal">
      <formula>"EN TERMINO"</formula>
    </cfRule>
    <cfRule type="cellIs" dxfId="829" priority="518" operator="equal">
      <formula>"CUMPLIDA"</formula>
    </cfRule>
    <cfRule type="cellIs" dxfId="828" priority="519" operator="equal">
      <formula>"VENCIDA"</formula>
    </cfRule>
  </conditionalFormatting>
  <conditionalFormatting sqref="Y101:Y102">
    <cfRule type="cellIs" dxfId="827" priority="511" operator="equal">
      <formula>"EN TERMINO"</formula>
    </cfRule>
    <cfRule type="cellIs" dxfId="826" priority="512" operator="equal">
      <formula>"CUMPLIDA"</formula>
    </cfRule>
    <cfRule type="cellIs" dxfId="825" priority="513" operator="equal">
      <formula>"VENCIDA"</formula>
    </cfRule>
  </conditionalFormatting>
  <conditionalFormatting sqref="Y112:Y113">
    <cfRule type="cellIs" dxfId="824" priority="499" operator="equal">
      <formula>"EN TERMINO"</formula>
    </cfRule>
    <cfRule type="cellIs" dxfId="823" priority="500" operator="equal">
      <formula>"CUMPLIDA"</formula>
    </cfRule>
    <cfRule type="cellIs" dxfId="822" priority="501" operator="equal">
      <formula>"VENCIDA"</formula>
    </cfRule>
  </conditionalFormatting>
  <conditionalFormatting sqref="Y121">
    <cfRule type="cellIs" dxfId="821" priority="490" operator="equal">
      <formula>"EN TERMINO"</formula>
    </cfRule>
    <cfRule type="cellIs" dxfId="820" priority="491" operator="equal">
      <formula>"CUMPLIDA"</formula>
    </cfRule>
    <cfRule type="cellIs" dxfId="819" priority="492" operator="equal">
      <formula>"VENCIDA"</formula>
    </cfRule>
  </conditionalFormatting>
  <conditionalFormatting sqref="Y122">
    <cfRule type="cellIs" dxfId="818" priority="481" operator="equal">
      <formula>"EN TERMINO"</formula>
    </cfRule>
    <cfRule type="cellIs" dxfId="817" priority="482" operator="equal">
      <formula>"CUMPLIDA"</formula>
    </cfRule>
    <cfRule type="cellIs" dxfId="816" priority="483" operator="equal">
      <formula>"VENCIDA"</formula>
    </cfRule>
  </conditionalFormatting>
  <conditionalFormatting sqref="Y123">
    <cfRule type="cellIs" dxfId="815" priority="478" operator="equal">
      <formula>"EN TERMINO"</formula>
    </cfRule>
    <cfRule type="cellIs" dxfId="814" priority="479" operator="equal">
      <formula>"CUMPLIDA"</formula>
    </cfRule>
    <cfRule type="cellIs" dxfId="813" priority="480" operator="equal">
      <formula>"VENCIDA"</formula>
    </cfRule>
  </conditionalFormatting>
  <conditionalFormatting sqref="Y130">
    <cfRule type="cellIs" dxfId="812" priority="475" operator="equal">
      <formula>"EN TERMINO"</formula>
    </cfRule>
    <cfRule type="cellIs" dxfId="811" priority="476" operator="equal">
      <formula>"CUMPLIDA"</formula>
    </cfRule>
    <cfRule type="cellIs" dxfId="810" priority="477" operator="equal">
      <formula>"VENCIDA"</formula>
    </cfRule>
  </conditionalFormatting>
  <conditionalFormatting sqref="Y131">
    <cfRule type="cellIs" dxfId="809" priority="472" operator="equal">
      <formula>"EN TERMINO"</formula>
    </cfRule>
    <cfRule type="cellIs" dxfId="808" priority="473" operator="equal">
      <formula>"CUMPLIDA"</formula>
    </cfRule>
    <cfRule type="cellIs" dxfId="807" priority="474" operator="equal">
      <formula>"VENCIDA"</formula>
    </cfRule>
  </conditionalFormatting>
  <conditionalFormatting sqref="Y136">
    <cfRule type="cellIs" dxfId="806" priority="466" operator="equal">
      <formula>"EN TERMINO"</formula>
    </cfRule>
    <cfRule type="cellIs" dxfId="805" priority="467" operator="equal">
      <formula>"CUMPLIDA"</formula>
    </cfRule>
    <cfRule type="cellIs" dxfId="804" priority="468" operator="equal">
      <formula>"VENCIDA"</formula>
    </cfRule>
  </conditionalFormatting>
  <conditionalFormatting sqref="Y124">
    <cfRule type="cellIs" dxfId="803" priority="427" operator="equal">
      <formula>"EN TERMINO"</formula>
    </cfRule>
    <cfRule type="cellIs" dxfId="802" priority="428" operator="equal">
      <formula>"CUMPLIDA"</formula>
    </cfRule>
    <cfRule type="cellIs" dxfId="801" priority="429" operator="equal">
      <formula>"VENCIDA"</formula>
    </cfRule>
  </conditionalFormatting>
  <conditionalFormatting sqref="Y127">
    <cfRule type="cellIs" dxfId="800" priority="424" operator="equal">
      <formula>"EN TERMINO"</formula>
    </cfRule>
    <cfRule type="cellIs" dxfId="799" priority="425" operator="equal">
      <formula>"CUMPLIDA"</formula>
    </cfRule>
    <cfRule type="cellIs" dxfId="798" priority="426" operator="equal">
      <formula>"VENCIDA"</formula>
    </cfRule>
  </conditionalFormatting>
  <conditionalFormatting sqref="Y93">
    <cfRule type="cellIs" dxfId="797" priority="406" operator="equal">
      <formula>"EN TERMINO"</formula>
    </cfRule>
    <cfRule type="cellIs" dxfId="796" priority="407" operator="equal">
      <formula>"CUMPLIDA"</formula>
    </cfRule>
    <cfRule type="cellIs" dxfId="795" priority="408" operator="equal">
      <formula>"VENCIDA"</formula>
    </cfRule>
  </conditionalFormatting>
  <conditionalFormatting sqref="Y96">
    <cfRule type="cellIs" dxfId="794" priority="403" operator="equal">
      <formula>"EN TERMINO"</formula>
    </cfRule>
    <cfRule type="cellIs" dxfId="793" priority="404" operator="equal">
      <formula>"CUMPLIDA"</formula>
    </cfRule>
    <cfRule type="cellIs" dxfId="792" priority="405" operator="equal">
      <formula>"VENCIDA"</formula>
    </cfRule>
  </conditionalFormatting>
  <conditionalFormatting sqref="Y103">
    <cfRule type="cellIs" dxfId="791" priority="391" operator="equal">
      <formula>"EN TERMINO"</formula>
    </cfRule>
    <cfRule type="cellIs" dxfId="790" priority="392" operator="equal">
      <formula>"CUMPLIDA"</formula>
    </cfRule>
    <cfRule type="cellIs" dxfId="789" priority="393" operator="equal">
      <formula>"VENCIDA"</formula>
    </cfRule>
  </conditionalFormatting>
  <conditionalFormatting sqref="Y132">
    <cfRule type="cellIs" dxfId="788" priority="367" operator="equal">
      <formula>"EN TERMINO"</formula>
    </cfRule>
    <cfRule type="cellIs" dxfId="787" priority="368" operator="equal">
      <formula>"CUMPLIDA"</formula>
    </cfRule>
    <cfRule type="cellIs" dxfId="786" priority="369" operator="equal">
      <formula>"VENCIDA"</formula>
    </cfRule>
  </conditionalFormatting>
  <conditionalFormatting sqref="Y134">
    <cfRule type="cellIs" dxfId="785" priority="364" operator="equal">
      <formula>"EN TERMINO"</formula>
    </cfRule>
    <cfRule type="cellIs" dxfId="784" priority="365" operator="equal">
      <formula>"CUMPLIDA"</formula>
    </cfRule>
    <cfRule type="cellIs" dxfId="783" priority="366" operator="equal">
      <formula>"VENCIDA"</formula>
    </cfRule>
  </conditionalFormatting>
  <conditionalFormatting sqref="Y117">
    <cfRule type="cellIs" dxfId="782" priority="337" operator="equal">
      <formula>"EN TERMINO"</formula>
    </cfRule>
    <cfRule type="cellIs" dxfId="781" priority="338" operator="equal">
      <formula>"CUMPLIDA"</formula>
    </cfRule>
    <cfRule type="cellIs" dxfId="780" priority="339" operator="equal">
      <formula>"VENCIDA"</formula>
    </cfRule>
  </conditionalFormatting>
  <conditionalFormatting sqref="X290">
    <cfRule type="cellIs" dxfId="779" priority="322" operator="equal">
      <formula>"EN TERMINO"</formula>
    </cfRule>
    <cfRule type="cellIs" dxfId="778" priority="323" operator="equal">
      <formula>"CUMPLIDA"</formula>
    </cfRule>
    <cfRule type="cellIs" dxfId="777" priority="324" operator="equal">
      <formula>"VENCIDA"</formula>
    </cfRule>
  </conditionalFormatting>
  <conditionalFormatting sqref="Y290">
    <cfRule type="cellIs" dxfId="776" priority="319" operator="equal">
      <formula>"EN TERMINO"</formula>
    </cfRule>
    <cfRule type="cellIs" dxfId="775" priority="320" operator="equal">
      <formula>"CUMPLIDA"</formula>
    </cfRule>
    <cfRule type="cellIs" dxfId="774" priority="321" operator="equal">
      <formula>"VENCIDA"</formula>
    </cfRule>
  </conditionalFormatting>
  <conditionalFormatting sqref="X291:X293">
    <cfRule type="cellIs" dxfId="773" priority="316" operator="equal">
      <formula>"EN TERMINO"</formula>
    </cfRule>
    <cfRule type="cellIs" dxfId="772" priority="317" operator="equal">
      <formula>"CUMPLIDA"</formula>
    </cfRule>
    <cfRule type="cellIs" dxfId="771" priority="318" operator="equal">
      <formula>"VENCIDA"</formula>
    </cfRule>
  </conditionalFormatting>
  <conditionalFormatting sqref="Y291">
    <cfRule type="cellIs" dxfId="770" priority="313" operator="equal">
      <formula>"EN TERMINO"</formula>
    </cfRule>
    <cfRule type="cellIs" dxfId="769" priority="314" operator="equal">
      <formula>"CUMPLIDA"</formula>
    </cfRule>
    <cfRule type="cellIs" dxfId="768" priority="315" operator="equal">
      <formula>"VENCIDA"</formula>
    </cfRule>
  </conditionalFormatting>
  <conditionalFormatting sqref="Y294:Y296">
    <cfRule type="cellIs" dxfId="767" priority="307" operator="equal">
      <formula>"EN TERMINO"</formula>
    </cfRule>
    <cfRule type="cellIs" dxfId="766" priority="308" operator="equal">
      <formula>"CUMPLIDA"</formula>
    </cfRule>
    <cfRule type="cellIs" dxfId="765" priority="309" operator="equal">
      <formula>"VENCIDA"</formula>
    </cfRule>
  </conditionalFormatting>
  <conditionalFormatting sqref="Y297">
    <cfRule type="cellIs" dxfId="764" priority="304" operator="equal">
      <formula>"EN TERMINO"</formula>
    </cfRule>
    <cfRule type="cellIs" dxfId="763" priority="305" operator="equal">
      <formula>"CUMPLIDA"</formula>
    </cfRule>
    <cfRule type="cellIs" dxfId="762" priority="306" operator="equal">
      <formula>"VENCIDA"</formula>
    </cfRule>
  </conditionalFormatting>
  <conditionalFormatting sqref="Y299">
    <cfRule type="cellIs" dxfId="761" priority="301" operator="equal">
      <formula>"EN TERMINO"</formula>
    </cfRule>
    <cfRule type="cellIs" dxfId="760" priority="302" operator="equal">
      <formula>"CUMPLIDA"</formula>
    </cfRule>
    <cfRule type="cellIs" dxfId="759" priority="303" operator="equal">
      <formula>"VENCIDA"</formula>
    </cfRule>
  </conditionalFormatting>
  <conditionalFormatting sqref="Y300">
    <cfRule type="cellIs" dxfId="758" priority="298" operator="equal">
      <formula>"EN TERMINO"</formula>
    </cfRule>
    <cfRule type="cellIs" dxfId="757" priority="299" operator="equal">
      <formula>"CUMPLIDA"</formula>
    </cfRule>
    <cfRule type="cellIs" dxfId="756" priority="300" operator="equal">
      <formula>"VENCIDA"</formula>
    </cfRule>
  </conditionalFormatting>
  <conditionalFormatting sqref="Y303">
    <cfRule type="cellIs" dxfId="755" priority="295" operator="equal">
      <formula>"EN TERMINO"</formula>
    </cfRule>
    <cfRule type="cellIs" dxfId="754" priority="296" operator="equal">
      <formula>"CUMPLIDA"</formula>
    </cfRule>
    <cfRule type="cellIs" dxfId="753" priority="297" operator="equal">
      <formula>"VENCIDA"</formula>
    </cfRule>
  </conditionalFormatting>
  <conditionalFormatting sqref="Y304">
    <cfRule type="cellIs" dxfId="752" priority="292" operator="equal">
      <formula>"EN TERMINO"</formula>
    </cfRule>
    <cfRule type="cellIs" dxfId="751" priority="293" operator="equal">
      <formula>"CUMPLIDA"</formula>
    </cfRule>
    <cfRule type="cellIs" dxfId="750" priority="294" operator="equal">
      <formula>"VENCIDA"</formula>
    </cfRule>
  </conditionalFormatting>
  <conditionalFormatting sqref="Y307">
    <cfRule type="cellIs" dxfId="749" priority="289" operator="equal">
      <formula>"EN TERMINO"</formula>
    </cfRule>
    <cfRule type="cellIs" dxfId="748" priority="290" operator="equal">
      <formula>"CUMPLIDA"</formula>
    </cfRule>
    <cfRule type="cellIs" dxfId="747" priority="291" operator="equal">
      <formula>"VENCIDA"</formula>
    </cfRule>
  </conditionalFormatting>
  <conditionalFormatting sqref="Y306">
    <cfRule type="cellIs" dxfId="746" priority="286" operator="equal">
      <formula>"EN TERMINO"</formula>
    </cfRule>
    <cfRule type="cellIs" dxfId="745" priority="287" operator="equal">
      <formula>"CUMPLIDA"</formula>
    </cfRule>
    <cfRule type="cellIs" dxfId="744" priority="288" operator="equal">
      <formula>"VENCIDA"</formula>
    </cfRule>
  </conditionalFormatting>
  <conditionalFormatting sqref="Y309:Y311 Y317 Y322 Y325 Y327 Y329 Y331 Y334 Y337 Y339:Y340 Y342:Y346 Y348:Y370 Y373 Y376">
    <cfRule type="cellIs" dxfId="743" priority="283" operator="equal">
      <formula>"EN TERMINO"</formula>
    </cfRule>
    <cfRule type="cellIs" dxfId="742" priority="284" operator="equal">
      <formula>"CUMPLIDA"</formula>
    </cfRule>
    <cfRule type="cellIs" dxfId="741" priority="285" operator="equal">
      <formula>"VENCIDA"</formula>
    </cfRule>
  </conditionalFormatting>
  <conditionalFormatting sqref="Y399">
    <cfRule type="cellIs" dxfId="740" priority="274" operator="equal">
      <formula>"EN TERMINO"</formula>
    </cfRule>
    <cfRule type="cellIs" dxfId="739" priority="275" operator="equal">
      <formula>"CUMPLIDA"</formula>
    </cfRule>
    <cfRule type="cellIs" dxfId="738" priority="276" operator="equal">
      <formula>"VENCIDA"</formula>
    </cfRule>
  </conditionalFormatting>
  <conditionalFormatting sqref="Y402">
    <cfRule type="cellIs" dxfId="737" priority="271" operator="equal">
      <formula>"EN TERMINO"</formula>
    </cfRule>
    <cfRule type="cellIs" dxfId="736" priority="272" operator="equal">
      <formula>"CUMPLIDA"</formula>
    </cfRule>
    <cfRule type="cellIs" dxfId="735" priority="273" operator="equal">
      <formula>"VENCIDA"</formula>
    </cfRule>
  </conditionalFormatting>
  <conditionalFormatting sqref="Y405">
    <cfRule type="cellIs" dxfId="734" priority="268" operator="equal">
      <formula>"EN TERMINO"</formula>
    </cfRule>
    <cfRule type="cellIs" dxfId="733" priority="269" operator="equal">
      <formula>"CUMPLIDA"</formula>
    </cfRule>
    <cfRule type="cellIs" dxfId="732" priority="270" operator="equal">
      <formula>"VENCIDA"</formula>
    </cfRule>
  </conditionalFormatting>
  <conditionalFormatting sqref="Y407">
    <cfRule type="cellIs" dxfId="731" priority="265" operator="equal">
      <formula>"EN TERMINO"</formula>
    </cfRule>
    <cfRule type="cellIs" dxfId="730" priority="266" operator="equal">
      <formula>"CUMPLIDA"</formula>
    </cfRule>
    <cfRule type="cellIs" dxfId="729" priority="267" operator="equal">
      <formula>"VENCIDA"</formula>
    </cfRule>
  </conditionalFormatting>
  <conditionalFormatting sqref="Y410">
    <cfRule type="cellIs" dxfId="728" priority="262" operator="equal">
      <formula>"EN TERMINO"</formula>
    </cfRule>
    <cfRule type="cellIs" dxfId="727" priority="263" operator="equal">
      <formula>"CUMPLIDA"</formula>
    </cfRule>
    <cfRule type="cellIs" dxfId="726" priority="264" operator="equal">
      <formula>"VENCIDA"</formula>
    </cfRule>
  </conditionalFormatting>
  <conditionalFormatting sqref="Y413">
    <cfRule type="cellIs" dxfId="725" priority="259" operator="equal">
      <formula>"EN TERMINO"</formula>
    </cfRule>
    <cfRule type="cellIs" dxfId="724" priority="260" operator="equal">
      <formula>"CUMPLIDA"</formula>
    </cfRule>
    <cfRule type="cellIs" dxfId="723" priority="261" operator="equal">
      <formula>"VENCIDA"</formula>
    </cfRule>
  </conditionalFormatting>
  <conditionalFormatting sqref="Y105">
    <cfRule type="cellIs" dxfId="722" priority="256" operator="equal">
      <formula>"EN TERMINO"</formula>
    </cfRule>
    <cfRule type="cellIs" dxfId="721" priority="257" operator="equal">
      <formula>"CUMPLIDA"</formula>
    </cfRule>
    <cfRule type="cellIs" dxfId="720" priority="258" operator="equal">
      <formula>"VENCIDA"</formula>
    </cfRule>
  </conditionalFormatting>
  <conditionalFormatting sqref="Y106">
    <cfRule type="cellIs" dxfId="719" priority="253" operator="equal">
      <formula>"EN TERMINO"</formula>
    </cfRule>
    <cfRule type="cellIs" dxfId="718" priority="254" operator="equal">
      <formula>"CUMPLIDA"</formula>
    </cfRule>
    <cfRule type="cellIs" dxfId="717" priority="255" operator="equal">
      <formula>"VENCIDA"</formula>
    </cfRule>
  </conditionalFormatting>
  <conditionalFormatting sqref="Y114">
    <cfRule type="cellIs" dxfId="716" priority="250" operator="equal">
      <formula>"EN TERMINO"</formula>
    </cfRule>
    <cfRule type="cellIs" dxfId="715" priority="251" operator="equal">
      <formula>"CUMPLIDA"</formula>
    </cfRule>
    <cfRule type="cellIs" dxfId="714" priority="252" operator="equal">
      <formula>"VENCIDA"</formula>
    </cfRule>
  </conditionalFormatting>
  <conditionalFormatting sqref="Y138">
    <cfRule type="cellIs" dxfId="713" priority="241" operator="equal">
      <formula>"EN TERMINO"</formula>
    </cfRule>
    <cfRule type="cellIs" dxfId="712" priority="242" operator="equal">
      <formula>"CUMPLIDA"</formula>
    </cfRule>
    <cfRule type="cellIs" dxfId="711" priority="243" operator="equal">
      <formula>"VENCIDA"</formula>
    </cfRule>
  </conditionalFormatting>
  <conditionalFormatting sqref="Y140">
    <cfRule type="cellIs" dxfId="710" priority="238" operator="equal">
      <formula>"EN TERMINO"</formula>
    </cfRule>
    <cfRule type="cellIs" dxfId="709" priority="239" operator="equal">
      <formula>"CUMPLIDA"</formula>
    </cfRule>
    <cfRule type="cellIs" dxfId="708" priority="240" operator="equal">
      <formula>"VENCIDA"</formula>
    </cfRule>
  </conditionalFormatting>
  <conditionalFormatting sqref="Y146">
    <cfRule type="cellIs" dxfId="707" priority="235" operator="equal">
      <formula>"EN TERMINO"</formula>
    </cfRule>
    <cfRule type="cellIs" dxfId="706" priority="236" operator="equal">
      <formula>"CUMPLIDA"</formula>
    </cfRule>
    <cfRule type="cellIs" dxfId="705" priority="237" operator="equal">
      <formula>"VENCIDA"</formula>
    </cfRule>
  </conditionalFormatting>
  <conditionalFormatting sqref="Y154">
    <cfRule type="cellIs" dxfId="704" priority="232" operator="equal">
      <formula>"EN TERMINO"</formula>
    </cfRule>
    <cfRule type="cellIs" dxfId="703" priority="233" operator="equal">
      <formula>"CUMPLIDA"</formula>
    </cfRule>
    <cfRule type="cellIs" dxfId="702" priority="234" operator="equal">
      <formula>"VENCIDA"</formula>
    </cfRule>
  </conditionalFormatting>
  <conditionalFormatting sqref="Y204 Y206">
    <cfRule type="cellIs" dxfId="701" priority="226" operator="equal">
      <formula>"EN TERMINO"</formula>
    </cfRule>
    <cfRule type="cellIs" dxfId="700" priority="227" operator="equal">
      <formula>"CUMPLIDA"</formula>
    </cfRule>
    <cfRule type="cellIs" dxfId="699" priority="228" operator="equal">
      <formula>"VENCIDA"</formula>
    </cfRule>
  </conditionalFormatting>
  <conditionalFormatting sqref="Y52">
    <cfRule type="cellIs" dxfId="698" priority="136" operator="equal">
      <formula>"EN TERMINO"</formula>
    </cfRule>
    <cfRule type="cellIs" dxfId="697" priority="137" operator="equal">
      <formula>"CUMPLIDA"</formula>
    </cfRule>
    <cfRule type="cellIs" dxfId="696" priority="138" operator="equal">
      <formula>"VENCIDA"</formula>
    </cfRule>
  </conditionalFormatting>
  <conditionalFormatting sqref="Y56">
    <cfRule type="cellIs" dxfId="695" priority="130" operator="equal">
      <formula>"EN TERMINO"</formula>
    </cfRule>
    <cfRule type="cellIs" dxfId="694" priority="131" operator="equal">
      <formula>"CUMPLIDA"</formula>
    </cfRule>
    <cfRule type="cellIs" dxfId="693" priority="132" operator="equal">
      <formula>"VENCIDA"</formula>
    </cfRule>
  </conditionalFormatting>
  <conditionalFormatting sqref="Y50">
    <cfRule type="cellIs" dxfId="692" priority="145" operator="equal">
      <formula>"EN TERMINO"</formula>
    </cfRule>
    <cfRule type="cellIs" dxfId="691" priority="146" operator="equal">
      <formula>"CUMPLIDA"</formula>
    </cfRule>
    <cfRule type="cellIs" dxfId="690" priority="147" operator="equal">
      <formula>"VENCIDA"</formula>
    </cfRule>
  </conditionalFormatting>
  <conditionalFormatting sqref="Y10">
    <cfRule type="cellIs" dxfId="689" priority="208" operator="equal">
      <formula>"EN TERMINO"</formula>
    </cfRule>
    <cfRule type="cellIs" dxfId="688" priority="209" operator="equal">
      <formula>"CUMPLIDA"</formula>
    </cfRule>
    <cfRule type="cellIs" dxfId="687" priority="210" operator="equal">
      <formula>"VENCIDA"</formula>
    </cfRule>
  </conditionalFormatting>
  <conditionalFormatting sqref="X10">
    <cfRule type="cellIs" dxfId="686" priority="205" operator="equal">
      <formula>"EN TERMINO"</formula>
    </cfRule>
    <cfRule type="cellIs" dxfId="685" priority="206" operator="equal">
      <formula>"CUMPLIDA"</formula>
    </cfRule>
    <cfRule type="cellIs" dxfId="684" priority="207" operator="equal">
      <formula>"VENCIDA"</formula>
    </cfRule>
  </conditionalFormatting>
  <conditionalFormatting sqref="Y28 Y19:Y21 Y11:Y15 Y36:Y39 Y43">
    <cfRule type="cellIs" dxfId="683" priority="193" operator="equal">
      <formula>"EN TERMINO"</formula>
    </cfRule>
    <cfRule type="cellIs" dxfId="682" priority="194" operator="equal">
      <formula>"CUMPLIDA"</formula>
    </cfRule>
    <cfRule type="cellIs" dxfId="681" priority="195" operator="equal">
      <formula>"VENCIDA"</formula>
    </cfRule>
  </conditionalFormatting>
  <conditionalFormatting sqref="Y22">
    <cfRule type="cellIs" dxfId="680" priority="187" operator="equal">
      <formula>"EN TERMINO"</formula>
    </cfRule>
    <cfRule type="cellIs" dxfId="679" priority="188" operator="equal">
      <formula>"CUMPLIDA"</formula>
    </cfRule>
    <cfRule type="cellIs" dxfId="678" priority="189" operator="equal">
      <formula>"VENCIDA"</formula>
    </cfRule>
  </conditionalFormatting>
  <conditionalFormatting sqref="Y16">
    <cfRule type="cellIs" dxfId="677" priority="184" operator="equal">
      <formula>"EN TERMINO"</formula>
    </cfRule>
    <cfRule type="cellIs" dxfId="676" priority="185" operator="equal">
      <formula>"CUMPLIDA"</formula>
    </cfRule>
    <cfRule type="cellIs" dxfId="675" priority="186" operator="equal">
      <formula>"VENCIDA"</formula>
    </cfRule>
  </conditionalFormatting>
  <conditionalFormatting sqref="Y29">
    <cfRule type="cellIs" dxfId="674" priority="181" operator="equal">
      <formula>"EN TERMINO"</formula>
    </cfRule>
    <cfRule type="cellIs" dxfId="673" priority="182" operator="equal">
      <formula>"CUMPLIDA"</formula>
    </cfRule>
    <cfRule type="cellIs" dxfId="672" priority="183" operator="equal">
      <formula>"VENCIDA"</formula>
    </cfRule>
  </conditionalFormatting>
  <conditionalFormatting sqref="Y32">
    <cfRule type="cellIs" dxfId="671" priority="178" operator="equal">
      <formula>"EN TERMINO"</formula>
    </cfRule>
    <cfRule type="cellIs" dxfId="670" priority="179" operator="equal">
      <formula>"CUMPLIDA"</formula>
    </cfRule>
    <cfRule type="cellIs" dxfId="669" priority="180" operator="equal">
      <formula>"VENCIDA"</formula>
    </cfRule>
  </conditionalFormatting>
  <conditionalFormatting sqref="Y40">
    <cfRule type="cellIs" dxfId="668" priority="175" operator="equal">
      <formula>"EN TERMINO"</formula>
    </cfRule>
    <cfRule type="cellIs" dxfId="667" priority="176" operator="equal">
      <formula>"CUMPLIDA"</formula>
    </cfRule>
    <cfRule type="cellIs" dxfId="666" priority="177" operator="equal">
      <formula>"VENCIDA"</formula>
    </cfRule>
  </conditionalFormatting>
  <conditionalFormatting sqref="Y44">
    <cfRule type="cellIs" dxfId="665" priority="169" operator="equal">
      <formula>"EN TERMINO"</formula>
    </cfRule>
    <cfRule type="cellIs" dxfId="664" priority="170" operator="equal">
      <formula>"CUMPLIDA"</formula>
    </cfRule>
    <cfRule type="cellIs" dxfId="663" priority="171" operator="equal">
      <formula>"VENCIDA"</formula>
    </cfRule>
  </conditionalFormatting>
  <conditionalFormatting sqref="Y46">
    <cfRule type="cellIs" dxfId="662" priority="166" operator="equal">
      <formula>"EN TERMINO"</formula>
    </cfRule>
    <cfRule type="cellIs" dxfId="661" priority="167" operator="equal">
      <formula>"CUMPLIDA"</formula>
    </cfRule>
    <cfRule type="cellIs" dxfId="660" priority="168" operator="equal">
      <formula>"VENCIDA"</formula>
    </cfRule>
  </conditionalFormatting>
  <conditionalFormatting sqref="Y48">
    <cfRule type="cellIs" dxfId="659" priority="160" operator="equal">
      <formula>"EN TERMINO"</formula>
    </cfRule>
    <cfRule type="cellIs" dxfId="658" priority="161" operator="equal">
      <formula>"CUMPLIDA"</formula>
    </cfRule>
    <cfRule type="cellIs" dxfId="657" priority="162" operator="equal">
      <formula>"VENCIDA"</formula>
    </cfRule>
  </conditionalFormatting>
  <conditionalFormatting sqref="Y54">
    <cfRule type="cellIs" dxfId="656" priority="133" operator="equal">
      <formula>"EN TERMINO"</formula>
    </cfRule>
    <cfRule type="cellIs" dxfId="655" priority="134" operator="equal">
      <formula>"CUMPLIDA"</formula>
    </cfRule>
    <cfRule type="cellIs" dxfId="654" priority="135" operator="equal">
      <formula>"VENCIDA"</formula>
    </cfRule>
  </conditionalFormatting>
  <conditionalFormatting sqref="Y58">
    <cfRule type="cellIs" dxfId="653" priority="127" operator="equal">
      <formula>"EN TERMINO"</formula>
    </cfRule>
    <cfRule type="cellIs" dxfId="652" priority="128" operator="equal">
      <formula>"CUMPLIDA"</formula>
    </cfRule>
    <cfRule type="cellIs" dxfId="651" priority="129" operator="equal">
      <formula>"VENCIDA"</formula>
    </cfRule>
  </conditionalFormatting>
  <conditionalFormatting sqref="Y60">
    <cfRule type="cellIs" dxfId="650" priority="124" operator="equal">
      <formula>"EN TERMINO"</formula>
    </cfRule>
    <cfRule type="cellIs" dxfId="649" priority="125" operator="equal">
      <formula>"CUMPLIDA"</formula>
    </cfRule>
    <cfRule type="cellIs" dxfId="648" priority="126" operator="equal">
      <formula>"VENCIDA"</formula>
    </cfRule>
  </conditionalFormatting>
  <conditionalFormatting sqref="Y62">
    <cfRule type="cellIs" dxfId="647" priority="121" operator="equal">
      <formula>"EN TERMINO"</formula>
    </cfRule>
    <cfRule type="cellIs" dxfId="646" priority="122" operator="equal">
      <formula>"CUMPLIDA"</formula>
    </cfRule>
    <cfRule type="cellIs" dxfId="645" priority="123" operator="equal">
      <formula>"VENCIDA"</formula>
    </cfRule>
  </conditionalFormatting>
  <conditionalFormatting sqref="Y64">
    <cfRule type="cellIs" dxfId="644" priority="118" operator="equal">
      <formula>"EN TERMINO"</formula>
    </cfRule>
    <cfRule type="cellIs" dxfId="643" priority="119" operator="equal">
      <formula>"CUMPLIDA"</formula>
    </cfRule>
    <cfRule type="cellIs" dxfId="642" priority="120" operator="equal">
      <formula>"VENCIDA"</formula>
    </cfRule>
  </conditionalFormatting>
  <conditionalFormatting sqref="Y70">
    <cfRule type="cellIs" dxfId="641" priority="115" operator="equal">
      <formula>"EN TERMINO"</formula>
    </cfRule>
    <cfRule type="cellIs" dxfId="640" priority="116" operator="equal">
      <formula>"CUMPLIDA"</formula>
    </cfRule>
    <cfRule type="cellIs" dxfId="639" priority="117" operator="equal">
      <formula>"VENCIDA"</formula>
    </cfRule>
  </conditionalFormatting>
  <conditionalFormatting sqref="Y72">
    <cfRule type="cellIs" dxfId="638" priority="112" operator="equal">
      <formula>"EN TERMINO"</formula>
    </cfRule>
    <cfRule type="cellIs" dxfId="637" priority="113" operator="equal">
      <formula>"CUMPLIDA"</formula>
    </cfRule>
    <cfRule type="cellIs" dxfId="636" priority="114" operator="equal">
      <formula>"VENCIDA"</formula>
    </cfRule>
  </conditionalFormatting>
  <conditionalFormatting sqref="Y74">
    <cfRule type="cellIs" dxfId="635" priority="109" operator="equal">
      <formula>"EN TERMINO"</formula>
    </cfRule>
    <cfRule type="cellIs" dxfId="634" priority="110" operator="equal">
      <formula>"CUMPLIDA"</formula>
    </cfRule>
    <cfRule type="cellIs" dxfId="633" priority="111" operator="equal">
      <formula>"VENCIDA"</formula>
    </cfRule>
  </conditionalFormatting>
  <conditionalFormatting sqref="Y78">
    <cfRule type="cellIs" dxfId="632" priority="106" operator="equal">
      <formula>"EN TERMINO"</formula>
    </cfRule>
    <cfRule type="cellIs" dxfId="631" priority="107" operator="equal">
      <formula>"CUMPLIDA"</formula>
    </cfRule>
    <cfRule type="cellIs" dxfId="630" priority="108" operator="equal">
      <formula>"VENCIDA"</formula>
    </cfRule>
  </conditionalFormatting>
  <conditionalFormatting sqref="Y80">
    <cfRule type="cellIs" dxfId="629" priority="103" operator="equal">
      <formula>"EN TERMINO"</formula>
    </cfRule>
    <cfRule type="cellIs" dxfId="628" priority="104" operator="equal">
      <formula>"CUMPLIDA"</formula>
    </cfRule>
    <cfRule type="cellIs" dxfId="627" priority="105" operator="equal">
      <formula>"VENCIDA"</formula>
    </cfRule>
  </conditionalFormatting>
  <conditionalFormatting sqref="X416">
    <cfRule type="cellIs" dxfId="626" priority="94" operator="equal">
      <formula>"EN TERMINO"</formula>
    </cfRule>
    <cfRule type="cellIs" dxfId="625" priority="95" operator="equal">
      <formula>"CUMPLIDA"</formula>
    </cfRule>
    <cfRule type="cellIs" dxfId="624" priority="96" operator="equal">
      <formula>"VENCIDA"</formula>
    </cfRule>
  </conditionalFormatting>
  <conditionalFormatting sqref="X417">
    <cfRule type="cellIs" dxfId="623" priority="91" operator="equal">
      <formula>"EN TERMINO"</formula>
    </cfRule>
    <cfRule type="cellIs" dxfId="622" priority="92" operator="equal">
      <formula>"CUMPLIDA"</formula>
    </cfRule>
    <cfRule type="cellIs" dxfId="621" priority="93" operator="equal">
      <formula>"VENCIDA"</formula>
    </cfRule>
  </conditionalFormatting>
  <conditionalFormatting sqref="Y416">
    <cfRule type="cellIs" dxfId="620" priority="88" operator="equal">
      <formula>"EN TERMINO"</formula>
    </cfRule>
    <cfRule type="cellIs" dxfId="619" priority="89" operator="equal">
      <formula>"CUMPLIDA"</formula>
    </cfRule>
    <cfRule type="cellIs" dxfId="618" priority="90" operator="equal">
      <formula>"VENCIDA"</formula>
    </cfRule>
  </conditionalFormatting>
  <conditionalFormatting sqref="X418:X419">
    <cfRule type="cellIs" dxfId="617" priority="82" operator="equal">
      <formula>"EN TERMINO"</formula>
    </cfRule>
    <cfRule type="cellIs" dxfId="616" priority="83" operator="equal">
      <formula>"CUMPLIDA"</formula>
    </cfRule>
    <cfRule type="cellIs" dxfId="615" priority="84" operator="equal">
      <formula>"VENCIDA"</formula>
    </cfRule>
  </conditionalFormatting>
  <conditionalFormatting sqref="Y418:Y419">
    <cfRule type="cellIs" dxfId="614" priority="79" operator="equal">
      <formula>"EN TERMINO"</formula>
    </cfRule>
    <cfRule type="cellIs" dxfId="613" priority="80" operator="equal">
      <formula>"CUMPLIDA"</formula>
    </cfRule>
    <cfRule type="cellIs" dxfId="612" priority="81" operator="equal">
      <formula>"VENCIDA"</formula>
    </cfRule>
  </conditionalFormatting>
  <conditionalFormatting sqref="X452">
    <cfRule type="cellIs" dxfId="611" priority="76" operator="equal">
      <formula>"EN TERMINO"</formula>
    </cfRule>
    <cfRule type="cellIs" dxfId="610" priority="77" operator="equal">
      <formula>"CUMPLIDA"</formula>
    </cfRule>
    <cfRule type="cellIs" dxfId="609" priority="78" operator="equal">
      <formula>"VENCIDA"</formula>
    </cfRule>
  </conditionalFormatting>
  <conditionalFormatting sqref="Y452">
    <cfRule type="cellIs" dxfId="608" priority="73" operator="equal">
      <formula>"EN TERMINO"</formula>
    </cfRule>
    <cfRule type="cellIs" dxfId="607" priority="74" operator="equal">
      <formula>"CUMPLIDA"</formula>
    </cfRule>
    <cfRule type="cellIs" dxfId="606" priority="75" operator="equal">
      <formula>"VENCIDA"</formula>
    </cfRule>
  </conditionalFormatting>
  <conditionalFormatting sqref="X420">
    <cfRule type="cellIs" dxfId="605" priority="70" operator="equal">
      <formula>"EN TERMINO"</formula>
    </cfRule>
    <cfRule type="cellIs" dxfId="604" priority="71" operator="equal">
      <formula>"CUMPLIDA"</formula>
    </cfRule>
    <cfRule type="cellIs" dxfId="603" priority="72" operator="equal">
      <formula>"VENCIDA"</formula>
    </cfRule>
  </conditionalFormatting>
  <conditionalFormatting sqref="X421">
    <cfRule type="cellIs" dxfId="602" priority="67" operator="equal">
      <formula>"EN TERMINO"</formula>
    </cfRule>
    <cfRule type="cellIs" dxfId="601" priority="68" operator="equal">
      <formula>"CUMPLIDA"</formula>
    </cfRule>
    <cfRule type="cellIs" dxfId="600" priority="69" operator="equal">
      <formula>"VENCIDA"</formula>
    </cfRule>
  </conditionalFormatting>
  <conditionalFormatting sqref="X422:X451">
    <cfRule type="cellIs" dxfId="599" priority="64" operator="equal">
      <formula>"EN TERMINO"</formula>
    </cfRule>
    <cfRule type="cellIs" dxfId="598" priority="65" operator="equal">
      <formula>"CUMPLIDA"</formula>
    </cfRule>
    <cfRule type="cellIs" dxfId="597" priority="66" operator="equal">
      <formula>"VENCIDA"</formula>
    </cfRule>
  </conditionalFormatting>
  <conditionalFormatting sqref="Y422">
    <cfRule type="cellIs" dxfId="596" priority="58" operator="equal">
      <formula>"EN TERMINO"</formula>
    </cfRule>
    <cfRule type="cellIs" dxfId="595" priority="59" operator="equal">
      <formula>"CUMPLIDA"</formula>
    </cfRule>
    <cfRule type="cellIs" dxfId="594" priority="60" operator="equal">
      <formula>"VENCIDA"</formula>
    </cfRule>
  </conditionalFormatting>
  <conditionalFormatting sqref="Y424">
    <cfRule type="cellIs" dxfId="593" priority="55" operator="equal">
      <formula>"EN TERMINO"</formula>
    </cfRule>
    <cfRule type="cellIs" dxfId="592" priority="56" operator="equal">
      <formula>"CUMPLIDA"</formula>
    </cfRule>
    <cfRule type="cellIs" dxfId="591" priority="57" operator="equal">
      <formula>"VENCIDA"</formula>
    </cfRule>
  </conditionalFormatting>
  <conditionalFormatting sqref="Y426">
    <cfRule type="cellIs" dxfId="590" priority="52" operator="equal">
      <formula>"EN TERMINO"</formula>
    </cfRule>
    <cfRule type="cellIs" dxfId="589" priority="53" operator="equal">
      <formula>"CUMPLIDA"</formula>
    </cfRule>
    <cfRule type="cellIs" dxfId="588" priority="54" operator="equal">
      <formula>"VENCIDA"</formula>
    </cfRule>
  </conditionalFormatting>
  <conditionalFormatting sqref="Y427">
    <cfRule type="cellIs" dxfId="587" priority="49" operator="equal">
      <formula>"EN TERMINO"</formula>
    </cfRule>
    <cfRule type="cellIs" dxfId="586" priority="50" operator="equal">
      <formula>"CUMPLIDA"</formula>
    </cfRule>
    <cfRule type="cellIs" dxfId="585" priority="51" operator="equal">
      <formula>"VENCIDA"</formula>
    </cfRule>
  </conditionalFormatting>
  <conditionalFormatting sqref="Y429">
    <cfRule type="cellIs" dxfId="584" priority="46" operator="equal">
      <formula>"EN TERMINO"</formula>
    </cfRule>
    <cfRule type="cellIs" dxfId="583" priority="47" operator="equal">
      <formula>"CUMPLIDA"</formula>
    </cfRule>
    <cfRule type="cellIs" dxfId="582" priority="48" operator="equal">
      <formula>"VENCIDA"</formula>
    </cfRule>
  </conditionalFormatting>
  <conditionalFormatting sqref="Y431">
    <cfRule type="cellIs" dxfId="581" priority="43" operator="equal">
      <formula>"EN TERMINO"</formula>
    </cfRule>
    <cfRule type="cellIs" dxfId="580" priority="44" operator="equal">
      <formula>"CUMPLIDA"</formula>
    </cfRule>
    <cfRule type="cellIs" dxfId="579" priority="45" operator="equal">
      <formula>"VENCIDA"</formula>
    </cfRule>
  </conditionalFormatting>
  <conditionalFormatting sqref="Y432">
    <cfRule type="cellIs" dxfId="578" priority="40" operator="equal">
      <formula>"EN TERMINO"</formula>
    </cfRule>
    <cfRule type="cellIs" dxfId="577" priority="41" operator="equal">
      <formula>"CUMPLIDA"</formula>
    </cfRule>
    <cfRule type="cellIs" dxfId="576" priority="42" operator="equal">
      <formula>"VENCIDA"</formula>
    </cfRule>
  </conditionalFormatting>
  <conditionalFormatting sqref="Y435">
    <cfRule type="cellIs" dxfId="575" priority="37" operator="equal">
      <formula>"EN TERMINO"</formula>
    </cfRule>
    <cfRule type="cellIs" dxfId="574" priority="38" operator="equal">
      <formula>"CUMPLIDA"</formula>
    </cfRule>
    <cfRule type="cellIs" dxfId="573" priority="39" operator="equal">
      <formula>"VENCIDA"</formula>
    </cfRule>
  </conditionalFormatting>
  <conditionalFormatting sqref="Y437">
    <cfRule type="cellIs" dxfId="572" priority="34" operator="equal">
      <formula>"EN TERMINO"</formula>
    </cfRule>
    <cfRule type="cellIs" dxfId="571" priority="35" operator="equal">
      <formula>"CUMPLIDA"</formula>
    </cfRule>
    <cfRule type="cellIs" dxfId="570" priority="36" operator="equal">
      <formula>"VENCIDA"</formula>
    </cfRule>
  </conditionalFormatting>
  <conditionalFormatting sqref="Y438:Y439 Y447:Y449">
    <cfRule type="cellIs" dxfId="569" priority="31" operator="equal">
      <formula>"EN TERMINO"</formula>
    </cfRule>
    <cfRule type="cellIs" dxfId="568" priority="32" operator="equal">
      <formula>"CUMPLIDA"</formula>
    </cfRule>
    <cfRule type="cellIs" dxfId="567" priority="33" operator="equal">
      <formula>"VENCIDA"</formula>
    </cfRule>
  </conditionalFormatting>
  <conditionalFormatting sqref="Y440">
    <cfRule type="cellIs" dxfId="566" priority="28" operator="equal">
      <formula>"EN TERMINO"</formula>
    </cfRule>
    <cfRule type="cellIs" dxfId="565" priority="29" operator="equal">
      <formula>"CUMPLIDA"</formula>
    </cfRule>
    <cfRule type="cellIs" dxfId="564" priority="30" operator="equal">
      <formula>"VENCIDA"</formula>
    </cfRule>
  </conditionalFormatting>
  <conditionalFormatting sqref="Y443">
    <cfRule type="cellIs" dxfId="563" priority="25" operator="equal">
      <formula>"EN TERMINO"</formula>
    </cfRule>
    <cfRule type="cellIs" dxfId="562" priority="26" operator="equal">
      <formula>"CUMPLIDA"</formula>
    </cfRule>
    <cfRule type="cellIs" dxfId="561" priority="27" operator="equal">
      <formula>"VENCIDA"</formula>
    </cfRule>
  </conditionalFormatting>
  <conditionalFormatting sqref="Y445">
    <cfRule type="cellIs" dxfId="560" priority="22" operator="equal">
      <formula>"EN TERMINO"</formula>
    </cfRule>
    <cfRule type="cellIs" dxfId="559" priority="23" operator="equal">
      <formula>"CUMPLIDA"</formula>
    </cfRule>
    <cfRule type="cellIs" dxfId="558" priority="24" operator="equal">
      <formula>"VENCIDA"</formula>
    </cfRule>
  </conditionalFormatting>
  <conditionalFormatting sqref="Y450">
    <cfRule type="cellIs" dxfId="557" priority="19" operator="equal">
      <formula>"EN TERMINO"</formula>
    </cfRule>
    <cfRule type="cellIs" dxfId="556" priority="20" operator="equal">
      <formula>"CUMPLIDA"</formula>
    </cfRule>
    <cfRule type="cellIs" dxfId="555" priority="21" operator="equal">
      <formula>"VENCIDA"</formula>
    </cfRule>
  </conditionalFormatting>
  <conditionalFormatting sqref="Y161">
    <cfRule type="cellIs" dxfId="554" priority="13" operator="equal">
      <formula>"EN TERMINO"</formula>
    </cfRule>
    <cfRule type="cellIs" dxfId="553" priority="14" operator="equal">
      <formula>"CUMPLIDA"</formula>
    </cfRule>
    <cfRule type="cellIs" dxfId="552" priority="15" operator="equal">
      <formula>"VENCIDA"</formula>
    </cfRule>
  </conditionalFormatting>
  <conditionalFormatting sqref="Y159">
    <cfRule type="cellIs" dxfId="551" priority="10" operator="equal">
      <formula>"EN TERMINO"</formula>
    </cfRule>
    <cfRule type="cellIs" dxfId="550" priority="11" operator="equal">
      <formula>"CUMPLIDA"</formula>
    </cfRule>
    <cfRule type="cellIs" dxfId="549" priority="12" operator="equal">
      <formula>"VENCIDA"</formula>
    </cfRule>
  </conditionalFormatting>
  <conditionalFormatting sqref="Y108">
    <cfRule type="cellIs" dxfId="548" priority="4" operator="equal">
      <formula>"EN TERMINO"</formula>
    </cfRule>
    <cfRule type="cellIs" dxfId="547" priority="5" operator="equal">
      <formula>"CUMPLIDA"</formula>
    </cfRule>
    <cfRule type="cellIs" dxfId="546" priority="6" operator="equal">
      <formula>"VENCIDA"</formula>
    </cfRule>
  </conditionalFormatting>
  <conditionalFormatting sqref="Y420">
    <cfRule type="cellIs" dxfId="545" priority="1" operator="equal">
      <formula>"EN TERMINO"</formula>
    </cfRule>
    <cfRule type="cellIs" dxfId="544" priority="2" operator="equal">
      <formula>"CUMPLIDA"</formula>
    </cfRule>
    <cfRule type="cellIs" dxfId="543" priority="3" operator="equal">
      <formula>"VENCIDA"</formula>
    </cfRule>
  </conditionalFormatting>
  <printOptions horizontalCentered="1"/>
  <pageMargins left="0.15748031496062992" right="0.15748031496062992" top="0.39370078740157483" bottom="0.39370078740157483" header="0.31496062992125984" footer="0.31496062992125984"/>
  <pageSetup paperSize="14" scale="44" orientation="landscape" r:id="rId1"/>
  <rowBreaks count="1" manualBreakCount="1">
    <brk id="199" max="16383" man="1"/>
  </rowBreaks>
  <ignoredErrors>
    <ignoredError sqref="L258:L259 L290 L262:L288" unlockedFormula="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0"/>
  <sheetViews>
    <sheetView zoomScale="60" zoomScaleNormal="60" workbookViewId="0">
      <pane xSplit="1" ySplit="10" topLeftCell="E14" activePane="bottomRight" state="frozen"/>
      <selection activeCell="C8" sqref="C1:C1048576"/>
      <selection pane="topRight" activeCell="C8" sqref="C1:C1048576"/>
      <selection pane="bottomLeft" activeCell="C8" sqref="C1:C1048576"/>
      <selection pane="bottomRight" activeCell="C8" sqref="C1:C1048576"/>
    </sheetView>
  </sheetViews>
  <sheetFormatPr baseColWidth="10" defaultRowHeight="12" x14ac:dyDescent="0.2"/>
  <cols>
    <col min="1" max="1" width="9.5703125" style="276" customWidth="1"/>
    <col min="2" max="2" width="9.85546875" style="276" customWidth="1"/>
    <col min="3" max="3" width="46.85546875" style="275" customWidth="1"/>
    <col min="4" max="5" width="21.7109375" style="275" customWidth="1"/>
    <col min="6" max="6" width="30.28515625" style="275" customWidth="1"/>
    <col min="7" max="7" width="25.85546875" style="275" customWidth="1"/>
    <col min="8" max="8" width="22.42578125" style="275" customWidth="1"/>
    <col min="9" max="9" width="14.140625" style="275" customWidth="1"/>
    <col min="10" max="10" width="11.42578125" style="275" customWidth="1"/>
    <col min="11" max="11" width="15.7109375" style="275" customWidth="1"/>
    <col min="12" max="12" width="13.140625" style="275" customWidth="1"/>
    <col min="13" max="13" width="11.28515625" style="275" customWidth="1"/>
    <col min="14" max="14" width="20.42578125" style="275" customWidth="1"/>
    <col min="15" max="15" width="12.42578125" style="275" customWidth="1"/>
    <col min="16" max="16" width="12.85546875" style="276" customWidth="1"/>
    <col min="17" max="17" width="11.28515625" style="276" customWidth="1"/>
    <col min="18" max="18" width="13.140625" style="276" customWidth="1"/>
    <col min="19" max="19" width="10.140625" style="276" customWidth="1"/>
    <col min="20" max="20" width="10.5703125" style="275" customWidth="1"/>
    <col min="21" max="21" width="9.85546875" style="275" customWidth="1"/>
    <col min="22" max="22" width="50.28515625" style="275" customWidth="1"/>
    <col min="23" max="24" width="2.28515625" style="275" customWidth="1"/>
    <col min="25" max="25" width="14.7109375" style="276" customWidth="1"/>
    <col min="26" max="26" width="14.42578125" style="275" customWidth="1"/>
    <col min="27" max="27" width="15.85546875" style="275" hidden="1" customWidth="1"/>
    <col min="28" max="28" width="15.7109375" style="275" customWidth="1"/>
    <col min="29" max="29" width="11.42578125" style="275"/>
    <col min="30" max="30" width="12.7109375" style="275" bestFit="1" customWidth="1"/>
    <col min="31" max="31" width="3.42578125" style="275" customWidth="1"/>
    <col min="32" max="36" width="11.42578125" style="275"/>
    <col min="37" max="37" width="16.85546875" style="275" customWidth="1"/>
    <col min="38" max="38" width="16.140625" style="275" customWidth="1"/>
    <col min="39" max="253" width="11.42578125" style="275"/>
    <col min="254" max="254" width="9.5703125" style="275" customWidth="1"/>
    <col min="255" max="255" width="9.85546875" style="275" customWidth="1"/>
    <col min="256" max="256" width="49.140625" style="275" customWidth="1"/>
    <col min="257" max="258" width="21.7109375" style="275" customWidth="1"/>
    <col min="259" max="259" width="32.85546875" style="275" customWidth="1"/>
    <col min="260" max="260" width="25.5703125" style="275" customWidth="1"/>
    <col min="261" max="261" width="26.5703125" style="275" customWidth="1"/>
    <col min="262" max="262" width="16" style="275" customWidth="1"/>
    <col min="263" max="263" width="12.7109375" style="275" customWidth="1"/>
    <col min="264" max="264" width="11.140625" style="275" customWidth="1"/>
    <col min="265" max="265" width="11.5703125" style="275" customWidth="1"/>
    <col min="266" max="266" width="11.28515625" style="275" customWidth="1"/>
    <col min="267" max="267" width="29" style="275" customWidth="1"/>
    <col min="268" max="268" width="12.42578125" style="275" customWidth="1"/>
    <col min="269" max="269" width="12.85546875" style="275" customWidth="1"/>
    <col min="270" max="270" width="11.28515625" style="275" customWidth="1"/>
    <col min="271" max="271" width="14.42578125" style="275" customWidth="1"/>
    <col min="272" max="272" width="10.140625" style="275" customWidth="1"/>
    <col min="273" max="273" width="10.5703125" style="275" customWidth="1"/>
    <col min="274" max="274" width="9.85546875" style="275" customWidth="1"/>
    <col min="275" max="275" width="50.28515625" style="275" customWidth="1"/>
    <col min="276" max="509" width="11.42578125" style="275"/>
    <col min="510" max="510" width="9.5703125" style="275" customWidth="1"/>
    <col min="511" max="511" width="9.85546875" style="275" customWidth="1"/>
    <col min="512" max="512" width="49.140625" style="275" customWidth="1"/>
    <col min="513" max="514" width="21.7109375" style="275" customWidth="1"/>
    <col min="515" max="515" width="32.85546875" style="275" customWidth="1"/>
    <col min="516" max="516" width="25.5703125" style="275" customWidth="1"/>
    <col min="517" max="517" width="26.5703125" style="275" customWidth="1"/>
    <col min="518" max="518" width="16" style="275" customWidth="1"/>
    <col min="519" max="519" width="12.7109375" style="275" customWidth="1"/>
    <col min="520" max="520" width="11.140625" style="275" customWidth="1"/>
    <col min="521" max="521" width="11.5703125" style="275" customWidth="1"/>
    <col min="522" max="522" width="11.28515625" style="275" customWidth="1"/>
    <col min="523" max="523" width="29" style="275" customWidth="1"/>
    <col min="524" max="524" width="12.42578125" style="275" customWidth="1"/>
    <col min="525" max="525" width="12.85546875" style="275" customWidth="1"/>
    <col min="526" max="526" width="11.28515625" style="275" customWidth="1"/>
    <col min="527" max="527" width="14.42578125" style="275" customWidth="1"/>
    <col min="528" max="528" width="10.140625" style="275" customWidth="1"/>
    <col min="529" max="529" width="10.5703125" style="275" customWidth="1"/>
    <col min="530" max="530" width="9.85546875" style="275" customWidth="1"/>
    <col min="531" max="531" width="50.28515625" style="275" customWidth="1"/>
    <col min="532" max="765" width="11.42578125" style="275"/>
    <col min="766" max="766" width="9.5703125" style="275" customWidth="1"/>
    <col min="767" max="767" width="9.85546875" style="275" customWidth="1"/>
    <col min="768" max="768" width="49.140625" style="275" customWidth="1"/>
    <col min="769" max="770" width="21.7109375" style="275" customWidth="1"/>
    <col min="771" max="771" width="32.85546875" style="275" customWidth="1"/>
    <col min="772" max="772" width="25.5703125" style="275" customWidth="1"/>
    <col min="773" max="773" width="26.5703125" style="275" customWidth="1"/>
    <col min="774" max="774" width="16" style="275" customWidth="1"/>
    <col min="775" max="775" width="12.7109375" style="275" customWidth="1"/>
    <col min="776" max="776" width="11.140625" style="275" customWidth="1"/>
    <col min="777" max="777" width="11.5703125" style="275" customWidth="1"/>
    <col min="778" max="778" width="11.28515625" style="275" customWidth="1"/>
    <col min="779" max="779" width="29" style="275" customWidth="1"/>
    <col min="780" max="780" width="12.42578125" style="275" customWidth="1"/>
    <col min="781" max="781" width="12.85546875" style="275" customWidth="1"/>
    <col min="782" max="782" width="11.28515625" style="275" customWidth="1"/>
    <col min="783" max="783" width="14.42578125" style="275" customWidth="1"/>
    <col min="784" max="784" width="10.140625" style="275" customWidth="1"/>
    <col min="785" max="785" width="10.5703125" style="275" customWidth="1"/>
    <col min="786" max="786" width="9.85546875" style="275" customWidth="1"/>
    <col min="787" max="787" width="50.28515625" style="275" customWidth="1"/>
    <col min="788" max="1021" width="11.42578125" style="275"/>
    <col min="1022" max="1022" width="9.5703125" style="275" customWidth="1"/>
    <col min="1023" max="1023" width="9.85546875" style="275" customWidth="1"/>
    <col min="1024" max="1024" width="49.140625" style="275" customWidth="1"/>
    <col min="1025" max="1026" width="21.7109375" style="275" customWidth="1"/>
    <col min="1027" max="1027" width="32.85546875" style="275" customWidth="1"/>
    <col min="1028" max="1028" width="25.5703125" style="275" customWidth="1"/>
    <col min="1029" max="1029" width="26.5703125" style="275" customWidth="1"/>
    <col min="1030" max="1030" width="16" style="275" customWidth="1"/>
    <col min="1031" max="1031" width="12.7109375" style="275" customWidth="1"/>
    <col min="1032" max="1032" width="11.140625" style="275" customWidth="1"/>
    <col min="1033" max="1033" width="11.5703125" style="275" customWidth="1"/>
    <col min="1034" max="1034" width="11.28515625" style="275" customWidth="1"/>
    <col min="1035" max="1035" width="29" style="275" customWidth="1"/>
    <col min="1036" max="1036" width="12.42578125" style="275" customWidth="1"/>
    <col min="1037" max="1037" width="12.85546875" style="275" customWidth="1"/>
    <col min="1038" max="1038" width="11.28515625" style="275" customWidth="1"/>
    <col min="1039" max="1039" width="14.42578125" style="275" customWidth="1"/>
    <col min="1040" max="1040" width="10.140625" style="275" customWidth="1"/>
    <col min="1041" max="1041" width="10.5703125" style="275" customWidth="1"/>
    <col min="1042" max="1042" width="9.85546875" style="275" customWidth="1"/>
    <col min="1043" max="1043" width="50.28515625" style="275" customWidth="1"/>
    <col min="1044" max="1277" width="11.42578125" style="275"/>
    <col min="1278" max="1278" width="9.5703125" style="275" customWidth="1"/>
    <col min="1279" max="1279" width="9.85546875" style="275" customWidth="1"/>
    <col min="1280" max="1280" width="49.140625" style="275" customWidth="1"/>
    <col min="1281" max="1282" width="21.7109375" style="275" customWidth="1"/>
    <col min="1283" max="1283" width="32.85546875" style="275" customWidth="1"/>
    <col min="1284" max="1284" width="25.5703125" style="275" customWidth="1"/>
    <col min="1285" max="1285" width="26.5703125" style="275" customWidth="1"/>
    <col min="1286" max="1286" width="16" style="275" customWidth="1"/>
    <col min="1287" max="1287" width="12.7109375" style="275" customWidth="1"/>
    <col min="1288" max="1288" width="11.140625" style="275" customWidth="1"/>
    <col min="1289" max="1289" width="11.5703125" style="275" customWidth="1"/>
    <col min="1290" max="1290" width="11.28515625" style="275" customWidth="1"/>
    <col min="1291" max="1291" width="29" style="275" customWidth="1"/>
    <col min="1292" max="1292" width="12.42578125" style="275" customWidth="1"/>
    <col min="1293" max="1293" width="12.85546875" style="275" customWidth="1"/>
    <col min="1294" max="1294" width="11.28515625" style="275" customWidth="1"/>
    <col min="1295" max="1295" width="14.42578125" style="275" customWidth="1"/>
    <col min="1296" max="1296" width="10.140625" style="275" customWidth="1"/>
    <col min="1297" max="1297" width="10.5703125" style="275" customWidth="1"/>
    <col min="1298" max="1298" width="9.85546875" style="275" customWidth="1"/>
    <col min="1299" max="1299" width="50.28515625" style="275" customWidth="1"/>
    <col min="1300" max="1533" width="11.42578125" style="275"/>
    <col min="1534" max="1534" width="9.5703125" style="275" customWidth="1"/>
    <col min="1535" max="1535" width="9.85546875" style="275" customWidth="1"/>
    <col min="1536" max="1536" width="49.140625" style="275" customWidth="1"/>
    <col min="1537" max="1538" width="21.7109375" style="275" customWidth="1"/>
    <col min="1539" max="1539" width="32.85546875" style="275" customWidth="1"/>
    <col min="1540" max="1540" width="25.5703125" style="275" customWidth="1"/>
    <col min="1541" max="1541" width="26.5703125" style="275" customWidth="1"/>
    <col min="1542" max="1542" width="16" style="275" customWidth="1"/>
    <col min="1543" max="1543" width="12.7109375" style="275" customWidth="1"/>
    <col min="1544" max="1544" width="11.140625" style="275" customWidth="1"/>
    <col min="1545" max="1545" width="11.5703125" style="275" customWidth="1"/>
    <col min="1546" max="1546" width="11.28515625" style="275" customWidth="1"/>
    <col min="1547" max="1547" width="29" style="275" customWidth="1"/>
    <col min="1548" max="1548" width="12.42578125" style="275" customWidth="1"/>
    <col min="1549" max="1549" width="12.85546875" style="275" customWidth="1"/>
    <col min="1550" max="1550" width="11.28515625" style="275" customWidth="1"/>
    <col min="1551" max="1551" width="14.42578125" style="275" customWidth="1"/>
    <col min="1552" max="1552" width="10.140625" style="275" customWidth="1"/>
    <col min="1553" max="1553" width="10.5703125" style="275" customWidth="1"/>
    <col min="1554" max="1554" width="9.85546875" style="275" customWidth="1"/>
    <col min="1555" max="1555" width="50.28515625" style="275" customWidth="1"/>
    <col min="1556" max="1789" width="11.42578125" style="275"/>
    <col min="1790" max="1790" width="9.5703125" style="275" customWidth="1"/>
    <col min="1791" max="1791" width="9.85546875" style="275" customWidth="1"/>
    <col min="1792" max="1792" width="49.140625" style="275" customWidth="1"/>
    <col min="1793" max="1794" width="21.7109375" style="275" customWidth="1"/>
    <col min="1795" max="1795" width="32.85546875" style="275" customWidth="1"/>
    <col min="1796" max="1796" width="25.5703125" style="275" customWidth="1"/>
    <col min="1797" max="1797" width="26.5703125" style="275" customWidth="1"/>
    <col min="1798" max="1798" width="16" style="275" customWidth="1"/>
    <col min="1799" max="1799" width="12.7109375" style="275" customWidth="1"/>
    <col min="1800" max="1800" width="11.140625" style="275" customWidth="1"/>
    <col min="1801" max="1801" width="11.5703125" style="275" customWidth="1"/>
    <col min="1802" max="1802" width="11.28515625" style="275" customWidth="1"/>
    <col min="1803" max="1803" width="29" style="275" customWidth="1"/>
    <col min="1804" max="1804" width="12.42578125" style="275" customWidth="1"/>
    <col min="1805" max="1805" width="12.85546875" style="275" customWidth="1"/>
    <col min="1806" max="1806" width="11.28515625" style="275" customWidth="1"/>
    <col min="1807" max="1807" width="14.42578125" style="275" customWidth="1"/>
    <col min="1808" max="1808" width="10.140625" style="275" customWidth="1"/>
    <col min="1809" max="1809" width="10.5703125" style="275" customWidth="1"/>
    <col min="1810" max="1810" width="9.85546875" style="275" customWidth="1"/>
    <col min="1811" max="1811" width="50.28515625" style="275" customWidth="1"/>
    <col min="1812" max="2045" width="11.42578125" style="275"/>
    <col min="2046" max="2046" width="9.5703125" style="275" customWidth="1"/>
    <col min="2047" max="2047" width="9.85546875" style="275" customWidth="1"/>
    <col min="2048" max="2048" width="49.140625" style="275" customWidth="1"/>
    <col min="2049" max="2050" width="21.7109375" style="275" customWidth="1"/>
    <col min="2051" max="2051" width="32.85546875" style="275" customWidth="1"/>
    <col min="2052" max="2052" width="25.5703125" style="275" customWidth="1"/>
    <col min="2053" max="2053" width="26.5703125" style="275" customWidth="1"/>
    <col min="2054" max="2054" width="16" style="275" customWidth="1"/>
    <col min="2055" max="2055" width="12.7109375" style="275" customWidth="1"/>
    <col min="2056" max="2056" width="11.140625" style="275" customWidth="1"/>
    <col min="2057" max="2057" width="11.5703125" style="275" customWidth="1"/>
    <col min="2058" max="2058" width="11.28515625" style="275" customWidth="1"/>
    <col min="2059" max="2059" width="29" style="275" customWidth="1"/>
    <col min="2060" max="2060" width="12.42578125" style="275" customWidth="1"/>
    <col min="2061" max="2061" width="12.85546875" style="275" customWidth="1"/>
    <col min="2062" max="2062" width="11.28515625" style="275" customWidth="1"/>
    <col min="2063" max="2063" width="14.42578125" style="275" customWidth="1"/>
    <col min="2064" max="2064" width="10.140625" style="275" customWidth="1"/>
    <col min="2065" max="2065" width="10.5703125" style="275" customWidth="1"/>
    <col min="2066" max="2066" width="9.85546875" style="275" customWidth="1"/>
    <col min="2067" max="2067" width="50.28515625" style="275" customWidth="1"/>
    <col min="2068" max="2301" width="11.42578125" style="275"/>
    <col min="2302" max="2302" width="9.5703125" style="275" customWidth="1"/>
    <col min="2303" max="2303" width="9.85546875" style="275" customWidth="1"/>
    <col min="2304" max="2304" width="49.140625" style="275" customWidth="1"/>
    <col min="2305" max="2306" width="21.7109375" style="275" customWidth="1"/>
    <col min="2307" max="2307" width="32.85546875" style="275" customWidth="1"/>
    <col min="2308" max="2308" width="25.5703125" style="275" customWidth="1"/>
    <col min="2309" max="2309" width="26.5703125" style="275" customWidth="1"/>
    <col min="2310" max="2310" width="16" style="275" customWidth="1"/>
    <col min="2311" max="2311" width="12.7109375" style="275" customWidth="1"/>
    <col min="2312" max="2312" width="11.140625" style="275" customWidth="1"/>
    <col min="2313" max="2313" width="11.5703125" style="275" customWidth="1"/>
    <col min="2314" max="2314" width="11.28515625" style="275" customWidth="1"/>
    <col min="2315" max="2315" width="29" style="275" customWidth="1"/>
    <col min="2316" max="2316" width="12.42578125" style="275" customWidth="1"/>
    <col min="2317" max="2317" width="12.85546875" style="275" customWidth="1"/>
    <col min="2318" max="2318" width="11.28515625" style="275" customWidth="1"/>
    <col min="2319" max="2319" width="14.42578125" style="275" customWidth="1"/>
    <col min="2320" max="2320" width="10.140625" style="275" customWidth="1"/>
    <col min="2321" max="2321" width="10.5703125" style="275" customWidth="1"/>
    <col min="2322" max="2322" width="9.85546875" style="275" customWidth="1"/>
    <col min="2323" max="2323" width="50.28515625" style="275" customWidth="1"/>
    <col min="2324" max="2557" width="11.42578125" style="275"/>
    <col min="2558" max="2558" width="9.5703125" style="275" customWidth="1"/>
    <col min="2559" max="2559" width="9.85546875" style="275" customWidth="1"/>
    <col min="2560" max="2560" width="49.140625" style="275" customWidth="1"/>
    <col min="2561" max="2562" width="21.7109375" style="275" customWidth="1"/>
    <col min="2563" max="2563" width="32.85546875" style="275" customWidth="1"/>
    <col min="2564" max="2564" width="25.5703125" style="275" customWidth="1"/>
    <col min="2565" max="2565" width="26.5703125" style="275" customWidth="1"/>
    <col min="2566" max="2566" width="16" style="275" customWidth="1"/>
    <col min="2567" max="2567" width="12.7109375" style="275" customWidth="1"/>
    <col min="2568" max="2568" width="11.140625" style="275" customWidth="1"/>
    <col min="2569" max="2569" width="11.5703125" style="275" customWidth="1"/>
    <col min="2570" max="2570" width="11.28515625" style="275" customWidth="1"/>
    <col min="2571" max="2571" width="29" style="275" customWidth="1"/>
    <col min="2572" max="2572" width="12.42578125" style="275" customWidth="1"/>
    <col min="2573" max="2573" width="12.85546875" style="275" customWidth="1"/>
    <col min="2574" max="2574" width="11.28515625" style="275" customWidth="1"/>
    <col min="2575" max="2575" width="14.42578125" style="275" customWidth="1"/>
    <col min="2576" max="2576" width="10.140625" style="275" customWidth="1"/>
    <col min="2577" max="2577" width="10.5703125" style="275" customWidth="1"/>
    <col min="2578" max="2578" width="9.85546875" style="275" customWidth="1"/>
    <col min="2579" max="2579" width="50.28515625" style="275" customWidth="1"/>
    <col min="2580" max="2813" width="11.42578125" style="275"/>
    <col min="2814" max="2814" width="9.5703125" style="275" customWidth="1"/>
    <col min="2815" max="2815" width="9.85546875" style="275" customWidth="1"/>
    <col min="2816" max="2816" width="49.140625" style="275" customWidth="1"/>
    <col min="2817" max="2818" width="21.7109375" style="275" customWidth="1"/>
    <col min="2819" max="2819" width="32.85546875" style="275" customWidth="1"/>
    <col min="2820" max="2820" width="25.5703125" style="275" customWidth="1"/>
    <col min="2821" max="2821" width="26.5703125" style="275" customWidth="1"/>
    <col min="2822" max="2822" width="16" style="275" customWidth="1"/>
    <col min="2823" max="2823" width="12.7109375" style="275" customWidth="1"/>
    <col min="2824" max="2824" width="11.140625" style="275" customWidth="1"/>
    <col min="2825" max="2825" width="11.5703125" style="275" customWidth="1"/>
    <col min="2826" max="2826" width="11.28515625" style="275" customWidth="1"/>
    <col min="2827" max="2827" width="29" style="275" customWidth="1"/>
    <col min="2828" max="2828" width="12.42578125" style="275" customWidth="1"/>
    <col min="2829" max="2829" width="12.85546875" style="275" customWidth="1"/>
    <col min="2830" max="2830" width="11.28515625" style="275" customWidth="1"/>
    <col min="2831" max="2831" width="14.42578125" style="275" customWidth="1"/>
    <col min="2832" max="2832" width="10.140625" style="275" customWidth="1"/>
    <col min="2833" max="2833" width="10.5703125" style="275" customWidth="1"/>
    <col min="2834" max="2834" width="9.85546875" style="275" customWidth="1"/>
    <col min="2835" max="2835" width="50.28515625" style="275" customWidth="1"/>
    <col min="2836" max="3069" width="11.42578125" style="275"/>
    <col min="3070" max="3070" width="9.5703125" style="275" customWidth="1"/>
    <col min="3071" max="3071" width="9.85546875" style="275" customWidth="1"/>
    <col min="3072" max="3072" width="49.140625" style="275" customWidth="1"/>
    <col min="3073" max="3074" width="21.7109375" style="275" customWidth="1"/>
    <col min="3075" max="3075" width="32.85546875" style="275" customWidth="1"/>
    <col min="3076" max="3076" width="25.5703125" style="275" customWidth="1"/>
    <col min="3077" max="3077" width="26.5703125" style="275" customWidth="1"/>
    <col min="3078" max="3078" width="16" style="275" customWidth="1"/>
    <col min="3079" max="3079" width="12.7109375" style="275" customWidth="1"/>
    <col min="3080" max="3080" width="11.140625" style="275" customWidth="1"/>
    <col min="3081" max="3081" width="11.5703125" style="275" customWidth="1"/>
    <col min="3082" max="3082" width="11.28515625" style="275" customWidth="1"/>
    <col min="3083" max="3083" width="29" style="275" customWidth="1"/>
    <col min="3084" max="3084" width="12.42578125" style="275" customWidth="1"/>
    <col min="3085" max="3085" width="12.85546875" style="275" customWidth="1"/>
    <col min="3086" max="3086" width="11.28515625" style="275" customWidth="1"/>
    <col min="3087" max="3087" width="14.42578125" style="275" customWidth="1"/>
    <col min="3088" max="3088" width="10.140625" style="275" customWidth="1"/>
    <col min="3089" max="3089" width="10.5703125" style="275" customWidth="1"/>
    <col min="3090" max="3090" width="9.85546875" style="275" customWidth="1"/>
    <col min="3091" max="3091" width="50.28515625" style="275" customWidth="1"/>
    <col min="3092" max="3325" width="11.42578125" style="275"/>
    <col min="3326" max="3326" width="9.5703125" style="275" customWidth="1"/>
    <col min="3327" max="3327" width="9.85546875" style="275" customWidth="1"/>
    <col min="3328" max="3328" width="49.140625" style="275" customWidth="1"/>
    <col min="3329" max="3330" width="21.7109375" style="275" customWidth="1"/>
    <col min="3331" max="3331" width="32.85546875" style="275" customWidth="1"/>
    <col min="3332" max="3332" width="25.5703125" style="275" customWidth="1"/>
    <col min="3333" max="3333" width="26.5703125" style="275" customWidth="1"/>
    <col min="3334" max="3334" width="16" style="275" customWidth="1"/>
    <col min="3335" max="3335" width="12.7109375" style="275" customWidth="1"/>
    <col min="3336" max="3336" width="11.140625" style="275" customWidth="1"/>
    <col min="3337" max="3337" width="11.5703125" style="275" customWidth="1"/>
    <col min="3338" max="3338" width="11.28515625" style="275" customWidth="1"/>
    <col min="3339" max="3339" width="29" style="275" customWidth="1"/>
    <col min="3340" max="3340" width="12.42578125" style="275" customWidth="1"/>
    <col min="3341" max="3341" width="12.85546875" style="275" customWidth="1"/>
    <col min="3342" max="3342" width="11.28515625" style="275" customWidth="1"/>
    <col min="3343" max="3343" width="14.42578125" style="275" customWidth="1"/>
    <col min="3344" max="3344" width="10.140625" style="275" customWidth="1"/>
    <col min="3345" max="3345" width="10.5703125" style="275" customWidth="1"/>
    <col min="3346" max="3346" width="9.85546875" style="275" customWidth="1"/>
    <col min="3347" max="3347" width="50.28515625" style="275" customWidth="1"/>
    <col min="3348" max="3581" width="11.42578125" style="275"/>
    <col min="3582" max="3582" width="9.5703125" style="275" customWidth="1"/>
    <col min="3583" max="3583" width="9.85546875" style="275" customWidth="1"/>
    <col min="3584" max="3584" width="49.140625" style="275" customWidth="1"/>
    <col min="3585" max="3586" width="21.7109375" style="275" customWidth="1"/>
    <col min="3587" max="3587" width="32.85546875" style="275" customWidth="1"/>
    <col min="3588" max="3588" width="25.5703125" style="275" customWidth="1"/>
    <col min="3589" max="3589" width="26.5703125" style="275" customWidth="1"/>
    <col min="3590" max="3590" width="16" style="275" customWidth="1"/>
    <col min="3591" max="3591" width="12.7109375" style="275" customWidth="1"/>
    <col min="3592" max="3592" width="11.140625" style="275" customWidth="1"/>
    <col min="3593" max="3593" width="11.5703125" style="275" customWidth="1"/>
    <col min="3594" max="3594" width="11.28515625" style="275" customWidth="1"/>
    <col min="3595" max="3595" width="29" style="275" customWidth="1"/>
    <col min="3596" max="3596" width="12.42578125" style="275" customWidth="1"/>
    <col min="3597" max="3597" width="12.85546875" style="275" customWidth="1"/>
    <col min="3598" max="3598" width="11.28515625" style="275" customWidth="1"/>
    <col min="3599" max="3599" width="14.42578125" style="275" customWidth="1"/>
    <col min="3600" max="3600" width="10.140625" style="275" customWidth="1"/>
    <col min="3601" max="3601" width="10.5703125" style="275" customWidth="1"/>
    <col min="3602" max="3602" width="9.85546875" style="275" customWidth="1"/>
    <col min="3603" max="3603" width="50.28515625" style="275" customWidth="1"/>
    <col min="3604" max="3837" width="11.42578125" style="275"/>
    <col min="3838" max="3838" width="9.5703125" style="275" customWidth="1"/>
    <col min="3839" max="3839" width="9.85546875" style="275" customWidth="1"/>
    <col min="3840" max="3840" width="49.140625" style="275" customWidth="1"/>
    <col min="3841" max="3842" width="21.7109375" style="275" customWidth="1"/>
    <col min="3843" max="3843" width="32.85546875" style="275" customWidth="1"/>
    <col min="3844" max="3844" width="25.5703125" style="275" customWidth="1"/>
    <col min="3845" max="3845" width="26.5703125" style="275" customWidth="1"/>
    <col min="3846" max="3846" width="16" style="275" customWidth="1"/>
    <col min="3847" max="3847" width="12.7109375" style="275" customWidth="1"/>
    <col min="3848" max="3848" width="11.140625" style="275" customWidth="1"/>
    <col min="3849" max="3849" width="11.5703125" style="275" customWidth="1"/>
    <col min="3850" max="3850" width="11.28515625" style="275" customWidth="1"/>
    <col min="3851" max="3851" width="29" style="275" customWidth="1"/>
    <col min="3852" max="3852" width="12.42578125" style="275" customWidth="1"/>
    <col min="3853" max="3853" width="12.85546875" style="275" customWidth="1"/>
    <col min="3854" max="3854" width="11.28515625" style="275" customWidth="1"/>
    <col min="3855" max="3855" width="14.42578125" style="275" customWidth="1"/>
    <col min="3856" max="3856" width="10.140625" style="275" customWidth="1"/>
    <col min="3857" max="3857" width="10.5703125" style="275" customWidth="1"/>
    <col min="3858" max="3858" width="9.85546875" style="275" customWidth="1"/>
    <col min="3859" max="3859" width="50.28515625" style="275" customWidth="1"/>
    <col min="3860" max="4093" width="11.42578125" style="275"/>
    <col min="4094" max="4094" width="9.5703125" style="275" customWidth="1"/>
    <col min="4095" max="4095" width="9.85546875" style="275" customWidth="1"/>
    <col min="4096" max="4096" width="49.140625" style="275" customWidth="1"/>
    <col min="4097" max="4098" width="21.7109375" style="275" customWidth="1"/>
    <col min="4099" max="4099" width="32.85546875" style="275" customWidth="1"/>
    <col min="4100" max="4100" width="25.5703125" style="275" customWidth="1"/>
    <col min="4101" max="4101" width="26.5703125" style="275" customWidth="1"/>
    <col min="4102" max="4102" width="16" style="275" customWidth="1"/>
    <col min="4103" max="4103" width="12.7109375" style="275" customWidth="1"/>
    <col min="4104" max="4104" width="11.140625" style="275" customWidth="1"/>
    <col min="4105" max="4105" width="11.5703125" style="275" customWidth="1"/>
    <col min="4106" max="4106" width="11.28515625" style="275" customWidth="1"/>
    <col min="4107" max="4107" width="29" style="275" customWidth="1"/>
    <col min="4108" max="4108" width="12.42578125" style="275" customWidth="1"/>
    <col min="4109" max="4109" width="12.85546875" style="275" customWidth="1"/>
    <col min="4110" max="4110" width="11.28515625" style="275" customWidth="1"/>
    <col min="4111" max="4111" width="14.42578125" style="275" customWidth="1"/>
    <col min="4112" max="4112" width="10.140625" style="275" customWidth="1"/>
    <col min="4113" max="4113" width="10.5703125" style="275" customWidth="1"/>
    <col min="4114" max="4114" width="9.85546875" style="275" customWidth="1"/>
    <col min="4115" max="4115" width="50.28515625" style="275" customWidth="1"/>
    <col min="4116" max="4349" width="11.42578125" style="275"/>
    <col min="4350" max="4350" width="9.5703125" style="275" customWidth="1"/>
    <col min="4351" max="4351" width="9.85546875" style="275" customWidth="1"/>
    <col min="4352" max="4352" width="49.140625" style="275" customWidth="1"/>
    <col min="4353" max="4354" width="21.7109375" style="275" customWidth="1"/>
    <col min="4355" max="4355" width="32.85546875" style="275" customWidth="1"/>
    <col min="4356" max="4356" width="25.5703125" style="275" customWidth="1"/>
    <col min="4357" max="4357" width="26.5703125" style="275" customWidth="1"/>
    <col min="4358" max="4358" width="16" style="275" customWidth="1"/>
    <col min="4359" max="4359" width="12.7109375" style="275" customWidth="1"/>
    <col min="4360" max="4360" width="11.140625" style="275" customWidth="1"/>
    <col min="4361" max="4361" width="11.5703125" style="275" customWidth="1"/>
    <col min="4362" max="4362" width="11.28515625" style="275" customWidth="1"/>
    <col min="4363" max="4363" width="29" style="275" customWidth="1"/>
    <col min="4364" max="4364" width="12.42578125" style="275" customWidth="1"/>
    <col min="4365" max="4365" width="12.85546875" style="275" customWidth="1"/>
    <col min="4366" max="4366" width="11.28515625" style="275" customWidth="1"/>
    <col min="4367" max="4367" width="14.42578125" style="275" customWidth="1"/>
    <col min="4368" max="4368" width="10.140625" style="275" customWidth="1"/>
    <col min="4369" max="4369" width="10.5703125" style="275" customWidth="1"/>
    <col min="4370" max="4370" width="9.85546875" style="275" customWidth="1"/>
    <col min="4371" max="4371" width="50.28515625" style="275" customWidth="1"/>
    <col min="4372" max="4605" width="11.42578125" style="275"/>
    <col min="4606" max="4606" width="9.5703125" style="275" customWidth="1"/>
    <col min="4607" max="4607" width="9.85546875" style="275" customWidth="1"/>
    <col min="4608" max="4608" width="49.140625" style="275" customWidth="1"/>
    <col min="4609" max="4610" width="21.7109375" style="275" customWidth="1"/>
    <col min="4611" max="4611" width="32.85546875" style="275" customWidth="1"/>
    <col min="4612" max="4612" width="25.5703125" style="275" customWidth="1"/>
    <col min="4613" max="4613" width="26.5703125" style="275" customWidth="1"/>
    <col min="4614" max="4614" width="16" style="275" customWidth="1"/>
    <col min="4615" max="4615" width="12.7109375" style="275" customWidth="1"/>
    <col min="4616" max="4616" width="11.140625" style="275" customWidth="1"/>
    <col min="4617" max="4617" width="11.5703125" style="275" customWidth="1"/>
    <col min="4618" max="4618" width="11.28515625" style="275" customWidth="1"/>
    <col min="4619" max="4619" width="29" style="275" customWidth="1"/>
    <col min="4620" max="4620" width="12.42578125" style="275" customWidth="1"/>
    <col min="4621" max="4621" width="12.85546875" style="275" customWidth="1"/>
    <col min="4622" max="4622" width="11.28515625" style="275" customWidth="1"/>
    <col min="4623" max="4623" width="14.42578125" style="275" customWidth="1"/>
    <col min="4624" max="4624" width="10.140625" style="275" customWidth="1"/>
    <col min="4625" max="4625" width="10.5703125" style="275" customWidth="1"/>
    <col min="4626" max="4626" width="9.85546875" style="275" customWidth="1"/>
    <col min="4627" max="4627" width="50.28515625" style="275" customWidth="1"/>
    <col min="4628" max="4861" width="11.42578125" style="275"/>
    <col min="4862" max="4862" width="9.5703125" style="275" customWidth="1"/>
    <col min="4863" max="4863" width="9.85546875" style="275" customWidth="1"/>
    <col min="4864" max="4864" width="49.140625" style="275" customWidth="1"/>
    <col min="4865" max="4866" width="21.7109375" style="275" customWidth="1"/>
    <col min="4867" max="4867" width="32.85546875" style="275" customWidth="1"/>
    <col min="4868" max="4868" width="25.5703125" style="275" customWidth="1"/>
    <col min="4869" max="4869" width="26.5703125" style="275" customWidth="1"/>
    <col min="4870" max="4870" width="16" style="275" customWidth="1"/>
    <col min="4871" max="4871" width="12.7109375" style="275" customWidth="1"/>
    <col min="4872" max="4872" width="11.140625" style="275" customWidth="1"/>
    <col min="4873" max="4873" width="11.5703125" style="275" customWidth="1"/>
    <col min="4874" max="4874" width="11.28515625" style="275" customWidth="1"/>
    <col min="4875" max="4875" width="29" style="275" customWidth="1"/>
    <col min="4876" max="4876" width="12.42578125" style="275" customWidth="1"/>
    <col min="4877" max="4877" width="12.85546875" style="275" customWidth="1"/>
    <col min="4878" max="4878" width="11.28515625" style="275" customWidth="1"/>
    <col min="4879" max="4879" width="14.42578125" style="275" customWidth="1"/>
    <col min="4880" max="4880" width="10.140625" style="275" customWidth="1"/>
    <col min="4881" max="4881" width="10.5703125" style="275" customWidth="1"/>
    <col min="4882" max="4882" width="9.85546875" style="275" customWidth="1"/>
    <col min="4883" max="4883" width="50.28515625" style="275" customWidth="1"/>
    <col min="4884" max="5117" width="11.42578125" style="275"/>
    <col min="5118" max="5118" width="9.5703125" style="275" customWidth="1"/>
    <col min="5119" max="5119" width="9.85546875" style="275" customWidth="1"/>
    <col min="5120" max="5120" width="49.140625" style="275" customWidth="1"/>
    <col min="5121" max="5122" width="21.7109375" style="275" customWidth="1"/>
    <col min="5123" max="5123" width="32.85546875" style="275" customWidth="1"/>
    <col min="5124" max="5124" width="25.5703125" style="275" customWidth="1"/>
    <col min="5125" max="5125" width="26.5703125" style="275" customWidth="1"/>
    <col min="5126" max="5126" width="16" style="275" customWidth="1"/>
    <col min="5127" max="5127" width="12.7109375" style="275" customWidth="1"/>
    <col min="5128" max="5128" width="11.140625" style="275" customWidth="1"/>
    <col min="5129" max="5129" width="11.5703125" style="275" customWidth="1"/>
    <col min="5130" max="5130" width="11.28515625" style="275" customWidth="1"/>
    <col min="5131" max="5131" width="29" style="275" customWidth="1"/>
    <col min="5132" max="5132" width="12.42578125" style="275" customWidth="1"/>
    <col min="5133" max="5133" width="12.85546875" style="275" customWidth="1"/>
    <col min="5134" max="5134" width="11.28515625" style="275" customWidth="1"/>
    <col min="5135" max="5135" width="14.42578125" style="275" customWidth="1"/>
    <col min="5136" max="5136" width="10.140625" style="275" customWidth="1"/>
    <col min="5137" max="5137" width="10.5703125" style="275" customWidth="1"/>
    <col min="5138" max="5138" width="9.85546875" style="275" customWidth="1"/>
    <col min="5139" max="5139" width="50.28515625" style="275" customWidth="1"/>
    <col min="5140" max="5373" width="11.42578125" style="275"/>
    <col min="5374" max="5374" width="9.5703125" style="275" customWidth="1"/>
    <col min="5375" max="5375" width="9.85546875" style="275" customWidth="1"/>
    <col min="5376" max="5376" width="49.140625" style="275" customWidth="1"/>
    <col min="5377" max="5378" width="21.7109375" style="275" customWidth="1"/>
    <col min="5379" max="5379" width="32.85546875" style="275" customWidth="1"/>
    <col min="5380" max="5380" width="25.5703125" style="275" customWidth="1"/>
    <col min="5381" max="5381" width="26.5703125" style="275" customWidth="1"/>
    <col min="5382" max="5382" width="16" style="275" customWidth="1"/>
    <col min="5383" max="5383" width="12.7109375" style="275" customWidth="1"/>
    <col min="5384" max="5384" width="11.140625" style="275" customWidth="1"/>
    <col min="5385" max="5385" width="11.5703125" style="275" customWidth="1"/>
    <col min="5386" max="5386" width="11.28515625" style="275" customWidth="1"/>
    <col min="5387" max="5387" width="29" style="275" customWidth="1"/>
    <col min="5388" max="5388" width="12.42578125" style="275" customWidth="1"/>
    <col min="5389" max="5389" width="12.85546875" style="275" customWidth="1"/>
    <col min="5390" max="5390" width="11.28515625" style="275" customWidth="1"/>
    <col min="5391" max="5391" width="14.42578125" style="275" customWidth="1"/>
    <col min="5392" max="5392" width="10.140625" style="275" customWidth="1"/>
    <col min="5393" max="5393" width="10.5703125" style="275" customWidth="1"/>
    <col min="5394" max="5394" width="9.85546875" style="275" customWidth="1"/>
    <col min="5395" max="5395" width="50.28515625" style="275" customWidth="1"/>
    <col min="5396" max="5629" width="11.42578125" style="275"/>
    <col min="5630" max="5630" width="9.5703125" style="275" customWidth="1"/>
    <col min="5631" max="5631" width="9.85546875" style="275" customWidth="1"/>
    <col min="5632" max="5632" width="49.140625" style="275" customWidth="1"/>
    <col min="5633" max="5634" width="21.7109375" style="275" customWidth="1"/>
    <col min="5635" max="5635" width="32.85546875" style="275" customWidth="1"/>
    <col min="5636" max="5636" width="25.5703125" style="275" customWidth="1"/>
    <col min="5637" max="5637" width="26.5703125" style="275" customWidth="1"/>
    <col min="5638" max="5638" width="16" style="275" customWidth="1"/>
    <col min="5639" max="5639" width="12.7109375" style="275" customWidth="1"/>
    <col min="5640" max="5640" width="11.140625" style="275" customWidth="1"/>
    <col min="5641" max="5641" width="11.5703125" style="275" customWidth="1"/>
    <col min="5642" max="5642" width="11.28515625" style="275" customWidth="1"/>
    <col min="5643" max="5643" width="29" style="275" customWidth="1"/>
    <col min="5644" max="5644" width="12.42578125" style="275" customWidth="1"/>
    <col min="5645" max="5645" width="12.85546875" style="275" customWidth="1"/>
    <col min="5646" max="5646" width="11.28515625" style="275" customWidth="1"/>
    <col min="5647" max="5647" width="14.42578125" style="275" customWidth="1"/>
    <col min="5648" max="5648" width="10.140625" style="275" customWidth="1"/>
    <col min="5649" max="5649" width="10.5703125" style="275" customWidth="1"/>
    <col min="5650" max="5650" width="9.85546875" style="275" customWidth="1"/>
    <col min="5651" max="5651" width="50.28515625" style="275" customWidth="1"/>
    <col min="5652" max="5885" width="11.42578125" style="275"/>
    <col min="5886" max="5886" width="9.5703125" style="275" customWidth="1"/>
    <col min="5887" max="5887" width="9.85546875" style="275" customWidth="1"/>
    <col min="5888" max="5888" width="49.140625" style="275" customWidth="1"/>
    <col min="5889" max="5890" width="21.7109375" style="275" customWidth="1"/>
    <col min="5891" max="5891" width="32.85546875" style="275" customWidth="1"/>
    <col min="5892" max="5892" width="25.5703125" style="275" customWidth="1"/>
    <col min="5893" max="5893" width="26.5703125" style="275" customWidth="1"/>
    <col min="5894" max="5894" width="16" style="275" customWidth="1"/>
    <col min="5895" max="5895" width="12.7109375" style="275" customWidth="1"/>
    <col min="5896" max="5896" width="11.140625" style="275" customWidth="1"/>
    <col min="5897" max="5897" width="11.5703125" style="275" customWidth="1"/>
    <col min="5898" max="5898" width="11.28515625" style="275" customWidth="1"/>
    <col min="5899" max="5899" width="29" style="275" customWidth="1"/>
    <col min="5900" max="5900" width="12.42578125" style="275" customWidth="1"/>
    <col min="5901" max="5901" width="12.85546875" style="275" customWidth="1"/>
    <col min="5902" max="5902" width="11.28515625" style="275" customWidth="1"/>
    <col min="5903" max="5903" width="14.42578125" style="275" customWidth="1"/>
    <col min="5904" max="5904" width="10.140625" style="275" customWidth="1"/>
    <col min="5905" max="5905" width="10.5703125" style="275" customWidth="1"/>
    <col min="5906" max="5906" width="9.85546875" style="275" customWidth="1"/>
    <col min="5907" max="5907" width="50.28515625" style="275" customWidth="1"/>
    <col min="5908" max="6141" width="11.42578125" style="275"/>
    <col min="6142" max="6142" width="9.5703125" style="275" customWidth="1"/>
    <col min="6143" max="6143" width="9.85546875" style="275" customWidth="1"/>
    <col min="6144" max="6144" width="49.140625" style="275" customWidth="1"/>
    <col min="6145" max="6146" width="21.7109375" style="275" customWidth="1"/>
    <col min="6147" max="6147" width="32.85546875" style="275" customWidth="1"/>
    <col min="6148" max="6148" width="25.5703125" style="275" customWidth="1"/>
    <col min="6149" max="6149" width="26.5703125" style="275" customWidth="1"/>
    <col min="6150" max="6150" width="16" style="275" customWidth="1"/>
    <col min="6151" max="6151" width="12.7109375" style="275" customWidth="1"/>
    <col min="6152" max="6152" width="11.140625" style="275" customWidth="1"/>
    <col min="6153" max="6153" width="11.5703125" style="275" customWidth="1"/>
    <col min="6154" max="6154" width="11.28515625" style="275" customWidth="1"/>
    <col min="6155" max="6155" width="29" style="275" customWidth="1"/>
    <col min="6156" max="6156" width="12.42578125" style="275" customWidth="1"/>
    <col min="6157" max="6157" width="12.85546875" style="275" customWidth="1"/>
    <col min="6158" max="6158" width="11.28515625" style="275" customWidth="1"/>
    <col min="6159" max="6159" width="14.42578125" style="275" customWidth="1"/>
    <col min="6160" max="6160" width="10.140625" style="275" customWidth="1"/>
    <col min="6161" max="6161" width="10.5703125" style="275" customWidth="1"/>
    <col min="6162" max="6162" width="9.85546875" style="275" customWidth="1"/>
    <col min="6163" max="6163" width="50.28515625" style="275" customWidth="1"/>
    <col min="6164" max="6397" width="11.42578125" style="275"/>
    <col min="6398" max="6398" width="9.5703125" style="275" customWidth="1"/>
    <col min="6399" max="6399" width="9.85546875" style="275" customWidth="1"/>
    <col min="6400" max="6400" width="49.140625" style="275" customWidth="1"/>
    <col min="6401" max="6402" width="21.7109375" style="275" customWidth="1"/>
    <col min="6403" max="6403" width="32.85546875" style="275" customWidth="1"/>
    <col min="6404" max="6404" width="25.5703125" style="275" customWidth="1"/>
    <col min="6405" max="6405" width="26.5703125" style="275" customWidth="1"/>
    <col min="6406" max="6406" width="16" style="275" customWidth="1"/>
    <col min="6407" max="6407" width="12.7109375" style="275" customWidth="1"/>
    <col min="6408" max="6408" width="11.140625" style="275" customWidth="1"/>
    <col min="6409" max="6409" width="11.5703125" style="275" customWidth="1"/>
    <col min="6410" max="6410" width="11.28515625" style="275" customWidth="1"/>
    <col min="6411" max="6411" width="29" style="275" customWidth="1"/>
    <col min="6412" max="6412" width="12.42578125" style="275" customWidth="1"/>
    <col min="6413" max="6413" width="12.85546875" style="275" customWidth="1"/>
    <col min="6414" max="6414" width="11.28515625" style="275" customWidth="1"/>
    <col min="6415" max="6415" width="14.42578125" style="275" customWidth="1"/>
    <col min="6416" max="6416" width="10.140625" style="275" customWidth="1"/>
    <col min="6417" max="6417" width="10.5703125" style="275" customWidth="1"/>
    <col min="6418" max="6418" width="9.85546875" style="275" customWidth="1"/>
    <col min="6419" max="6419" width="50.28515625" style="275" customWidth="1"/>
    <col min="6420" max="6653" width="11.42578125" style="275"/>
    <col min="6654" max="6654" width="9.5703125" style="275" customWidth="1"/>
    <col min="6655" max="6655" width="9.85546875" style="275" customWidth="1"/>
    <col min="6656" max="6656" width="49.140625" style="275" customWidth="1"/>
    <col min="6657" max="6658" width="21.7109375" style="275" customWidth="1"/>
    <col min="6659" max="6659" width="32.85546875" style="275" customWidth="1"/>
    <col min="6660" max="6660" width="25.5703125" style="275" customWidth="1"/>
    <col min="6661" max="6661" width="26.5703125" style="275" customWidth="1"/>
    <col min="6662" max="6662" width="16" style="275" customWidth="1"/>
    <col min="6663" max="6663" width="12.7109375" style="275" customWidth="1"/>
    <col min="6664" max="6664" width="11.140625" style="275" customWidth="1"/>
    <col min="6665" max="6665" width="11.5703125" style="275" customWidth="1"/>
    <col min="6666" max="6666" width="11.28515625" style="275" customWidth="1"/>
    <col min="6667" max="6667" width="29" style="275" customWidth="1"/>
    <col min="6668" max="6668" width="12.42578125" style="275" customWidth="1"/>
    <col min="6669" max="6669" width="12.85546875" style="275" customWidth="1"/>
    <col min="6670" max="6670" width="11.28515625" style="275" customWidth="1"/>
    <col min="6671" max="6671" width="14.42578125" style="275" customWidth="1"/>
    <col min="6672" max="6672" width="10.140625" style="275" customWidth="1"/>
    <col min="6673" max="6673" width="10.5703125" style="275" customWidth="1"/>
    <col min="6674" max="6674" width="9.85546875" style="275" customWidth="1"/>
    <col min="6675" max="6675" width="50.28515625" style="275" customWidth="1"/>
    <col min="6676" max="6909" width="11.42578125" style="275"/>
    <col min="6910" max="6910" width="9.5703125" style="275" customWidth="1"/>
    <col min="6911" max="6911" width="9.85546875" style="275" customWidth="1"/>
    <col min="6912" max="6912" width="49.140625" style="275" customWidth="1"/>
    <col min="6913" max="6914" width="21.7109375" style="275" customWidth="1"/>
    <col min="6915" max="6915" width="32.85546875" style="275" customWidth="1"/>
    <col min="6916" max="6916" width="25.5703125" style="275" customWidth="1"/>
    <col min="6917" max="6917" width="26.5703125" style="275" customWidth="1"/>
    <col min="6918" max="6918" width="16" style="275" customWidth="1"/>
    <col min="6919" max="6919" width="12.7109375" style="275" customWidth="1"/>
    <col min="6920" max="6920" width="11.140625" style="275" customWidth="1"/>
    <col min="6921" max="6921" width="11.5703125" style="275" customWidth="1"/>
    <col min="6922" max="6922" width="11.28515625" style="275" customWidth="1"/>
    <col min="6923" max="6923" width="29" style="275" customWidth="1"/>
    <col min="6924" max="6924" width="12.42578125" style="275" customWidth="1"/>
    <col min="6925" max="6925" width="12.85546875" style="275" customWidth="1"/>
    <col min="6926" max="6926" width="11.28515625" style="275" customWidth="1"/>
    <col min="6927" max="6927" width="14.42578125" style="275" customWidth="1"/>
    <col min="6928" max="6928" width="10.140625" style="275" customWidth="1"/>
    <col min="6929" max="6929" width="10.5703125" style="275" customWidth="1"/>
    <col min="6930" max="6930" width="9.85546875" style="275" customWidth="1"/>
    <col min="6931" max="6931" width="50.28515625" style="275" customWidth="1"/>
    <col min="6932" max="7165" width="11.42578125" style="275"/>
    <col min="7166" max="7166" width="9.5703125" style="275" customWidth="1"/>
    <col min="7167" max="7167" width="9.85546875" style="275" customWidth="1"/>
    <col min="7168" max="7168" width="49.140625" style="275" customWidth="1"/>
    <col min="7169" max="7170" width="21.7109375" style="275" customWidth="1"/>
    <col min="7171" max="7171" width="32.85546875" style="275" customWidth="1"/>
    <col min="7172" max="7172" width="25.5703125" style="275" customWidth="1"/>
    <col min="7173" max="7173" width="26.5703125" style="275" customWidth="1"/>
    <col min="7174" max="7174" width="16" style="275" customWidth="1"/>
    <col min="7175" max="7175" width="12.7109375" style="275" customWidth="1"/>
    <col min="7176" max="7176" width="11.140625" style="275" customWidth="1"/>
    <col min="7177" max="7177" width="11.5703125" style="275" customWidth="1"/>
    <col min="7178" max="7178" width="11.28515625" style="275" customWidth="1"/>
    <col min="7179" max="7179" width="29" style="275" customWidth="1"/>
    <col min="7180" max="7180" width="12.42578125" style="275" customWidth="1"/>
    <col min="7181" max="7181" width="12.85546875" style="275" customWidth="1"/>
    <col min="7182" max="7182" width="11.28515625" style="275" customWidth="1"/>
    <col min="7183" max="7183" width="14.42578125" style="275" customWidth="1"/>
    <col min="7184" max="7184" width="10.140625" style="275" customWidth="1"/>
    <col min="7185" max="7185" width="10.5703125" style="275" customWidth="1"/>
    <col min="7186" max="7186" width="9.85546875" style="275" customWidth="1"/>
    <col min="7187" max="7187" width="50.28515625" style="275" customWidth="1"/>
    <col min="7188" max="7421" width="11.42578125" style="275"/>
    <col min="7422" max="7422" width="9.5703125" style="275" customWidth="1"/>
    <col min="7423" max="7423" width="9.85546875" style="275" customWidth="1"/>
    <col min="7424" max="7424" width="49.140625" style="275" customWidth="1"/>
    <col min="7425" max="7426" width="21.7109375" style="275" customWidth="1"/>
    <col min="7427" max="7427" width="32.85546875" style="275" customWidth="1"/>
    <col min="7428" max="7428" width="25.5703125" style="275" customWidth="1"/>
    <col min="7429" max="7429" width="26.5703125" style="275" customWidth="1"/>
    <col min="7430" max="7430" width="16" style="275" customWidth="1"/>
    <col min="7431" max="7431" width="12.7109375" style="275" customWidth="1"/>
    <col min="7432" max="7432" width="11.140625" style="275" customWidth="1"/>
    <col min="7433" max="7433" width="11.5703125" style="275" customWidth="1"/>
    <col min="7434" max="7434" width="11.28515625" style="275" customWidth="1"/>
    <col min="7435" max="7435" width="29" style="275" customWidth="1"/>
    <col min="7436" max="7436" width="12.42578125" style="275" customWidth="1"/>
    <col min="7437" max="7437" width="12.85546875" style="275" customWidth="1"/>
    <col min="7438" max="7438" width="11.28515625" style="275" customWidth="1"/>
    <col min="7439" max="7439" width="14.42578125" style="275" customWidth="1"/>
    <col min="7440" max="7440" width="10.140625" style="275" customWidth="1"/>
    <col min="7441" max="7441" width="10.5703125" style="275" customWidth="1"/>
    <col min="7442" max="7442" width="9.85546875" style="275" customWidth="1"/>
    <col min="7443" max="7443" width="50.28515625" style="275" customWidth="1"/>
    <col min="7444" max="7677" width="11.42578125" style="275"/>
    <col min="7678" max="7678" width="9.5703125" style="275" customWidth="1"/>
    <col min="7679" max="7679" width="9.85546875" style="275" customWidth="1"/>
    <col min="7680" max="7680" width="49.140625" style="275" customWidth="1"/>
    <col min="7681" max="7682" width="21.7109375" style="275" customWidth="1"/>
    <col min="7683" max="7683" width="32.85546875" style="275" customWidth="1"/>
    <col min="7684" max="7684" width="25.5703125" style="275" customWidth="1"/>
    <col min="7685" max="7685" width="26.5703125" style="275" customWidth="1"/>
    <col min="7686" max="7686" width="16" style="275" customWidth="1"/>
    <col min="7687" max="7687" width="12.7109375" style="275" customWidth="1"/>
    <col min="7688" max="7688" width="11.140625" style="275" customWidth="1"/>
    <col min="7689" max="7689" width="11.5703125" style="275" customWidth="1"/>
    <col min="7690" max="7690" width="11.28515625" style="275" customWidth="1"/>
    <col min="7691" max="7691" width="29" style="275" customWidth="1"/>
    <col min="7692" max="7692" width="12.42578125" style="275" customWidth="1"/>
    <col min="7693" max="7693" width="12.85546875" style="275" customWidth="1"/>
    <col min="7694" max="7694" width="11.28515625" style="275" customWidth="1"/>
    <col min="7695" max="7695" width="14.42578125" style="275" customWidth="1"/>
    <col min="7696" max="7696" width="10.140625" style="275" customWidth="1"/>
    <col min="7697" max="7697" width="10.5703125" style="275" customWidth="1"/>
    <col min="7698" max="7698" width="9.85546875" style="275" customWidth="1"/>
    <col min="7699" max="7699" width="50.28515625" style="275" customWidth="1"/>
    <col min="7700" max="7933" width="11.42578125" style="275"/>
    <col min="7934" max="7934" width="9.5703125" style="275" customWidth="1"/>
    <col min="7935" max="7935" width="9.85546875" style="275" customWidth="1"/>
    <col min="7936" max="7936" width="49.140625" style="275" customWidth="1"/>
    <col min="7937" max="7938" width="21.7109375" style="275" customWidth="1"/>
    <col min="7939" max="7939" width="32.85546875" style="275" customWidth="1"/>
    <col min="7940" max="7940" width="25.5703125" style="275" customWidth="1"/>
    <col min="7941" max="7941" width="26.5703125" style="275" customWidth="1"/>
    <col min="7942" max="7942" width="16" style="275" customWidth="1"/>
    <col min="7943" max="7943" width="12.7109375" style="275" customWidth="1"/>
    <col min="7944" max="7944" width="11.140625" style="275" customWidth="1"/>
    <col min="7945" max="7945" width="11.5703125" style="275" customWidth="1"/>
    <col min="7946" max="7946" width="11.28515625" style="275" customWidth="1"/>
    <col min="7947" max="7947" width="29" style="275" customWidth="1"/>
    <col min="7948" max="7948" width="12.42578125" style="275" customWidth="1"/>
    <col min="7949" max="7949" width="12.85546875" style="275" customWidth="1"/>
    <col min="7950" max="7950" width="11.28515625" style="275" customWidth="1"/>
    <col min="7951" max="7951" width="14.42578125" style="275" customWidth="1"/>
    <col min="7952" max="7952" width="10.140625" style="275" customWidth="1"/>
    <col min="7953" max="7953" width="10.5703125" style="275" customWidth="1"/>
    <col min="7954" max="7954" width="9.85546875" style="275" customWidth="1"/>
    <col min="7955" max="7955" width="50.28515625" style="275" customWidth="1"/>
    <col min="7956" max="8189" width="11.42578125" style="275"/>
    <col min="8190" max="8190" width="9.5703125" style="275" customWidth="1"/>
    <col min="8191" max="8191" width="9.85546875" style="275" customWidth="1"/>
    <col min="8192" max="8192" width="49.140625" style="275" customWidth="1"/>
    <col min="8193" max="8194" width="21.7109375" style="275" customWidth="1"/>
    <col min="8195" max="8195" width="32.85546875" style="275" customWidth="1"/>
    <col min="8196" max="8196" width="25.5703125" style="275" customWidth="1"/>
    <col min="8197" max="8197" width="26.5703125" style="275" customWidth="1"/>
    <col min="8198" max="8198" width="16" style="275" customWidth="1"/>
    <col min="8199" max="8199" width="12.7109375" style="275" customWidth="1"/>
    <col min="8200" max="8200" width="11.140625" style="275" customWidth="1"/>
    <col min="8201" max="8201" width="11.5703125" style="275" customWidth="1"/>
    <col min="8202" max="8202" width="11.28515625" style="275" customWidth="1"/>
    <col min="8203" max="8203" width="29" style="275" customWidth="1"/>
    <col min="8204" max="8204" width="12.42578125" style="275" customWidth="1"/>
    <col min="8205" max="8205" width="12.85546875" style="275" customWidth="1"/>
    <col min="8206" max="8206" width="11.28515625" style="275" customWidth="1"/>
    <col min="8207" max="8207" width="14.42578125" style="275" customWidth="1"/>
    <col min="8208" max="8208" width="10.140625" style="275" customWidth="1"/>
    <col min="8209" max="8209" width="10.5703125" style="275" customWidth="1"/>
    <col min="8210" max="8210" width="9.85546875" style="275" customWidth="1"/>
    <col min="8211" max="8211" width="50.28515625" style="275" customWidth="1"/>
    <col min="8212" max="8445" width="11.42578125" style="275"/>
    <col min="8446" max="8446" width="9.5703125" style="275" customWidth="1"/>
    <col min="8447" max="8447" width="9.85546875" style="275" customWidth="1"/>
    <col min="8448" max="8448" width="49.140625" style="275" customWidth="1"/>
    <col min="8449" max="8450" width="21.7109375" style="275" customWidth="1"/>
    <col min="8451" max="8451" width="32.85546875" style="275" customWidth="1"/>
    <col min="8452" max="8452" width="25.5703125" style="275" customWidth="1"/>
    <col min="8453" max="8453" width="26.5703125" style="275" customWidth="1"/>
    <col min="8454" max="8454" width="16" style="275" customWidth="1"/>
    <col min="8455" max="8455" width="12.7109375" style="275" customWidth="1"/>
    <col min="8456" max="8456" width="11.140625" style="275" customWidth="1"/>
    <col min="8457" max="8457" width="11.5703125" style="275" customWidth="1"/>
    <col min="8458" max="8458" width="11.28515625" style="275" customWidth="1"/>
    <col min="8459" max="8459" width="29" style="275" customWidth="1"/>
    <col min="8460" max="8460" width="12.42578125" style="275" customWidth="1"/>
    <col min="8461" max="8461" width="12.85546875" style="275" customWidth="1"/>
    <col min="8462" max="8462" width="11.28515625" style="275" customWidth="1"/>
    <col min="8463" max="8463" width="14.42578125" style="275" customWidth="1"/>
    <col min="8464" max="8464" width="10.140625" style="275" customWidth="1"/>
    <col min="8465" max="8465" width="10.5703125" style="275" customWidth="1"/>
    <col min="8466" max="8466" width="9.85546875" style="275" customWidth="1"/>
    <col min="8467" max="8467" width="50.28515625" style="275" customWidth="1"/>
    <col min="8468" max="8701" width="11.42578125" style="275"/>
    <col min="8702" max="8702" width="9.5703125" style="275" customWidth="1"/>
    <col min="8703" max="8703" width="9.85546875" style="275" customWidth="1"/>
    <col min="8704" max="8704" width="49.140625" style="275" customWidth="1"/>
    <col min="8705" max="8706" width="21.7109375" style="275" customWidth="1"/>
    <col min="8707" max="8707" width="32.85546875" style="275" customWidth="1"/>
    <col min="8708" max="8708" width="25.5703125" style="275" customWidth="1"/>
    <col min="8709" max="8709" width="26.5703125" style="275" customWidth="1"/>
    <col min="8710" max="8710" width="16" style="275" customWidth="1"/>
    <col min="8711" max="8711" width="12.7109375" style="275" customWidth="1"/>
    <col min="8712" max="8712" width="11.140625" style="275" customWidth="1"/>
    <col min="8713" max="8713" width="11.5703125" style="275" customWidth="1"/>
    <col min="8714" max="8714" width="11.28515625" style="275" customWidth="1"/>
    <col min="8715" max="8715" width="29" style="275" customWidth="1"/>
    <col min="8716" max="8716" width="12.42578125" style="275" customWidth="1"/>
    <col min="8717" max="8717" width="12.85546875" style="275" customWidth="1"/>
    <col min="8718" max="8718" width="11.28515625" style="275" customWidth="1"/>
    <col min="8719" max="8719" width="14.42578125" style="275" customWidth="1"/>
    <col min="8720" max="8720" width="10.140625" style="275" customWidth="1"/>
    <col min="8721" max="8721" width="10.5703125" style="275" customWidth="1"/>
    <col min="8722" max="8722" width="9.85546875" style="275" customWidth="1"/>
    <col min="8723" max="8723" width="50.28515625" style="275" customWidth="1"/>
    <col min="8724" max="8957" width="11.42578125" style="275"/>
    <col min="8958" max="8958" width="9.5703125" style="275" customWidth="1"/>
    <col min="8959" max="8959" width="9.85546875" style="275" customWidth="1"/>
    <col min="8960" max="8960" width="49.140625" style="275" customWidth="1"/>
    <col min="8961" max="8962" width="21.7109375" style="275" customWidth="1"/>
    <col min="8963" max="8963" width="32.85546875" style="275" customWidth="1"/>
    <col min="8964" max="8964" width="25.5703125" style="275" customWidth="1"/>
    <col min="8965" max="8965" width="26.5703125" style="275" customWidth="1"/>
    <col min="8966" max="8966" width="16" style="275" customWidth="1"/>
    <col min="8967" max="8967" width="12.7109375" style="275" customWidth="1"/>
    <col min="8968" max="8968" width="11.140625" style="275" customWidth="1"/>
    <col min="8969" max="8969" width="11.5703125" style="275" customWidth="1"/>
    <col min="8970" max="8970" width="11.28515625" style="275" customWidth="1"/>
    <col min="8971" max="8971" width="29" style="275" customWidth="1"/>
    <col min="8972" max="8972" width="12.42578125" style="275" customWidth="1"/>
    <col min="8973" max="8973" width="12.85546875" style="275" customWidth="1"/>
    <col min="8974" max="8974" width="11.28515625" style="275" customWidth="1"/>
    <col min="8975" max="8975" width="14.42578125" style="275" customWidth="1"/>
    <col min="8976" max="8976" width="10.140625" style="275" customWidth="1"/>
    <col min="8977" max="8977" width="10.5703125" style="275" customWidth="1"/>
    <col min="8978" max="8978" width="9.85546875" style="275" customWidth="1"/>
    <col min="8979" max="8979" width="50.28515625" style="275" customWidth="1"/>
    <col min="8980" max="9213" width="11.42578125" style="275"/>
    <col min="9214" max="9214" width="9.5703125" style="275" customWidth="1"/>
    <col min="9215" max="9215" width="9.85546875" style="275" customWidth="1"/>
    <col min="9216" max="9216" width="49.140625" style="275" customWidth="1"/>
    <col min="9217" max="9218" width="21.7109375" style="275" customWidth="1"/>
    <col min="9219" max="9219" width="32.85546875" style="275" customWidth="1"/>
    <col min="9220" max="9220" width="25.5703125" style="275" customWidth="1"/>
    <col min="9221" max="9221" width="26.5703125" style="275" customWidth="1"/>
    <col min="9222" max="9222" width="16" style="275" customWidth="1"/>
    <col min="9223" max="9223" width="12.7109375" style="275" customWidth="1"/>
    <col min="9224" max="9224" width="11.140625" style="275" customWidth="1"/>
    <col min="9225" max="9225" width="11.5703125" style="275" customWidth="1"/>
    <col min="9226" max="9226" width="11.28515625" style="275" customWidth="1"/>
    <col min="9227" max="9227" width="29" style="275" customWidth="1"/>
    <col min="9228" max="9228" width="12.42578125" style="275" customWidth="1"/>
    <col min="9229" max="9229" width="12.85546875" style="275" customWidth="1"/>
    <col min="9230" max="9230" width="11.28515625" style="275" customWidth="1"/>
    <col min="9231" max="9231" width="14.42578125" style="275" customWidth="1"/>
    <col min="9232" max="9232" width="10.140625" style="275" customWidth="1"/>
    <col min="9233" max="9233" width="10.5703125" style="275" customWidth="1"/>
    <col min="9234" max="9234" width="9.85546875" style="275" customWidth="1"/>
    <col min="9235" max="9235" width="50.28515625" style="275" customWidth="1"/>
    <col min="9236" max="9469" width="11.42578125" style="275"/>
    <col min="9470" max="9470" width="9.5703125" style="275" customWidth="1"/>
    <col min="9471" max="9471" width="9.85546875" style="275" customWidth="1"/>
    <col min="9472" max="9472" width="49.140625" style="275" customWidth="1"/>
    <col min="9473" max="9474" width="21.7109375" style="275" customWidth="1"/>
    <col min="9475" max="9475" width="32.85546875" style="275" customWidth="1"/>
    <col min="9476" max="9476" width="25.5703125" style="275" customWidth="1"/>
    <col min="9477" max="9477" width="26.5703125" style="275" customWidth="1"/>
    <col min="9478" max="9478" width="16" style="275" customWidth="1"/>
    <col min="9479" max="9479" width="12.7109375" style="275" customWidth="1"/>
    <col min="9480" max="9480" width="11.140625" style="275" customWidth="1"/>
    <col min="9481" max="9481" width="11.5703125" style="275" customWidth="1"/>
    <col min="9482" max="9482" width="11.28515625" style="275" customWidth="1"/>
    <col min="9483" max="9483" width="29" style="275" customWidth="1"/>
    <col min="9484" max="9484" width="12.42578125" style="275" customWidth="1"/>
    <col min="9485" max="9485" width="12.85546875" style="275" customWidth="1"/>
    <col min="9486" max="9486" width="11.28515625" style="275" customWidth="1"/>
    <col min="9487" max="9487" width="14.42578125" style="275" customWidth="1"/>
    <col min="9488" max="9488" width="10.140625" style="275" customWidth="1"/>
    <col min="9489" max="9489" width="10.5703125" style="275" customWidth="1"/>
    <col min="9490" max="9490" width="9.85546875" style="275" customWidth="1"/>
    <col min="9491" max="9491" width="50.28515625" style="275" customWidth="1"/>
    <col min="9492" max="9725" width="11.42578125" style="275"/>
    <col min="9726" max="9726" width="9.5703125" style="275" customWidth="1"/>
    <col min="9727" max="9727" width="9.85546875" style="275" customWidth="1"/>
    <col min="9728" max="9728" width="49.140625" style="275" customWidth="1"/>
    <col min="9729" max="9730" width="21.7109375" style="275" customWidth="1"/>
    <col min="9731" max="9731" width="32.85546875" style="275" customWidth="1"/>
    <col min="9732" max="9732" width="25.5703125" style="275" customWidth="1"/>
    <col min="9733" max="9733" width="26.5703125" style="275" customWidth="1"/>
    <col min="9734" max="9734" width="16" style="275" customWidth="1"/>
    <col min="9735" max="9735" width="12.7109375" style="275" customWidth="1"/>
    <col min="9736" max="9736" width="11.140625" style="275" customWidth="1"/>
    <col min="9737" max="9737" width="11.5703125" style="275" customWidth="1"/>
    <col min="9738" max="9738" width="11.28515625" style="275" customWidth="1"/>
    <col min="9739" max="9739" width="29" style="275" customWidth="1"/>
    <col min="9740" max="9740" width="12.42578125" style="275" customWidth="1"/>
    <col min="9741" max="9741" width="12.85546875" style="275" customWidth="1"/>
    <col min="9742" max="9742" width="11.28515625" style="275" customWidth="1"/>
    <col min="9743" max="9743" width="14.42578125" style="275" customWidth="1"/>
    <col min="9744" max="9744" width="10.140625" style="275" customWidth="1"/>
    <col min="9745" max="9745" width="10.5703125" style="275" customWidth="1"/>
    <col min="9746" max="9746" width="9.85546875" style="275" customWidth="1"/>
    <col min="9747" max="9747" width="50.28515625" style="275" customWidth="1"/>
    <col min="9748" max="9981" width="11.42578125" style="275"/>
    <col min="9982" max="9982" width="9.5703125" style="275" customWidth="1"/>
    <col min="9983" max="9983" width="9.85546875" style="275" customWidth="1"/>
    <col min="9984" max="9984" width="49.140625" style="275" customWidth="1"/>
    <col min="9985" max="9986" width="21.7109375" style="275" customWidth="1"/>
    <col min="9987" max="9987" width="32.85546875" style="275" customWidth="1"/>
    <col min="9988" max="9988" width="25.5703125" style="275" customWidth="1"/>
    <col min="9989" max="9989" width="26.5703125" style="275" customWidth="1"/>
    <col min="9990" max="9990" width="16" style="275" customWidth="1"/>
    <col min="9991" max="9991" width="12.7109375" style="275" customWidth="1"/>
    <col min="9992" max="9992" width="11.140625" style="275" customWidth="1"/>
    <col min="9993" max="9993" width="11.5703125" style="275" customWidth="1"/>
    <col min="9994" max="9994" width="11.28515625" style="275" customWidth="1"/>
    <col min="9995" max="9995" width="29" style="275" customWidth="1"/>
    <col min="9996" max="9996" width="12.42578125" style="275" customWidth="1"/>
    <col min="9997" max="9997" width="12.85546875" style="275" customWidth="1"/>
    <col min="9998" max="9998" width="11.28515625" style="275" customWidth="1"/>
    <col min="9999" max="9999" width="14.42578125" style="275" customWidth="1"/>
    <col min="10000" max="10000" width="10.140625" style="275" customWidth="1"/>
    <col min="10001" max="10001" width="10.5703125" style="275" customWidth="1"/>
    <col min="10002" max="10002" width="9.85546875" style="275" customWidth="1"/>
    <col min="10003" max="10003" width="50.28515625" style="275" customWidth="1"/>
    <col min="10004" max="10237" width="11.42578125" style="275"/>
    <col min="10238" max="10238" width="9.5703125" style="275" customWidth="1"/>
    <col min="10239" max="10239" width="9.85546875" style="275" customWidth="1"/>
    <col min="10240" max="10240" width="49.140625" style="275" customWidth="1"/>
    <col min="10241" max="10242" width="21.7109375" style="275" customWidth="1"/>
    <col min="10243" max="10243" width="32.85546875" style="275" customWidth="1"/>
    <col min="10244" max="10244" width="25.5703125" style="275" customWidth="1"/>
    <col min="10245" max="10245" width="26.5703125" style="275" customWidth="1"/>
    <col min="10246" max="10246" width="16" style="275" customWidth="1"/>
    <col min="10247" max="10247" width="12.7109375" style="275" customWidth="1"/>
    <col min="10248" max="10248" width="11.140625" style="275" customWidth="1"/>
    <col min="10249" max="10249" width="11.5703125" style="275" customWidth="1"/>
    <col min="10250" max="10250" width="11.28515625" style="275" customWidth="1"/>
    <col min="10251" max="10251" width="29" style="275" customWidth="1"/>
    <col min="10252" max="10252" width="12.42578125" style="275" customWidth="1"/>
    <col min="10253" max="10253" width="12.85546875" style="275" customWidth="1"/>
    <col min="10254" max="10254" width="11.28515625" style="275" customWidth="1"/>
    <col min="10255" max="10255" width="14.42578125" style="275" customWidth="1"/>
    <col min="10256" max="10256" width="10.140625" style="275" customWidth="1"/>
    <col min="10257" max="10257" width="10.5703125" style="275" customWidth="1"/>
    <col min="10258" max="10258" width="9.85546875" style="275" customWidth="1"/>
    <col min="10259" max="10259" width="50.28515625" style="275" customWidth="1"/>
    <col min="10260" max="10493" width="11.42578125" style="275"/>
    <col min="10494" max="10494" width="9.5703125" style="275" customWidth="1"/>
    <col min="10495" max="10495" width="9.85546875" style="275" customWidth="1"/>
    <col min="10496" max="10496" width="49.140625" style="275" customWidth="1"/>
    <col min="10497" max="10498" width="21.7109375" style="275" customWidth="1"/>
    <col min="10499" max="10499" width="32.85546875" style="275" customWidth="1"/>
    <col min="10500" max="10500" width="25.5703125" style="275" customWidth="1"/>
    <col min="10501" max="10501" width="26.5703125" style="275" customWidth="1"/>
    <col min="10502" max="10502" width="16" style="275" customWidth="1"/>
    <col min="10503" max="10503" width="12.7109375" style="275" customWidth="1"/>
    <col min="10504" max="10504" width="11.140625" style="275" customWidth="1"/>
    <col min="10505" max="10505" width="11.5703125" style="275" customWidth="1"/>
    <col min="10506" max="10506" width="11.28515625" style="275" customWidth="1"/>
    <col min="10507" max="10507" width="29" style="275" customWidth="1"/>
    <col min="10508" max="10508" width="12.42578125" style="275" customWidth="1"/>
    <col min="10509" max="10509" width="12.85546875" style="275" customWidth="1"/>
    <col min="10510" max="10510" width="11.28515625" style="275" customWidth="1"/>
    <col min="10511" max="10511" width="14.42578125" style="275" customWidth="1"/>
    <col min="10512" max="10512" width="10.140625" style="275" customWidth="1"/>
    <col min="10513" max="10513" width="10.5703125" style="275" customWidth="1"/>
    <col min="10514" max="10514" width="9.85546875" style="275" customWidth="1"/>
    <col min="10515" max="10515" width="50.28515625" style="275" customWidth="1"/>
    <col min="10516" max="10749" width="11.42578125" style="275"/>
    <col min="10750" max="10750" width="9.5703125" style="275" customWidth="1"/>
    <col min="10751" max="10751" width="9.85546875" style="275" customWidth="1"/>
    <col min="10752" max="10752" width="49.140625" style="275" customWidth="1"/>
    <col min="10753" max="10754" width="21.7109375" style="275" customWidth="1"/>
    <col min="10755" max="10755" width="32.85546875" style="275" customWidth="1"/>
    <col min="10756" max="10756" width="25.5703125" style="275" customWidth="1"/>
    <col min="10757" max="10757" width="26.5703125" style="275" customWidth="1"/>
    <col min="10758" max="10758" width="16" style="275" customWidth="1"/>
    <col min="10759" max="10759" width="12.7109375" style="275" customWidth="1"/>
    <col min="10760" max="10760" width="11.140625" style="275" customWidth="1"/>
    <col min="10761" max="10761" width="11.5703125" style="275" customWidth="1"/>
    <col min="10762" max="10762" width="11.28515625" style="275" customWidth="1"/>
    <col min="10763" max="10763" width="29" style="275" customWidth="1"/>
    <col min="10764" max="10764" width="12.42578125" style="275" customWidth="1"/>
    <col min="10765" max="10765" width="12.85546875" style="275" customWidth="1"/>
    <col min="10766" max="10766" width="11.28515625" style="275" customWidth="1"/>
    <col min="10767" max="10767" width="14.42578125" style="275" customWidth="1"/>
    <col min="10768" max="10768" width="10.140625" style="275" customWidth="1"/>
    <col min="10769" max="10769" width="10.5703125" style="275" customWidth="1"/>
    <col min="10770" max="10770" width="9.85546875" style="275" customWidth="1"/>
    <col min="10771" max="10771" width="50.28515625" style="275" customWidth="1"/>
    <col min="10772" max="11005" width="11.42578125" style="275"/>
    <col min="11006" max="11006" width="9.5703125" style="275" customWidth="1"/>
    <col min="11007" max="11007" width="9.85546875" style="275" customWidth="1"/>
    <col min="11008" max="11008" width="49.140625" style="275" customWidth="1"/>
    <col min="11009" max="11010" width="21.7109375" style="275" customWidth="1"/>
    <col min="11011" max="11011" width="32.85546875" style="275" customWidth="1"/>
    <col min="11012" max="11012" width="25.5703125" style="275" customWidth="1"/>
    <col min="11013" max="11013" width="26.5703125" style="275" customWidth="1"/>
    <col min="11014" max="11014" width="16" style="275" customWidth="1"/>
    <col min="11015" max="11015" width="12.7109375" style="275" customWidth="1"/>
    <col min="11016" max="11016" width="11.140625" style="275" customWidth="1"/>
    <col min="11017" max="11017" width="11.5703125" style="275" customWidth="1"/>
    <col min="11018" max="11018" width="11.28515625" style="275" customWidth="1"/>
    <col min="11019" max="11019" width="29" style="275" customWidth="1"/>
    <col min="11020" max="11020" width="12.42578125" style="275" customWidth="1"/>
    <col min="11021" max="11021" width="12.85546875" style="275" customWidth="1"/>
    <col min="11022" max="11022" width="11.28515625" style="275" customWidth="1"/>
    <col min="11023" max="11023" width="14.42578125" style="275" customWidth="1"/>
    <col min="11024" max="11024" width="10.140625" style="275" customWidth="1"/>
    <col min="11025" max="11025" width="10.5703125" style="275" customWidth="1"/>
    <col min="11026" max="11026" width="9.85546875" style="275" customWidth="1"/>
    <col min="11027" max="11027" width="50.28515625" style="275" customWidth="1"/>
    <col min="11028" max="11261" width="11.42578125" style="275"/>
    <col min="11262" max="11262" width="9.5703125" style="275" customWidth="1"/>
    <col min="11263" max="11263" width="9.85546875" style="275" customWidth="1"/>
    <col min="11264" max="11264" width="49.140625" style="275" customWidth="1"/>
    <col min="11265" max="11266" width="21.7109375" style="275" customWidth="1"/>
    <col min="11267" max="11267" width="32.85546875" style="275" customWidth="1"/>
    <col min="11268" max="11268" width="25.5703125" style="275" customWidth="1"/>
    <col min="11269" max="11269" width="26.5703125" style="275" customWidth="1"/>
    <col min="11270" max="11270" width="16" style="275" customWidth="1"/>
    <col min="11271" max="11271" width="12.7109375" style="275" customWidth="1"/>
    <col min="11272" max="11272" width="11.140625" style="275" customWidth="1"/>
    <col min="11273" max="11273" width="11.5703125" style="275" customWidth="1"/>
    <col min="11274" max="11274" width="11.28515625" style="275" customWidth="1"/>
    <col min="11275" max="11275" width="29" style="275" customWidth="1"/>
    <col min="11276" max="11276" width="12.42578125" style="275" customWidth="1"/>
    <col min="11277" max="11277" width="12.85546875" style="275" customWidth="1"/>
    <col min="11278" max="11278" width="11.28515625" style="275" customWidth="1"/>
    <col min="11279" max="11279" width="14.42578125" style="275" customWidth="1"/>
    <col min="11280" max="11280" width="10.140625" style="275" customWidth="1"/>
    <col min="11281" max="11281" width="10.5703125" style="275" customWidth="1"/>
    <col min="11282" max="11282" width="9.85546875" style="275" customWidth="1"/>
    <col min="11283" max="11283" width="50.28515625" style="275" customWidth="1"/>
    <col min="11284" max="11517" width="11.42578125" style="275"/>
    <col min="11518" max="11518" width="9.5703125" style="275" customWidth="1"/>
    <col min="11519" max="11519" width="9.85546875" style="275" customWidth="1"/>
    <col min="11520" max="11520" width="49.140625" style="275" customWidth="1"/>
    <col min="11521" max="11522" width="21.7109375" style="275" customWidth="1"/>
    <col min="11523" max="11523" width="32.85546875" style="275" customWidth="1"/>
    <col min="11524" max="11524" width="25.5703125" style="275" customWidth="1"/>
    <col min="11525" max="11525" width="26.5703125" style="275" customWidth="1"/>
    <col min="11526" max="11526" width="16" style="275" customWidth="1"/>
    <col min="11527" max="11527" width="12.7109375" style="275" customWidth="1"/>
    <col min="11528" max="11528" width="11.140625" style="275" customWidth="1"/>
    <col min="11529" max="11529" width="11.5703125" style="275" customWidth="1"/>
    <col min="11530" max="11530" width="11.28515625" style="275" customWidth="1"/>
    <col min="11531" max="11531" width="29" style="275" customWidth="1"/>
    <col min="11532" max="11532" width="12.42578125" style="275" customWidth="1"/>
    <col min="11533" max="11533" width="12.85546875" style="275" customWidth="1"/>
    <col min="11534" max="11534" width="11.28515625" style="275" customWidth="1"/>
    <col min="11535" max="11535" width="14.42578125" style="275" customWidth="1"/>
    <col min="11536" max="11536" width="10.140625" style="275" customWidth="1"/>
    <col min="11537" max="11537" width="10.5703125" style="275" customWidth="1"/>
    <col min="11538" max="11538" width="9.85546875" style="275" customWidth="1"/>
    <col min="11539" max="11539" width="50.28515625" style="275" customWidth="1"/>
    <col min="11540" max="11773" width="11.42578125" style="275"/>
    <col min="11774" max="11774" width="9.5703125" style="275" customWidth="1"/>
    <col min="11775" max="11775" width="9.85546875" style="275" customWidth="1"/>
    <col min="11776" max="11776" width="49.140625" style="275" customWidth="1"/>
    <col min="11777" max="11778" width="21.7109375" style="275" customWidth="1"/>
    <col min="11779" max="11779" width="32.85546875" style="275" customWidth="1"/>
    <col min="11780" max="11780" width="25.5703125" style="275" customWidth="1"/>
    <col min="11781" max="11781" width="26.5703125" style="275" customWidth="1"/>
    <col min="11782" max="11782" width="16" style="275" customWidth="1"/>
    <col min="11783" max="11783" width="12.7109375" style="275" customWidth="1"/>
    <col min="11784" max="11784" width="11.140625" style="275" customWidth="1"/>
    <col min="11785" max="11785" width="11.5703125" style="275" customWidth="1"/>
    <col min="11786" max="11786" width="11.28515625" style="275" customWidth="1"/>
    <col min="11787" max="11787" width="29" style="275" customWidth="1"/>
    <col min="11788" max="11788" width="12.42578125" style="275" customWidth="1"/>
    <col min="11789" max="11789" width="12.85546875" style="275" customWidth="1"/>
    <col min="11790" max="11790" width="11.28515625" style="275" customWidth="1"/>
    <col min="11791" max="11791" width="14.42578125" style="275" customWidth="1"/>
    <col min="11792" max="11792" width="10.140625" style="275" customWidth="1"/>
    <col min="11793" max="11793" width="10.5703125" style="275" customWidth="1"/>
    <col min="11794" max="11794" width="9.85546875" style="275" customWidth="1"/>
    <col min="11795" max="11795" width="50.28515625" style="275" customWidth="1"/>
    <col min="11796" max="12029" width="11.42578125" style="275"/>
    <col min="12030" max="12030" width="9.5703125" style="275" customWidth="1"/>
    <col min="12031" max="12031" width="9.85546875" style="275" customWidth="1"/>
    <col min="12032" max="12032" width="49.140625" style="275" customWidth="1"/>
    <col min="12033" max="12034" width="21.7109375" style="275" customWidth="1"/>
    <col min="12035" max="12035" width="32.85546875" style="275" customWidth="1"/>
    <col min="12036" max="12036" width="25.5703125" style="275" customWidth="1"/>
    <col min="12037" max="12037" width="26.5703125" style="275" customWidth="1"/>
    <col min="12038" max="12038" width="16" style="275" customWidth="1"/>
    <col min="12039" max="12039" width="12.7109375" style="275" customWidth="1"/>
    <col min="12040" max="12040" width="11.140625" style="275" customWidth="1"/>
    <col min="12041" max="12041" width="11.5703125" style="275" customWidth="1"/>
    <col min="12042" max="12042" width="11.28515625" style="275" customWidth="1"/>
    <col min="12043" max="12043" width="29" style="275" customWidth="1"/>
    <col min="12044" max="12044" width="12.42578125" style="275" customWidth="1"/>
    <col min="12045" max="12045" width="12.85546875" style="275" customWidth="1"/>
    <col min="12046" max="12046" width="11.28515625" style="275" customWidth="1"/>
    <col min="12047" max="12047" width="14.42578125" style="275" customWidth="1"/>
    <col min="12048" max="12048" width="10.140625" style="275" customWidth="1"/>
    <col min="12049" max="12049" width="10.5703125" style="275" customWidth="1"/>
    <col min="12050" max="12050" width="9.85546875" style="275" customWidth="1"/>
    <col min="12051" max="12051" width="50.28515625" style="275" customWidth="1"/>
    <col min="12052" max="12285" width="11.42578125" style="275"/>
    <col min="12286" max="12286" width="9.5703125" style="275" customWidth="1"/>
    <col min="12287" max="12287" width="9.85546875" style="275" customWidth="1"/>
    <col min="12288" max="12288" width="49.140625" style="275" customWidth="1"/>
    <col min="12289" max="12290" width="21.7109375" style="275" customWidth="1"/>
    <col min="12291" max="12291" width="32.85546875" style="275" customWidth="1"/>
    <col min="12292" max="12292" width="25.5703125" style="275" customWidth="1"/>
    <col min="12293" max="12293" width="26.5703125" style="275" customWidth="1"/>
    <col min="12294" max="12294" width="16" style="275" customWidth="1"/>
    <col min="12295" max="12295" width="12.7109375" style="275" customWidth="1"/>
    <col min="12296" max="12296" width="11.140625" style="275" customWidth="1"/>
    <col min="12297" max="12297" width="11.5703125" style="275" customWidth="1"/>
    <col min="12298" max="12298" width="11.28515625" style="275" customWidth="1"/>
    <col min="12299" max="12299" width="29" style="275" customWidth="1"/>
    <col min="12300" max="12300" width="12.42578125" style="275" customWidth="1"/>
    <col min="12301" max="12301" width="12.85546875" style="275" customWidth="1"/>
    <col min="12302" max="12302" width="11.28515625" style="275" customWidth="1"/>
    <col min="12303" max="12303" width="14.42578125" style="275" customWidth="1"/>
    <col min="12304" max="12304" width="10.140625" style="275" customWidth="1"/>
    <col min="12305" max="12305" width="10.5703125" style="275" customWidth="1"/>
    <col min="12306" max="12306" width="9.85546875" style="275" customWidth="1"/>
    <col min="12307" max="12307" width="50.28515625" style="275" customWidth="1"/>
    <col min="12308" max="12541" width="11.42578125" style="275"/>
    <col min="12542" max="12542" width="9.5703125" style="275" customWidth="1"/>
    <col min="12543" max="12543" width="9.85546875" style="275" customWidth="1"/>
    <col min="12544" max="12544" width="49.140625" style="275" customWidth="1"/>
    <col min="12545" max="12546" width="21.7109375" style="275" customWidth="1"/>
    <col min="12547" max="12547" width="32.85546875" style="275" customWidth="1"/>
    <col min="12548" max="12548" width="25.5703125" style="275" customWidth="1"/>
    <col min="12549" max="12549" width="26.5703125" style="275" customWidth="1"/>
    <col min="12550" max="12550" width="16" style="275" customWidth="1"/>
    <col min="12551" max="12551" width="12.7109375" style="275" customWidth="1"/>
    <col min="12552" max="12552" width="11.140625" style="275" customWidth="1"/>
    <col min="12553" max="12553" width="11.5703125" style="275" customWidth="1"/>
    <col min="12554" max="12554" width="11.28515625" style="275" customWidth="1"/>
    <col min="12555" max="12555" width="29" style="275" customWidth="1"/>
    <col min="12556" max="12556" width="12.42578125" style="275" customWidth="1"/>
    <col min="12557" max="12557" width="12.85546875" style="275" customWidth="1"/>
    <col min="12558" max="12558" width="11.28515625" style="275" customWidth="1"/>
    <col min="12559" max="12559" width="14.42578125" style="275" customWidth="1"/>
    <col min="12560" max="12560" width="10.140625" style="275" customWidth="1"/>
    <col min="12561" max="12561" width="10.5703125" style="275" customWidth="1"/>
    <col min="12562" max="12562" width="9.85546875" style="275" customWidth="1"/>
    <col min="12563" max="12563" width="50.28515625" style="275" customWidth="1"/>
    <col min="12564" max="12797" width="11.42578125" style="275"/>
    <col min="12798" max="12798" width="9.5703125" style="275" customWidth="1"/>
    <col min="12799" max="12799" width="9.85546875" style="275" customWidth="1"/>
    <col min="12800" max="12800" width="49.140625" style="275" customWidth="1"/>
    <col min="12801" max="12802" width="21.7109375" style="275" customWidth="1"/>
    <col min="12803" max="12803" width="32.85546875" style="275" customWidth="1"/>
    <col min="12804" max="12804" width="25.5703125" style="275" customWidth="1"/>
    <col min="12805" max="12805" width="26.5703125" style="275" customWidth="1"/>
    <col min="12806" max="12806" width="16" style="275" customWidth="1"/>
    <col min="12807" max="12807" width="12.7109375" style="275" customWidth="1"/>
    <col min="12808" max="12808" width="11.140625" style="275" customWidth="1"/>
    <col min="12809" max="12809" width="11.5703125" style="275" customWidth="1"/>
    <col min="12810" max="12810" width="11.28515625" style="275" customWidth="1"/>
    <col min="12811" max="12811" width="29" style="275" customWidth="1"/>
    <col min="12812" max="12812" width="12.42578125" style="275" customWidth="1"/>
    <col min="12813" max="12813" width="12.85546875" style="275" customWidth="1"/>
    <col min="12814" max="12814" width="11.28515625" style="275" customWidth="1"/>
    <col min="12815" max="12815" width="14.42578125" style="275" customWidth="1"/>
    <col min="12816" max="12816" width="10.140625" style="275" customWidth="1"/>
    <col min="12817" max="12817" width="10.5703125" style="275" customWidth="1"/>
    <col min="12818" max="12818" width="9.85546875" style="275" customWidth="1"/>
    <col min="12819" max="12819" width="50.28515625" style="275" customWidth="1"/>
    <col min="12820" max="13053" width="11.42578125" style="275"/>
    <col min="13054" max="13054" width="9.5703125" style="275" customWidth="1"/>
    <col min="13055" max="13055" width="9.85546875" style="275" customWidth="1"/>
    <col min="13056" max="13056" width="49.140625" style="275" customWidth="1"/>
    <col min="13057" max="13058" width="21.7109375" style="275" customWidth="1"/>
    <col min="13059" max="13059" width="32.85546875" style="275" customWidth="1"/>
    <col min="13060" max="13060" width="25.5703125" style="275" customWidth="1"/>
    <col min="13061" max="13061" width="26.5703125" style="275" customWidth="1"/>
    <col min="13062" max="13062" width="16" style="275" customWidth="1"/>
    <col min="13063" max="13063" width="12.7109375" style="275" customWidth="1"/>
    <col min="13064" max="13064" width="11.140625" style="275" customWidth="1"/>
    <col min="13065" max="13065" width="11.5703125" style="275" customWidth="1"/>
    <col min="13066" max="13066" width="11.28515625" style="275" customWidth="1"/>
    <col min="13067" max="13067" width="29" style="275" customWidth="1"/>
    <col min="13068" max="13068" width="12.42578125" style="275" customWidth="1"/>
    <col min="13069" max="13069" width="12.85546875" style="275" customWidth="1"/>
    <col min="13070" max="13070" width="11.28515625" style="275" customWidth="1"/>
    <col min="13071" max="13071" width="14.42578125" style="275" customWidth="1"/>
    <col min="13072" max="13072" width="10.140625" style="275" customWidth="1"/>
    <col min="13073" max="13073" width="10.5703125" style="275" customWidth="1"/>
    <col min="13074" max="13074" width="9.85546875" style="275" customWidth="1"/>
    <col min="13075" max="13075" width="50.28515625" style="275" customWidth="1"/>
    <col min="13076" max="13309" width="11.42578125" style="275"/>
    <col min="13310" max="13310" width="9.5703125" style="275" customWidth="1"/>
    <col min="13311" max="13311" width="9.85546875" style="275" customWidth="1"/>
    <col min="13312" max="13312" width="49.140625" style="275" customWidth="1"/>
    <col min="13313" max="13314" width="21.7109375" style="275" customWidth="1"/>
    <col min="13315" max="13315" width="32.85546875" style="275" customWidth="1"/>
    <col min="13316" max="13316" width="25.5703125" style="275" customWidth="1"/>
    <col min="13317" max="13317" width="26.5703125" style="275" customWidth="1"/>
    <col min="13318" max="13318" width="16" style="275" customWidth="1"/>
    <col min="13319" max="13319" width="12.7109375" style="275" customWidth="1"/>
    <col min="13320" max="13320" width="11.140625" style="275" customWidth="1"/>
    <col min="13321" max="13321" width="11.5703125" style="275" customWidth="1"/>
    <col min="13322" max="13322" width="11.28515625" style="275" customWidth="1"/>
    <col min="13323" max="13323" width="29" style="275" customWidth="1"/>
    <col min="13324" max="13324" width="12.42578125" style="275" customWidth="1"/>
    <col min="13325" max="13325" width="12.85546875" style="275" customWidth="1"/>
    <col min="13326" max="13326" width="11.28515625" style="275" customWidth="1"/>
    <col min="13327" max="13327" width="14.42578125" style="275" customWidth="1"/>
    <col min="13328" max="13328" width="10.140625" style="275" customWidth="1"/>
    <col min="13329" max="13329" width="10.5703125" style="275" customWidth="1"/>
    <col min="13330" max="13330" width="9.85546875" style="275" customWidth="1"/>
    <col min="13331" max="13331" width="50.28515625" style="275" customWidth="1"/>
    <col min="13332" max="13565" width="11.42578125" style="275"/>
    <col min="13566" max="13566" width="9.5703125" style="275" customWidth="1"/>
    <col min="13567" max="13567" width="9.85546875" style="275" customWidth="1"/>
    <col min="13568" max="13568" width="49.140625" style="275" customWidth="1"/>
    <col min="13569" max="13570" width="21.7109375" style="275" customWidth="1"/>
    <col min="13571" max="13571" width="32.85546875" style="275" customWidth="1"/>
    <col min="13572" max="13572" width="25.5703125" style="275" customWidth="1"/>
    <col min="13573" max="13573" width="26.5703125" style="275" customWidth="1"/>
    <col min="13574" max="13574" width="16" style="275" customWidth="1"/>
    <col min="13575" max="13575" width="12.7109375" style="275" customWidth="1"/>
    <col min="13576" max="13576" width="11.140625" style="275" customWidth="1"/>
    <col min="13577" max="13577" width="11.5703125" style="275" customWidth="1"/>
    <col min="13578" max="13578" width="11.28515625" style="275" customWidth="1"/>
    <col min="13579" max="13579" width="29" style="275" customWidth="1"/>
    <col min="13580" max="13580" width="12.42578125" style="275" customWidth="1"/>
    <col min="13581" max="13581" width="12.85546875" style="275" customWidth="1"/>
    <col min="13582" max="13582" width="11.28515625" style="275" customWidth="1"/>
    <col min="13583" max="13583" width="14.42578125" style="275" customWidth="1"/>
    <col min="13584" max="13584" width="10.140625" style="275" customWidth="1"/>
    <col min="13585" max="13585" width="10.5703125" style="275" customWidth="1"/>
    <col min="13586" max="13586" width="9.85546875" style="275" customWidth="1"/>
    <col min="13587" max="13587" width="50.28515625" style="275" customWidth="1"/>
    <col min="13588" max="13821" width="11.42578125" style="275"/>
    <col min="13822" max="13822" width="9.5703125" style="275" customWidth="1"/>
    <col min="13823" max="13823" width="9.85546875" style="275" customWidth="1"/>
    <col min="13824" max="13824" width="49.140625" style="275" customWidth="1"/>
    <col min="13825" max="13826" width="21.7109375" style="275" customWidth="1"/>
    <col min="13827" max="13827" width="32.85546875" style="275" customWidth="1"/>
    <col min="13828" max="13828" width="25.5703125" style="275" customWidth="1"/>
    <col min="13829" max="13829" width="26.5703125" style="275" customWidth="1"/>
    <col min="13830" max="13830" width="16" style="275" customWidth="1"/>
    <col min="13831" max="13831" width="12.7109375" style="275" customWidth="1"/>
    <col min="13832" max="13832" width="11.140625" style="275" customWidth="1"/>
    <col min="13833" max="13833" width="11.5703125" style="275" customWidth="1"/>
    <col min="13834" max="13834" width="11.28515625" style="275" customWidth="1"/>
    <col min="13835" max="13835" width="29" style="275" customWidth="1"/>
    <col min="13836" max="13836" width="12.42578125" style="275" customWidth="1"/>
    <col min="13837" max="13837" width="12.85546875" style="275" customWidth="1"/>
    <col min="13838" max="13838" width="11.28515625" style="275" customWidth="1"/>
    <col min="13839" max="13839" width="14.42578125" style="275" customWidth="1"/>
    <col min="13840" max="13840" width="10.140625" style="275" customWidth="1"/>
    <col min="13841" max="13841" width="10.5703125" style="275" customWidth="1"/>
    <col min="13842" max="13842" width="9.85546875" style="275" customWidth="1"/>
    <col min="13843" max="13843" width="50.28515625" style="275" customWidth="1"/>
    <col min="13844" max="14077" width="11.42578125" style="275"/>
    <col min="14078" max="14078" width="9.5703125" style="275" customWidth="1"/>
    <col min="14079" max="14079" width="9.85546875" style="275" customWidth="1"/>
    <col min="14080" max="14080" width="49.140625" style="275" customWidth="1"/>
    <col min="14081" max="14082" width="21.7109375" style="275" customWidth="1"/>
    <col min="14083" max="14083" width="32.85546875" style="275" customWidth="1"/>
    <col min="14084" max="14084" width="25.5703125" style="275" customWidth="1"/>
    <col min="14085" max="14085" width="26.5703125" style="275" customWidth="1"/>
    <col min="14086" max="14086" width="16" style="275" customWidth="1"/>
    <col min="14087" max="14087" width="12.7109375" style="275" customWidth="1"/>
    <col min="14088" max="14088" width="11.140625" style="275" customWidth="1"/>
    <col min="14089" max="14089" width="11.5703125" style="275" customWidth="1"/>
    <col min="14090" max="14090" width="11.28515625" style="275" customWidth="1"/>
    <col min="14091" max="14091" width="29" style="275" customWidth="1"/>
    <col min="14092" max="14092" width="12.42578125" style="275" customWidth="1"/>
    <col min="14093" max="14093" width="12.85546875" style="275" customWidth="1"/>
    <col min="14094" max="14094" width="11.28515625" style="275" customWidth="1"/>
    <col min="14095" max="14095" width="14.42578125" style="275" customWidth="1"/>
    <col min="14096" max="14096" width="10.140625" style="275" customWidth="1"/>
    <col min="14097" max="14097" width="10.5703125" style="275" customWidth="1"/>
    <col min="14098" max="14098" width="9.85546875" style="275" customWidth="1"/>
    <col min="14099" max="14099" width="50.28515625" style="275" customWidth="1"/>
    <col min="14100" max="14333" width="11.42578125" style="275"/>
    <col min="14334" max="14334" width="9.5703125" style="275" customWidth="1"/>
    <col min="14335" max="14335" width="9.85546875" style="275" customWidth="1"/>
    <col min="14336" max="14336" width="49.140625" style="275" customWidth="1"/>
    <col min="14337" max="14338" width="21.7109375" style="275" customWidth="1"/>
    <col min="14339" max="14339" width="32.85546875" style="275" customWidth="1"/>
    <col min="14340" max="14340" width="25.5703125" style="275" customWidth="1"/>
    <col min="14341" max="14341" width="26.5703125" style="275" customWidth="1"/>
    <col min="14342" max="14342" width="16" style="275" customWidth="1"/>
    <col min="14343" max="14343" width="12.7109375" style="275" customWidth="1"/>
    <col min="14344" max="14344" width="11.140625" style="275" customWidth="1"/>
    <col min="14345" max="14345" width="11.5703125" style="275" customWidth="1"/>
    <col min="14346" max="14346" width="11.28515625" style="275" customWidth="1"/>
    <col min="14347" max="14347" width="29" style="275" customWidth="1"/>
    <col min="14348" max="14348" width="12.42578125" style="275" customWidth="1"/>
    <col min="14349" max="14349" width="12.85546875" style="275" customWidth="1"/>
    <col min="14350" max="14350" width="11.28515625" style="275" customWidth="1"/>
    <col min="14351" max="14351" width="14.42578125" style="275" customWidth="1"/>
    <col min="14352" max="14352" width="10.140625" style="275" customWidth="1"/>
    <col min="14353" max="14353" width="10.5703125" style="275" customWidth="1"/>
    <col min="14354" max="14354" width="9.85546875" style="275" customWidth="1"/>
    <col min="14355" max="14355" width="50.28515625" style="275" customWidth="1"/>
    <col min="14356" max="14589" width="11.42578125" style="275"/>
    <col min="14590" max="14590" width="9.5703125" style="275" customWidth="1"/>
    <col min="14591" max="14591" width="9.85546875" style="275" customWidth="1"/>
    <col min="14592" max="14592" width="49.140625" style="275" customWidth="1"/>
    <col min="14593" max="14594" width="21.7109375" style="275" customWidth="1"/>
    <col min="14595" max="14595" width="32.85546875" style="275" customWidth="1"/>
    <col min="14596" max="14596" width="25.5703125" style="275" customWidth="1"/>
    <col min="14597" max="14597" width="26.5703125" style="275" customWidth="1"/>
    <col min="14598" max="14598" width="16" style="275" customWidth="1"/>
    <col min="14599" max="14599" width="12.7109375" style="275" customWidth="1"/>
    <col min="14600" max="14600" width="11.140625" style="275" customWidth="1"/>
    <col min="14601" max="14601" width="11.5703125" style="275" customWidth="1"/>
    <col min="14602" max="14602" width="11.28515625" style="275" customWidth="1"/>
    <col min="14603" max="14603" width="29" style="275" customWidth="1"/>
    <col min="14604" max="14604" width="12.42578125" style="275" customWidth="1"/>
    <col min="14605" max="14605" width="12.85546875" style="275" customWidth="1"/>
    <col min="14606" max="14606" width="11.28515625" style="275" customWidth="1"/>
    <col min="14607" max="14607" width="14.42578125" style="275" customWidth="1"/>
    <col min="14608" max="14608" width="10.140625" style="275" customWidth="1"/>
    <col min="14609" max="14609" width="10.5703125" style="275" customWidth="1"/>
    <col min="14610" max="14610" width="9.85546875" style="275" customWidth="1"/>
    <col min="14611" max="14611" width="50.28515625" style="275" customWidth="1"/>
    <col min="14612" max="14845" width="11.42578125" style="275"/>
    <col min="14846" max="14846" width="9.5703125" style="275" customWidth="1"/>
    <col min="14847" max="14847" width="9.85546875" style="275" customWidth="1"/>
    <col min="14848" max="14848" width="49.140625" style="275" customWidth="1"/>
    <col min="14849" max="14850" width="21.7109375" style="275" customWidth="1"/>
    <col min="14851" max="14851" width="32.85546875" style="275" customWidth="1"/>
    <col min="14852" max="14852" width="25.5703125" style="275" customWidth="1"/>
    <col min="14853" max="14853" width="26.5703125" style="275" customWidth="1"/>
    <col min="14854" max="14854" width="16" style="275" customWidth="1"/>
    <col min="14855" max="14855" width="12.7109375" style="275" customWidth="1"/>
    <col min="14856" max="14856" width="11.140625" style="275" customWidth="1"/>
    <col min="14857" max="14857" width="11.5703125" style="275" customWidth="1"/>
    <col min="14858" max="14858" width="11.28515625" style="275" customWidth="1"/>
    <col min="14859" max="14859" width="29" style="275" customWidth="1"/>
    <col min="14860" max="14860" width="12.42578125" style="275" customWidth="1"/>
    <col min="14861" max="14861" width="12.85546875" style="275" customWidth="1"/>
    <col min="14862" max="14862" width="11.28515625" style="275" customWidth="1"/>
    <col min="14863" max="14863" width="14.42578125" style="275" customWidth="1"/>
    <col min="14864" max="14864" width="10.140625" style="275" customWidth="1"/>
    <col min="14865" max="14865" width="10.5703125" style="275" customWidth="1"/>
    <col min="14866" max="14866" width="9.85546875" style="275" customWidth="1"/>
    <col min="14867" max="14867" width="50.28515625" style="275" customWidth="1"/>
    <col min="14868" max="15101" width="11.42578125" style="275"/>
    <col min="15102" max="15102" width="9.5703125" style="275" customWidth="1"/>
    <col min="15103" max="15103" width="9.85546875" style="275" customWidth="1"/>
    <col min="15104" max="15104" width="49.140625" style="275" customWidth="1"/>
    <col min="15105" max="15106" width="21.7109375" style="275" customWidth="1"/>
    <col min="15107" max="15107" width="32.85546875" style="275" customWidth="1"/>
    <col min="15108" max="15108" width="25.5703125" style="275" customWidth="1"/>
    <col min="15109" max="15109" width="26.5703125" style="275" customWidth="1"/>
    <col min="15110" max="15110" width="16" style="275" customWidth="1"/>
    <col min="15111" max="15111" width="12.7109375" style="275" customWidth="1"/>
    <col min="15112" max="15112" width="11.140625" style="275" customWidth="1"/>
    <col min="15113" max="15113" width="11.5703125" style="275" customWidth="1"/>
    <col min="15114" max="15114" width="11.28515625" style="275" customWidth="1"/>
    <col min="15115" max="15115" width="29" style="275" customWidth="1"/>
    <col min="15116" max="15116" width="12.42578125" style="275" customWidth="1"/>
    <col min="15117" max="15117" width="12.85546875" style="275" customWidth="1"/>
    <col min="15118" max="15118" width="11.28515625" style="275" customWidth="1"/>
    <col min="15119" max="15119" width="14.42578125" style="275" customWidth="1"/>
    <col min="15120" max="15120" width="10.140625" style="275" customWidth="1"/>
    <col min="15121" max="15121" width="10.5703125" style="275" customWidth="1"/>
    <col min="15122" max="15122" width="9.85546875" style="275" customWidth="1"/>
    <col min="15123" max="15123" width="50.28515625" style="275" customWidth="1"/>
    <col min="15124" max="15357" width="11.42578125" style="275"/>
    <col min="15358" max="15358" width="9.5703125" style="275" customWidth="1"/>
    <col min="15359" max="15359" width="9.85546875" style="275" customWidth="1"/>
    <col min="15360" max="15360" width="49.140625" style="275" customWidth="1"/>
    <col min="15361" max="15362" width="21.7109375" style="275" customWidth="1"/>
    <col min="15363" max="15363" width="32.85546875" style="275" customWidth="1"/>
    <col min="15364" max="15364" width="25.5703125" style="275" customWidth="1"/>
    <col min="15365" max="15365" width="26.5703125" style="275" customWidth="1"/>
    <col min="15366" max="15366" width="16" style="275" customWidth="1"/>
    <col min="15367" max="15367" width="12.7109375" style="275" customWidth="1"/>
    <col min="15368" max="15368" width="11.140625" style="275" customWidth="1"/>
    <col min="15369" max="15369" width="11.5703125" style="275" customWidth="1"/>
    <col min="15370" max="15370" width="11.28515625" style="275" customWidth="1"/>
    <col min="15371" max="15371" width="29" style="275" customWidth="1"/>
    <col min="15372" max="15372" width="12.42578125" style="275" customWidth="1"/>
    <col min="15373" max="15373" width="12.85546875" style="275" customWidth="1"/>
    <col min="15374" max="15374" width="11.28515625" style="275" customWidth="1"/>
    <col min="15375" max="15375" width="14.42578125" style="275" customWidth="1"/>
    <col min="15376" max="15376" width="10.140625" style="275" customWidth="1"/>
    <col min="15377" max="15377" width="10.5703125" style="275" customWidth="1"/>
    <col min="15378" max="15378" width="9.85546875" style="275" customWidth="1"/>
    <col min="15379" max="15379" width="50.28515625" style="275" customWidth="1"/>
    <col min="15380" max="15613" width="11.42578125" style="275"/>
    <col min="15614" max="15614" width="9.5703125" style="275" customWidth="1"/>
    <col min="15615" max="15615" width="9.85546875" style="275" customWidth="1"/>
    <col min="15616" max="15616" width="49.140625" style="275" customWidth="1"/>
    <col min="15617" max="15618" width="21.7109375" style="275" customWidth="1"/>
    <col min="15619" max="15619" width="32.85546875" style="275" customWidth="1"/>
    <col min="15620" max="15620" width="25.5703125" style="275" customWidth="1"/>
    <col min="15621" max="15621" width="26.5703125" style="275" customWidth="1"/>
    <col min="15622" max="15622" width="16" style="275" customWidth="1"/>
    <col min="15623" max="15623" width="12.7109375" style="275" customWidth="1"/>
    <col min="15624" max="15624" width="11.140625" style="275" customWidth="1"/>
    <col min="15625" max="15625" width="11.5703125" style="275" customWidth="1"/>
    <col min="15626" max="15626" width="11.28515625" style="275" customWidth="1"/>
    <col min="15627" max="15627" width="29" style="275" customWidth="1"/>
    <col min="15628" max="15628" width="12.42578125" style="275" customWidth="1"/>
    <col min="15629" max="15629" width="12.85546875" style="275" customWidth="1"/>
    <col min="15630" max="15630" width="11.28515625" style="275" customWidth="1"/>
    <col min="15631" max="15631" width="14.42578125" style="275" customWidth="1"/>
    <col min="15632" max="15632" width="10.140625" style="275" customWidth="1"/>
    <col min="15633" max="15633" width="10.5703125" style="275" customWidth="1"/>
    <col min="15634" max="15634" width="9.85546875" style="275" customWidth="1"/>
    <col min="15635" max="15635" width="50.28515625" style="275" customWidth="1"/>
    <col min="15636" max="15869" width="11.42578125" style="275"/>
    <col min="15870" max="15870" width="9.5703125" style="275" customWidth="1"/>
    <col min="15871" max="15871" width="9.85546875" style="275" customWidth="1"/>
    <col min="15872" max="15872" width="49.140625" style="275" customWidth="1"/>
    <col min="15873" max="15874" width="21.7109375" style="275" customWidth="1"/>
    <col min="15875" max="15875" width="32.85546875" style="275" customWidth="1"/>
    <col min="15876" max="15876" width="25.5703125" style="275" customWidth="1"/>
    <col min="15877" max="15877" width="26.5703125" style="275" customWidth="1"/>
    <col min="15878" max="15878" width="16" style="275" customWidth="1"/>
    <col min="15879" max="15879" width="12.7109375" style="275" customWidth="1"/>
    <col min="15880" max="15880" width="11.140625" style="275" customWidth="1"/>
    <col min="15881" max="15881" width="11.5703125" style="275" customWidth="1"/>
    <col min="15882" max="15882" width="11.28515625" style="275" customWidth="1"/>
    <col min="15883" max="15883" width="29" style="275" customWidth="1"/>
    <col min="15884" max="15884" width="12.42578125" style="275" customWidth="1"/>
    <col min="15885" max="15885" width="12.85546875" style="275" customWidth="1"/>
    <col min="15886" max="15886" width="11.28515625" style="275" customWidth="1"/>
    <col min="15887" max="15887" width="14.42578125" style="275" customWidth="1"/>
    <col min="15888" max="15888" width="10.140625" style="275" customWidth="1"/>
    <col min="15889" max="15889" width="10.5703125" style="275" customWidth="1"/>
    <col min="15890" max="15890" width="9.85546875" style="275" customWidth="1"/>
    <col min="15891" max="15891" width="50.28515625" style="275" customWidth="1"/>
    <col min="15892" max="16125" width="11.42578125" style="275"/>
    <col min="16126" max="16126" width="9.5703125" style="275" customWidth="1"/>
    <col min="16127" max="16127" width="9.85546875" style="275" customWidth="1"/>
    <col min="16128" max="16128" width="49.140625" style="275" customWidth="1"/>
    <col min="16129" max="16130" width="21.7109375" style="275" customWidth="1"/>
    <col min="16131" max="16131" width="32.85546875" style="275" customWidth="1"/>
    <col min="16132" max="16132" width="25.5703125" style="275" customWidth="1"/>
    <col min="16133" max="16133" width="26.5703125" style="275" customWidth="1"/>
    <col min="16134" max="16134" width="16" style="275" customWidth="1"/>
    <col min="16135" max="16135" width="12.7109375" style="275" customWidth="1"/>
    <col min="16136" max="16136" width="11.140625" style="275" customWidth="1"/>
    <col min="16137" max="16137" width="11.5703125" style="275" customWidth="1"/>
    <col min="16138" max="16138" width="11.28515625" style="275" customWidth="1"/>
    <col min="16139" max="16139" width="29" style="275" customWidth="1"/>
    <col min="16140" max="16140" width="12.42578125" style="275" customWidth="1"/>
    <col min="16141" max="16141" width="12.85546875" style="275" customWidth="1"/>
    <col min="16142" max="16142" width="11.28515625" style="275" customWidth="1"/>
    <col min="16143" max="16143" width="14.42578125" style="275" customWidth="1"/>
    <col min="16144" max="16144" width="10.140625" style="275" customWidth="1"/>
    <col min="16145" max="16145" width="10.5703125" style="275" customWidth="1"/>
    <col min="16146" max="16146" width="9.85546875" style="275" customWidth="1"/>
    <col min="16147" max="16147" width="43.140625" style="275" customWidth="1"/>
    <col min="16148" max="16148" width="11.42578125" style="275"/>
    <col min="16149" max="16149" width="13" style="275" bestFit="1" customWidth="1"/>
    <col min="16150" max="16150" width="15.140625" style="275" customWidth="1"/>
    <col min="16151" max="16151" width="11.42578125" style="275"/>
    <col min="16152" max="16152" width="14.7109375" style="275" bestFit="1" customWidth="1"/>
    <col min="16153" max="16153" width="15.140625" style="275" bestFit="1" customWidth="1"/>
    <col min="16154" max="16384" width="11.42578125" style="275"/>
  </cols>
  <sheetData>
    <row r="1" spans="1:53" ht="15" customHeight="1" x14ac:dyDescent="0.2">
      <c r="A1" s="272" t="s">
        <v>391</v>
      </c>
      <c r="B1" s="273"/>
      <c r="C1" s="273"/>
      <c r="D1" s="273"/>
      <c r="E1" s="273"/>
      <c r="F1" s="273"/>
      <c r="G1" s="273"/>
      <c r="H1" s="273"/>
      <c r="I1" s="273"/>
      <c r="J1" s="273"/>
      <c r="K1" s="273"/>
      <c r="L1" s="273"/>
      <c r="M1" s="273"/>
      <c r="N1" s="365"/>
      <c r="O1" s="273"/>
      <c r="P1" s="273"/>
      <c r="Q1" s="273"/>
      <c r="R1" s="273"/>
      <c r="S1" s="273"/>
      <c r="T1" s="273"/>
      <c r="U1" s="366"/>
      <c r="V1" s="274"/>
      <c r="AG1" s="277" t="s">
        <v>805</v>
      </c>
      <c r="AH1" s="278" t="s">
        <v>428</v>
      </c>
      <c r="AI1" s="279" t="s">
        <v>430</v>
      </c>
      <c r="AJ1" s="280" t="s">
        <v>432</v>
      </c>
      <c r="AK1" s="281" t="s">
        <v>433</v>
      </c>
      <c r="AL1" s="282" t="s">
        <v>435</v>
      </c>
      <c r="AM1" s="283"/>
    </row>
    <row r="2" spans="1:53" ht="15" customHeight="1" x14ac:dyDescent="0.25">
      <c r="A2" s="284" t="s">
        <v>0</v>
      </c>
      <c r="B2" s="285"/>
      <c r="C2" s="285"/>
      <c r="D2" s="285"/>
      <c r="E2" s="285"/>
      <c r="F2" s="285"/>
      <c r="G2" s="285"/>
      <c r="H2" s="285"/>
      <c r="I2" s="285"/>
      <c r="J2" s="285"/>
      <c r="K2" s="285"/>
      <c r="L2" s="285"/>
      <c r="M2" s="286"/>
      <c r="N2" s="286"/>
      <c r="O2" s="285"/>
      <c r="P2" s="285"/>
      <c r="Q2" s="285"/>
      <c r="R2" s="285"/>
      <c r="S2" s="285"/>
      <c r="T2" s="285"/>
      <c r="U2" s="367"/>
      <c r="V2" s="274"/>
      <c r="Z2" s="287" t="s">
        <v>77</v>
      </c>
      <c r="AH2" s="288" t="s">
        <v>429</v>
      </c>
      <c r="AI2" s="289" t="s">
        <v>431</v>
      </c>
      <c r="AJ2" s="290"/>
      <c r="AK2" s="291" t="s">
        <v>434</v>
      </c>
      <c r="AL2" s="292" t="s">
        <v>639</v>
      </c>
      <c r="AM2" s="283"/>
    </row>
    <row r="3" spans="1:53" ht="15" customHeight="1" x14ac:dyDescent="0.25">
      <c r="A3" s="284" t="s">
        <v>436</v>
      </c>
      <c r="B3" s="285"/>
      <c r="C3" s="285"/>
      <c r="D3" s="285"/>
      <c r="E3" s="285"/>
      <c r="F3" s="285"/>
      <c r="G3" s="285"/>
      <c r="H3" s="285"/>
      <c r="I3" s="285"/>
      <c r="J3" s="285"/>
      <c r="K3" s="285"/>
      <c r="L3" s="285"/>
      <c r="M3" s="286"/>
      <c r="N3" s="286"/>
      <c r="O3" s="285"/>
      <c r="P3" s="285"/>
      <c r="Q3" s="285"/>
      <c r="R3" s="285"/>
      <c r="S3" s="285"/>
      <c r="T3" s="285"/>
      <c r="U3" s="367"/>
      <c r="V3" s="274"/>
      <c r="Z3" s="293">
        <v>42370</v>
      </c>
    </row>
    <row r="4" spans="1:53" x14ac:dyDescent="0.2">
      <c r="A4" s="284"/>
      <c r="B4" s="285"/>
      <c r="C4" s="285"/>
      <c r="D4" s="285"/>
      <c r="E4" s="285"/>
      <c r="F4" s="285"/>
      <c r="G4" s="285"/>
      <c r="H4" s="285"/>
      <c r="I4" s="285"/>
      <c r="J4" s="285"/>
      <c r="K4" s="285"/>
      <c r="L4" s="285"/>
      <c r="M4" s="285"/>
      <c r="N4" s="368"/>
      <c r="O4" s="285"/>
      <c r="P4" s="285"/>
      <c r="Q4" s="285"/>
      <c r="R4" s="285"/>
      <c r="S4" s="285"/>
      <c r="T4" s="285"/>
      <c r="U4" s="367"/>
      <c r="V4" s="274"/>
    </row>
    <row r="5" spans="1:53" s="297" customFormat="1" ht="18" customHeight="1" x14ac:dyDescent="0.25">
      <c r="A5" s="294" t="s">
        <v>1</v>
      </c>
      <c r="B5" s="295"/>
      <c r="C5" s="295"/>
      <c r="D5" s="295"/>
      <c r="E5" s="295"/>
      <c r="F5" s="295"/>
      <c r="G5" s="295"/>
      <c r="H5" s="295"/>
      <c r="I5" s="295"/>
      <c r="J5" s="295"/>
      <c r="K5" s="295"/>
      <c r="L5" s="295"/>
      <c r="M5" s="295"/>
      <c r="N5" s="369"/>
      <c r="O5" s="370"/>
      <c r="P5" s="308"/>
      <c r="Q5" s="369"/>
      <c r="R5" s="369"/>
      <c r="S5" s="369"/>
      <c r="T5" s="369"/>
      <c r="U5" s="371"/>
      <c r="V5" s="296"/>
      <c r="W5" s="296"/>
      <c r="X5" s="296"/>
      <c r="Y5" s="296"/>
      <c r="Z5" s="298"/>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row>
    <row r="6" spans="1:53" s="297" customFormat="1" ht="14.25" customHeight="1" x14ac:dyDescent="0.25">
      <c r="A6" s="294" t="s">
        <v>2</v>
      </c>
      <c r="B6" s="295"/>
      <c r="C6" s="295"/>
      <c r="D6" s="295"/>
      <c r="E6" s="295"/>
      <c r="F6" s="370"/>
      <c r="G6" s="370"/>
      <c r="H6" s="370"/>
      <c r="I6" s="370"/>
      <c r="J6" s="370"/>
      <c r="K6" s="370"/>
      <c r="L6" s="370"/>
      <c r="M6" s="370"/>
      <c r="N6" s="369"/>
      <c r="O6" s="370"/>
      <c r="P6" s="308"/>
      <c r="Q6" s="369"/>
      <c r="R6" s="369"/>
      <c r="S6" s="369"/>
      <c r="T6" s="369"/>
      <c r="U6" s="371"/>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row>
    <row r="7" spans="1:53" s="297" customFormat="1" ht="18.75" customHeight="1" thickBot="1" x14ac:dyDescent="0.3">
      <c r="A7" s="294" t="s">
        <v>142</v>
      </c>
      <c r="B7" s="295"/>
      <c r="C7" s="295"/>
      <c r="D7" s="370"/>
      <c r="E7" s="370"/>
      <c r="F7" s="370"/>
      <c r="G7" s="370"/>
      <c r="H7" s="370"/>
      <c r="I7" s="370"/>
      <c r="J7" s="370"/>
      <c r="K7" s="370"/>
      <c r="L7" s="370"/>
      <c r="M7" s="370"/>
      <c r="N7" s="369"/>
      <c r="O7" s="370"/>
      <c r="P7" s="308"/>
      <c r="Q7" s="369"/>
      <c r="R7" s="369"/>
      <c r="S7" s="369"/>
      <c r="T7" s="369"/>
      <c r="U7" s="371"/>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row>
    <row r="8" spans="1:53" s="297" customFormat="1" ht="18" customHeight="1" thickBot="1" x14ac:dyDescent="0.3">
      <c r="A8" s="299" t="s">
        <v>427</v>
      </c>
      <c r="B8" s="300"/>
      <c r="C8" s="300"/>
      <c r="D8" s="372">
        <f>+Z3</f>
        <v>42370</v>
      </c>
      <c r="E8" s="370"/>
      <c r="F8" s="370"/>
      <c r="G8" s="370"/>
      <c r="H8" s="370"/>
      <c r="I8" s="370"/>
      <c r="J8" s="370"/>
      <c r="K8" s="370"/>
      <c r="L8" s="1421"/>
      <c r="M8" s="1421"/>
      <c r="N8" s="373"/>
      <c r="O8" s="374"/>
      <c r="P8" s="375"/>
      <c r="Q8" s="373"/>
      <c r="R8" s="373"/>
      <c r="S8" s="373"/>
      <c r="T8" s="1497">
        <f ca="1">TODAY()</f>
        <v>42426</v>
      </c>
      <c r="U8" s="149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row>
    <row r="9" spans="1:53" ht="65.25" customHeight="1" thickBot="1" x14ac:dyDescent="0.25">
      <c r="A9" s="1432" t="s">
        <v>3</v>
      </c>
      <c r="B9" s="1432" t="s">
        <v>4</v>
      </c>
      <c r="C9" s="1432" t="s">
        <v>1659</v>
      </c>
      <c r="D9" s="1434" t="s">
        <v>6</v>
      </c>
      <c r="E9" s="1417" t="s">
        <v>7</v>
      </c>
      <c r="F9" s="1432" t="s">
        <v>8</v>
      </c>
      <c r="G9" s="1432" t="s">
        <v>9</v>
      </c>
      <c r="H9" s="1432" t="s">
        <v>10</v>
      </c>
      <c r="I9" s="1417" t="s">
        <v>11</v>
      </c>
      <c r="J9" s="1417" t="s">
        <v>12</v>
      </c>
      <c r="K9" s="1436" t="s">
        <v>13</v>
      </c>
      <c r="L9" s="1434" t="s">
        <v>14</v>
      </c>
      <c r="M9" s="1417" t="s">
        <v>15</v>
      </c>
      <c r="N9" s="1440" t="s">
        <v>16</v>
      </c>
      <c r="O9" s="1419" t="s">
        <v>17</v>
      </c>
      <c r="P9" s="1417" t="s">
        <v>295</v>
      </c>
      <c r="Q9" s="1417" t="s">
        <v>296</v>
      </c>
      <c r="R9" s="1417" t="s">
        <v>18</v>
      </c>
      <c r="S9" s="1436" t="s">
        <v>19</v>
      </c>
      <c r="T9" s="1438" t="s">
        <v>20</v>
      </c>
      <c r="U9" s="1439"/>
      <c r="V9" s="1474" t="s">
        <v>23</v>
      </c>
      <c r="Y9" s="1417" t="s">
        <v>78</v>
      </c>
      <c r="AA9" s="1432" t="s">
        <v>139</v>
      </c>
      <c r="AB9" s="1417" t="s">
        <v>426</v>
      </c>
    </row>
    <row r="10" spans="1:53" ht="26.25" customHeight="1" thickBot="1" x14ac:dyDescent="0.25">
      <c r="A10" s="1499"/>
      <c r="B10" s="1499"/>
      <c r="C10" s="1499"/>
      <c r="D10" s="1500"/>
      <c r="E10" s="1446"/>
      <c r="F10" s="1499"/>
      <c r="G10" s="1499"/>
      <c r="H10" s="1499"/>
      <c r="I10" s="1446"/>
      <c r="J10" s="1446"/>
      <c r="K10" s="1502"/>
      <c r="L10" s="1500"/>
      <c r="M10" s="1446"/>
      <c r="N10" s="1511"/>
      <c r="O10" s="1501"/>
      <c r="P10" s="1446"/>
      <c r="Q10" s="1446"/>
      <c r="R10" s="1446"/>
      <c r="S10" s="1502"/>
      <c r="T10" s="301" t="s">
        <v>21</v>
      </c>
      <c r="U10" s="302" t="s">
        <v>22</v>
      </c>
      <c r="V10" s="1474"/>
      <c r="Y10" s="1446"/>
      <c r="AA10" s="1499"/>
      <c r="AB10" s="1446"/>
    </row>
    <row r="11" spans="1:53" ht="21" customHeight="1" thickBot="1" x14ac:dyDescent="0.25">
      <c r="A11" s="303" t="s">
        <v>678</v>
      </c>
      <c r="B11" s="304"/>
      <c r="C11" s="304"/>
      <c r="D11" s="304"/>
      <c r="E11" s="304"/>
      <c r="F11" s="304"/>
      <c r="G11" s="304"/>
      <c r="H11" s="304"/>
      <c r="I11" s="304"/>
      <c r="J11" s="304"/>
      <c r="K11" s="304"/>
      <c r="L11" s="304"/>
      <c r="M11" s="304"/>
      <c r="N11" s="304"/>
      <c r="O11" s="305"/>
      <c r="P11" s="306"/>
      <c r="Q11" s="307"/>
      <c r="R11" s="307"/>
      <c r="S11" s="307"/>
      <c r="T11" s="308"/>
      <c r="U11" s="308"/>
      <c r="V11" s="307"/>
      <c r="W11" s="309"/>
      <c r="X11" s="309"/>
      <c r="Y11" s="307"/>
      <c r="Z11" s="309"/>
      <c r="AA11" s="307"/>
      <c r="AB11" s="309"/>
    </row>
    <row r="12" spans="1:53" ht="85.5" customHeight="1" x14ac:dyDescent="0.2">
      <c r="A12" s="1548">
        <v>16</v>
      </c>
      <c r="B12" s="1549">
        <v>0</v>
      </c>
      <c r="C12" s="1490" t="s">
        <v>1653</v>
      </c>
      <c r="D12" s="1490" t="s">
        <v>679</v>
      </c>
      <c r="E12" s="1490" t="s">
        <v>680</v>
      </c>
      <c r="F12" s="310" t="s">
        <v>695</v>
      </c>
      <c r="G12" s="195" t="s">
        <v>680</v>
      </c>
      <c r="H12" s="311" t="s">
        <v>740</v>
      </c>
      <c r="I12" s="311" t="s">
        <v>787</v>
      </c>
      <c r="J12" s="312">
        <v>1</v>
      </c>
      <c r="K12" s="313">
        <v>41487</v>
      </c>
      <c r="L12" s="313">
        <v>41670</v>
      </c>
      <c r="M12" s="314">
        <f>(+L12-K12)/7</f>
        <v>26.142857142857142</v>
      </c>
      <c r="N12" s="315" t="s">
        <v>814</v>
      </c>
      <c r="O12" s="316">
        <f>+'Plan General'!N103</f>
        <v>1</v>
      </c>
      <c r="P12" s="317">
        <f>IF(O12/J12&gt;1,1,+O12/J12)</f>
        <v>1</v>
      </c>
      <c r="Q12" s="318">
        <f>+M12*P12</f>
        <v>26.142857142857142</v>
      </c>
      <c r="R12" s="318">
        <f ca="1">IF(L12&lt;=$T$8,Q12,0)</f>
        <v>26.142857142857142</v>
      </c>
      <c r="S12" s="318">
        <f ca="1">IF($T$8&gt;=L12,M12,0)</f>
        <v>26.142857142857142</v>
      </c>
      <c r="T12" s="319"/>
      <c r="U12" s="319"/>
      <c r="V12" s="207" t="str">
        <f>+'Plan General'!U103</f>
        <v>Se abrió carpeta para el Plan de Mejoramiento y se están  anexando  los soportes correspondientes a cada Hallazgo</v>
      </c>
      <c r="W12" s="320">
        <f>IF(P12=100%,2,0)</f>
        <v>2</v>
      </c>
      <c r="X12" s="320">
        <f>IF(L12&lt;$Z$3,0,1)</f>
        <v>0</v>
      </c>
      <c r="Y12" s="321" t="str">
        <f>IF(W12+X12&gt;1,"CUMPLIDA",IF(X12=1,"EN TERMINO","VENCIDA"))</f>
        <v>CUMPLIDA</v>
      </c>
      <c r="AA12" s="322"/>
      <c r="AB12" s="1482" t="str">
        <f>IF(Y12&amp;Y13="CUMPLIDA","CUMPLIDA",IF(OR(Y12="VENCIDA",Y13="VENCIDA"),"VENCIDA",IF(W12+W13=4,"CUMPLIDA","EN TERMINO")))</f>
        <v>CUMPLIDA</v>
      </c>
      <c r="AE12" s="323"/>
    </row>
    <row r="13" spans="1:53" ht="157.5" customHeight="1" thickBot="1" x14ac:dyDescent="0.25">
      <c r="A13" s="1492"/>
      <c r="B13" s="1494"/>
      <c r="C13" s="1479"/>
      <c r="D13" s="1479"/>
      <c r="E13" s="1479"/>
      <c r="F13" s="324" t="s">
        <v>696</v>
      </c>
      <c r="G13" s="198" t="s">
        <v>680</v>
      </c>
      <c r="H13" s="325" t="s">
        <v>741</v>
      </c>
      <c r="I13" s="325" t="s">
        <v>788</v>
      </c>
      <c r="J13" s="326">
        <v>1</v>
      </c>
      <c r="K13" s="327">
        <v>41487</v>
      </c>
      <c r="L13" s="327">
        <v>41608</v>
      </c>
      <c r="M13" s="328">
        <f>(+L13-K13)/7</f>
        <v>17.285714285714285</v>
      </c>
      <c r="N13" s="329" t="s">
        <v>49</v>
      </c>
      <c r="O13" s="330">
        <f>+'Plan General'!N104</f>
        <v>1</v>
      </c>
      <c r="P13" s="331">
        <f>IF(O13/J13&gt;1,1,+O13/J13)</f>
        <v>1</v>
      </c>
      <c r="Q13" s="332">
        <f>+M13*P13</f>
        <v>17.285714285714285</v>
      </c>
      <c r="R13" s="332">
        <f ca="1">IF(L13&lt;=$T$8,Q13,0)</f>
        <v>17.285714285714285</v>
      </c>
      <c r="S13" s="332">
        <f ca="1">IF($T$8&gt;=L13,M13,0)</f>
        <v>17.285714285714285</v>
      </c>
      <c r="T13" s="333"/>
      <c r="U13" s="333"/>
      <c r="V13" s="209" t="str">
        <f>+'Plan General'!U104</f>
        <v>Se proyectó circular para firma de la señora ministra, en trámite</v>
      </c>
      <c r="W13" s="334">
        <f>IF(P13=100%,2,0)</f>
        <v>2</v>
      </c>
      <c r="X13" s="334">
        <f>IF(L13&lt;$Z$3,0,1)</f>
        <v>0</v>
      </c>
      <c r="Y13" s="335" t="str">
        <f>IF(W13+X13&gt;1,"CUMPLIDA",IF(X13=1,"EN TERMINO","VENCIDA"))</f>
        <v>CUMPLIDA</v>
      </c>
      <c r="AA13" s="322"/>
      <c r="AB13" s="1483"/>
      <c r="AE13" s="323"/>
    </row>
    <row r="14" spans="1:53" ht="12.75" thickBot="1" x14ac:dyDescent="0.25">
      <c r="A14" s="336" t="s">
        <v>130</v>
      </c>
      <c r="B14" s="336"/>
      <c r="C14" s="337"/>
      <c r="D14" s="338"/>
      <c r="E14" s="338"/>
      <c r="F14" s="338"/>
      <c r="G14" s="338"/>
      <c r="H14" s="338"/>
      <c r="I14" s="338"/>
      <c r="J14" s="338"/>
      <c r="K14" s="338"/>
      <c r="L14" s="338"/>
      <c r="M14" s="338"/>
      <c r="N14" s="339"/>
      <c r="O14" s="340"/>
      <c r="P14" s="341"/>
      <c r="Q14" s="342"/>
      <c r="R14" s="342"/>
      <c r="S14" s="342"/>
      <c r="T14" s="342"/>
      <c r="U14" s="342"/>
      <c r="V14" s="343"/>
      <c r="W14" s="344"/>
      <c r="X14" s="344"/>
      <c r="Y14" s="345"/>
      <c r="Z14" s="337"/>
      <c r="AA14" s="309"/>
      <c r="AB14" s="337"/>
    </row>
    <row r="15" spans="1:53" ht="360.75" thickBot="1" x14ac:dyDescent="0.25">
      <c r="A15" s="346">
        <v>59</v>
      </c>
      <c r="B15" s="347">
        <v>1906002</v>
      </c>
      <c r="C15" s="348" t="s">
        <v>248</v>
      </c>
      <c r="D15" s="348" t="s">
        <v>121</v>
      </c>
      <c r="E15" s="348" t="s">
        <v>122</v>
      </c>
      <c r="F15" s="349" t="s">
        <v>305</v>
      </c>
      <c r="G15" s="349" t="s">
        <v>123</v>
      </c>
      <c r="H15" s="349" t="s">
        <v>124</v>
      </c>
      <c r="I15" s="350" t="s">
        <v>249</v>
      </c>
      <c r="J15" s="351">
        <v>4</v>
      </c>
      <c r="K15" s="352">
        <v>40801</v>
      </c>
      <c r="L15" s="352">
        <v>41167</v>
      </c>
      <c r="M15" s="353">
        <f t="shared" ref="M15" si="0">(+L15-K15)/7</f>
        <v>52.285714285714285</v>
      </c>
      <c r="N15" s="354" t="s">
        <v>49</v>
      </c>
      <c r="O15" s="355">
        <v>4</v>
      </c>
      <c r="P15" s="356">
        <f t="shared" ref="P15" si="1">IF(O15/J15&gt;1,1,+O15/J15)</f>
        <v>1</v>
      </c>
      <c r="Q15" s="357">
        <f t="shared" ref="Q15" si="2">+M15*P15</f>
        <v>52.285714285714285</v>
      </c>
      <c r="R15" s="357">
        <f ca="1">IF(L15&lt;=$T$8,Q15,0)</f>
        <v>52.285714285714285</v>
      </c>
      <c r="S15" s="357">
        <f ca="1">IF($T$8&gt;=L15,M15,0)</f>
        <v>52.285714285714285</v>
      </c>
      <c r="T15" s="358"/>
      <c r="U15" s="358"/>
      <c r="V15" s="359" t="s">
        <v>419</v>
      </c>
      <c r="W15" s="360">
        <f t="shared" ref="W15" si="3">IF(P15=100%,2,0)</f>
        <v>2</v>
      </c>
      <c r="X15" s="360">
        <f t="shared" ref="X15" si="4">IF(L15&lt;$Z$3,0,1)</f>
        <v>0</v>
      </c>
      <c r="Y15" s="361" t="str">
        <f t="shared" ref="Y15" si="5">IF(W15+X15&gt;1,"CUMPLIDA",IF(X15=1,"EN TERMINO","VENCIDA"))</f>
        <v>CUMPLIDA</v>
      </c>
      <c r="AA15" s="362" t="s">
        <v>136</v>
      </c>
      <c r="AB15" s="363" t="str">
        <f>IF(Y15="CUMPLIDA","CUMPLIDA",IF(Y15="EN TERMINO","EN TERMINO","VENCIDA"))</f>
        <v>CUMPLIDA</v>
      </c>
      <c r="AE15" s="364"/>
    </row>
    <row r="40" spans="8:8" x14ac:dyDescent="0.2">
      <c r="H40" s="275">
        <f>191+28+31+11+1+1+2+1</f>
        <v>266</v>
      </c>
    </row>
  </sheetData>
  <mergeCells count="32">
    <mergeCell ref="Y9:Y10"/>
    <mergeCell ref="AA9:AA10"/>
    <mergeCell ref="AB9:AB10"/>
    <mergeCell ref="A12:A13"/>
    <mergeCell ref="B12:B13"/>
    <mergeCell ref="C12:C13"/>
    <mergeCell ref="D12:D13"/>
    <mergeCell ref="E12:E13"/>
    <mergeCell ref="AB12:AB13"/>
    <mergeCell ref="V9:V10"/>
    <mergeCell ref="O9:O10"/>
    <mergeCell ref="P9:P10"/>
    <mergeCell ref="Q9:Q10"/>
    <mergeCell ref="R9:R10"/>
    <mergeCell ref="S9:S10"/>
    <mergeCell ref="T9:U9"/>
    <mergeCell ref="N9:N10"/>
    <mergeCell ref="L8:M8"/>
    <mergeCell ref="T8:U8"/>
    <mergeCell ref="A9:A10"/>
    <mergeCell ref="B9:B10"/>
    <mergeCell ref="C9:C10"/>
    <mergeCell ref="D9:D10"/>
    <mergeCell ref="E9:E10"/>
    <mergeCell ref="F9:F10"/>
    <mergeCell ref="G9:G10"/>
    <mergeCell ref="H9:H10"/>
    <mergeCell ref="I9:I10"/>
    <mergeCell ref="J9:J10"/>
    <mergeCell ref="K9:K10"/>
    <mergeCell ref="L9:L10"/>
    <mergeCell ref="M9:M10"/>
  </mergeCells>
  <conditionalFormatting sqref="Y12:Y13">
    <cfRule type="cellIs" dxfId="11" priority="7" operator="equal">
      <formula>"EN TERMINO"</formula>
    </cfRule>
    <cfRule type="cellIs" dxfId="10" priority="8" operator="equal">
      <formula>"CUMPLIDA"</formula>
    </cfRule>
    <cfRule type="cellIs" dxfId="9" priority="9" operator="equal">
      <formula>"VENCIDA"</formula>
    </cfRule>
  </conditionalFormatting>
  <conditionalFormatting sqref="AB12">
    <cfRule type="cellIs" dxfId="8" priority="4" operator="equal">
      <formula>"EN TERMINO"</formula>
    </cfRule>
    <cfRule type="cellIs" dxfId="7" priority="5" operator="equal">
      <formula>"CUMPLIDA"</formula>
    </cfRule>
    <cfRule type="cellIs" dxfId="6" priority="6" operator="equal">
      <formula>"VENCIDA"</formula>
    </cfRule>
  </conditionalFormatting>
  <conditionalFormatting sqref="Y15 AB15">
    <cfRule type="cellIs" dxfId="5" priority="1" operator="equal">
      <formula>"EN TERMINO"</formula>
    </cfRule>
    <cfRule type="cellIs" dxfId="4" priority="2" operator="equal">
      <formula>"CUMPLIDA"</formula>
    </cfRule>
    <cfRule type="cellIs" dxfId="3" priority="3" operator="equal">
      <formula>"VENCIDA"</formula>
    </cfRule>
  </conditionalFormatting>
  <dataValidations count="4">
    <dataValidation type="decimal" operator="greaterThan" allowBlank="1" showInputMessage="1" showErrorMessage="1" sqref="WVT982735 O65231 O982735 O917199 O851663 O786127 O720591 O655055 O589519 O523983 O458447 O392911 O327375 O261839 O196303 O130767 JH65231 TD65231 ACZ65231 AMV65231 AWR65231 BGN65231 BQJ65231 CAF65231 CKB65231 CTX65231 DDT65231 DNP65231 DXL65231 EHH65231 ERD65231 FAZ65231 FKV65231 FUR65231 GEN65231 GOJ65231 GYF65231 HIB65231 HRX65231 IBT65231 ILP65231 IVL65231 JFH65231 JPD65231 JYZ65231 KIV65231 KSR65231 LCN65231 LMJ65231 LWF65231 MGB65231 MPX65231 MZT65231 NJP65231 NTL65231 ODH65231 OND65231 OWZ65231 PGV65231 PQR65231 QAN65231 QKJ65231 QUF65231 REB65231 RNX65231 RXT65231 SHP65231 SRL65231 TBH65231 TLD65231 TUZ65231 UEV65231 UOR65231 UYN65231 VIJ65231 VSF65231 WCB65231 WLX65231 WVT65231 JH130767 TD130767 ACZ130767 AMV130767 AWR130767 BGN130767 BQJ130767 CAF130767 CKB130767 CTX130767 DDT130767 DNP130767 DXL130767 EHH130767 ERD130767 FAZ130767 FKV130767 FUR130767 GEN130767 GOJ130767 GYF130767 HIB130767 HRX130767 IBT130767 ILP130767 IVL130767 JFH130767 JPD130767 JYZ130767 KIV130767 KSR130767 LCN130767 LMJ130767 LWF130767 MGB130767 MPX130767 MZT130767 NJP130767 NTL130767 ODH130767 OND130767 OWZ130767 PGV130767 PQR130767 QAN130767 QKJ130767 QUF130767 REB130767 RNX130767 RXT130767 SHP130767 SRL130767 TBH130767 TLD130767 TUZ130767 UEV130767 UOR130767 UYN130767 VIJ130767 VSF130767 WCB130767 WLX130767 WVT130767 JH196303 TD196303 ACZ196303 AMV196303 AWR196303 BGN196303 BQJ196303 CAF196303 CKB196303 CTX196303 DDT196303 DNP196303 DXL196303 EHH196303 ERD196303 FAZ196303 FKV196303 FUR196303 GEN196303 GOJ196303 GYF196303 HIB196303 HRX196303 IBT196303 ILP196303 IVL196303 JFH196303 JPD196303 JYZ196303 KIV196303 KSR196303 LCN196303 LMJ196303 LWF196303 MGB196303 MPX196303 MZT196303 NJP196303 NTL196303 ODH196303 OND196303 OWZ196303 PGV196303 PQR196303 QAN196303 QKJ196303 QUF196303 REB196303 RNX196303 RXT196303 SHP196303 SRL196303 TBH196303 TLD196303 TUZ196303 UEV196303 UOR196303 UYN196303 VIJ196303 VSF196303 WCB196303 WLX196303 WVT196303 JH261839 TD261839 ACZ261839 AMV261839 AWR261839 BGN261839 BQJ261839 CAF261839 CKB261839 CTX261839 DDT261839 DNP261839 DXL261839 EHH261839 ERD261839 FAZ261839 FKV261839 FUR261839 GEN261839 GOJ261839 GYF261839 HIB261839 HRX261839 IBT261839 ILP261839 IVL261839 JFH261839 JPD261839 JYZ261839 KIV261839 KSR261839 LCN261839 LMJ261839 LWF261839 MGB261839 MPX261839 MZT261839 NJP261839 NTL261839 ODH261839 OND261839 OWZ261839 PGV261839 PQR261839 QAN261839 QKJ261839 QUF261839 REB261839 RNX261839 RXT261839 SHP261839 SRL261839 TBH261839 TLD261839 TUZ261839 UEV261839 UOR261839 UYN261839 VIJ261839 VSF261839 WCB261839 WLX261839 WVT261839 JH327375 TD327375 ACZ327375 AMV327375 AWR327375 BGN327375 BQJ327375 CAF327375 CKB327375 CTX327375 DDT327375 DNP327375 DXL327375 EHH327375 ERD327375 FAZ327375 FKV327375 FUR327375 GEN327375 GOJ327375 GYF327375 HIB327375 HRX327375 IBT327375 ILP327375 IVL327375 JFH327375 JPD327375 JYZ327375 KIV327375 KSR327375 LCN327375 LMJ327375 LWF327375 MGB327375 MPX327375 MZT327375 NJP327375 NTL327375 ODH327375 OND327375 OWZ327375 PGV327375 PQR327375 QAN327375 QKJ327375 QUF327375 REB327375 RNX327375 RXT327375 SHP327375 SRL327375 TBH327375 TLD327375 TUZ327375 UEV327375 UOR327375 UYN327375 VIJ327375 VSF327375 WCB327375 WLX327375 WVT327375 JH392911 TD392911 ACZ392911 AMV392911 AWR392911 BGN392911 BQJ392911 CAF392911 CKB392911 CTX392911 DDT392911 DNP392911 DXL392911 EHH392911 ERD392911 FAZ392911 FKV392911 FUR392911 GEN392911 GOJ392911 GYF392911 HIB392911 HRX392911 IBT392911 ILP392911 IVL392911 JFH392911 JPD392911 JYZ392911 KIV392911 KSR392911 LCN392911 LMJ392911 LWF392911 MGB392911 MPX392911 MZT392911 NJP392911 NTL392911 ODH392911 OND392911 OWZ392911 PGV392911 PQR392911 QAN392911 QKJ392911 QUF392911 REB392911 RNX392911 RXT392911 SHP392911 SRL392911 TBH392911 TLD392911 TUZ392911 UEV392911 UOR392911 UYN392911 VIJ392911 VSF392911 WCB392911 WLX392911 WVT392911 JH458447 TD458447 ACZ458447 AMV458447 AWR458447 BGN458447 BQJ458447 CAF458447 CKB458447 CTX458447 DDT458447 DNP458447 DXL458447 EHH458447 ERD458447 FAZ458447 FKV458447 FUR458447 GEN458447 GOJ458447 GYF458447 HIB458447 HRX458447 IBT458447 ILP458447 IVL458447 JFH458447 JPD458447 JYZ458447 KIV458447 KSR458447 LCN458447 LMJ458447 LWF458447 MGB458447 MPX458447 MZT458447 NJP458447 NTL458447 ODH458447 OND458447 OWZ458447 PGV458447 PQR458447 QAN458447 QKJ458447 QUF458447 REB458447 RNX458447 RXT458447 SHP458447 SRL458447 TBH458447 TLD458447 TUZ458447 UEV458447 UOR458447 UYN458447 VIJ458447 VSF458447 WCB458447 WLX458447 WVT458447 JH523983 TD523983 ACZ523983 AMV523983 AWR523983 BGN523983 BQJ523983 CAF523983 CKB523983 CTX523983 DDT523983 DNP523983 DXL523983 EHH523983 ERD523983 FAZ523983 FKV523983 FUR523983 GEN523983 GOJ523983 GYF523983 HIB523983 HRX523983 IBT523983 ILP523983 IVL523983 JFH523983 JPD523983 JYZ523983 KIV523983 KSR523983 LCN523983 LMJ523983 LWF523983 MGB523983 MPX523983 MZT523983 NJP523983 NTL523983 ODH523983 OND523983 OWZ523983 PGV523983 PQR523983 QAN523983 QKJ523983 QUF523983 REB523983 RNX523983 RXT523983 SHP523983 SRL523983 TBH523983 TLD523983 TUZ523983 UEV523983 UOR523983 UYN523983 VIJ523983 VSF523983 WCB523983 WLX523983 WVT523983 JH589519 TD589519 ACZ589519 AMV589519 AWR589519 BGN589519 BQJ589519 CAF589519 CKB589519 CTX589519 DDT589519 DNP589519 DXL589519 EHH589519 ERD589519 FAZ589519 FKV589519 FUR589519 GEN589519 GOJ589519 GYF589519 HIB589519 HRX589519 IBT589519 ILP589519 IVL589519 JFH589519 JPD589519 JYZ589519 KIV589519 KSR589519 LCN589519 LMJ589519 LWF589519 MGB589519 MPX589519 MZT589519 NJP589519 NTL589519 ODH589519 OND589519 OWZ589519 PGV589519 PQR589519 QAN589519 QKJ589519 QUF589519 REB589519 RNX589519 RXT589519 SHP589519 SRL589519 TBH589519 TLD589519 TUZ589519 UEV589519 UOR589519 UYN589519 VIJ589519 VSF589519 WCB589519 WLX589519 WVT589519 JH655055 TD655055 ACZ655055 AMV655055 AWR655055 BGN655055 BQJ655055 CAF655055 CKB655055 CTX655055 DDT655055 DNP655055 DXL655055 EHH655055 ERD655055 FAZ655055 FKV655055 FUR655055 GEN655055 GOJ655055 GYF655055 HIB655055 HRX655055 IBT655055 ILP655055 IVL655055 JFH655055 JPD655055 JYZ655055 KIV655055 KSR655055 LCN655055 LMJ655055 LWF655055 MGB655055 MPX655055 MZT655055 NJP655055 NTL655055 ODH655055 OND655055 OWZ655055 PGV655055 PQR655055 QAN655055 QKJ655055 QUF655055 REB655055 RNX655055 RXT655055 SHP655055 SRL655055 TBH655055 TLD655055 TUZ655055 UEV655055 UOR655055 UYN655055 VIJ655055 VSF655055 WCB655055 WLX655055 WVT655055 JH720591 TD720591 ACZ720591 AMV720591 AWR720591 BGN720591 BQJ720591 CAF720591 CKB720591 CTX720591 DDT720591 DNP720591 DXL720591 EHH720591 ERD720591 FAZ720591 FKV720591 FUR720591 GEN720591 GOJ720591 GYF720591 HIB720591 HRX720591 IBT720591 ILP720591 IVL720591 JFH720591 JPD720591 JYZ720591 KIV720591 KSR720591 LCN720591 LMJ720591 LWF720591 MGB720591 MPX720591 MZT720591 NJP720591 NTL720591 ODH720591 OND720591 OWZ720591 PGV720591 PQR720591 QAN720591 QKJ720591 QUF720591 REB720591 RNX720591 RXT720591 SHP720591 SRL720591 TBH720591 TLD720591 TUZ720591 UEV720591 UOR720591 UYN720591 VIJ720591 VSF720591 WCB720591 WLX720591 WVT720591 JH786127 TD786127 ACZ786127 AMV786127 AWR786127 BGN786127 BQJ786127 CAF786127 CKB786127 CTX786127 DDT786127 DNP786127 DXL786127 EHH786127 ERD786127 FAZ786127 FKV786127 FUR786127 GEN786127 GOJ786127 GYF786127 HIB786127 HRX786127 IBT786127 ILP786127 IVL786127 JFH786127 JPD786127 JYZ786127 KIV786127 KSR786127 LCN786127 LMJ786127 LWF786127 MGB786127 MPX786127 MZT786127 NJP786127 NTL786127 ODH786127 OND786127 OWZ786127 PGV786127 PQR786127 QAN786127 QKJ786127 QUF786127 REB786127 RNX786127 RXT786127 SHP786127 SRL786127 TBH786127 TLD786127 TUZ786127 UEV786127 UOR786127 UYN786127 VIJ786127 VSF786127 WCB786127 WLX786127 WVT786127 JH851663 TD851663 ACZ851663 AMV851663 AWR851663 BGN851663 BQJ851663 CAF851663 CKB851663 CTX851663 DDT851663 DNP851663 DXL851663 EHH851663 ERD851663 FAZ851663 FKV851663 FUR851663 GEN851663 GOJ851663 GYF851663 HIB851663 HRX851663 IBT851663 ILP851663 IVL851663 JFH851663 JPD851663 JYZ851663 KIV851663 KSR851663 LCN851663 LMJ851663 LWF851663 MGB851663 MPX851663 MZT851663 NJP851663 NTL851663 ODH851663 OND851663 OWZ851663 PGV851663 PQR851663 QAN851663 QKJ851663 QUF851663 REB851663 RNX851663 RXT851663 SHP851663 SRL851663 TBH851663 TLD851663 TUZ851663 UEV851663 UOR851663 UYN851663 VIJ851663 VSF851663 WCB851663 WLX851663 WVT851663 JH917199 TD917199 ACZ917199 AMV917199 AWR917199 BGN917199 BQJ917199 CAF917199 CKB917199 CTX917199 DDT917199 DNP917199 DXL917199 EHH917199 ERD917199 FAZ917199 FKV917199 FUR917199 GEN917199 GOJ917199 GYF917199 HIB917199 HRX917199 IBT917199 ILP917199 IVL917199 JFH917199 JPD917199 JYZ917199 KIV917199 KSR917199 LCN917199 LMJ917199 LWF917199 MGB917199 MPX917199 MZT917199 NJP917199 NTL917199 ODH917199 OND917199 OWZ917199 PGV917199 PQR917199 QAN917199 QKJ917199 QUF917199 REB917199 RNX917199 RXT917199 SHP917199 SRL917199 TBH917199 TLD917199 TUZ917199 UEV917199 UOR917199 UYN917199 VIJ917199 VSF917199 WCB917199 WLX917199 WVT917199 JH982735 TD982735 ACZ982735 AMV982735 AWR982735 BGN982735 BQJ982735 CAF982735 CKB982735 CTX982735 DDT982735 DNP982735 DXL982735 EHH982735 ERD982735 FAZ982735 FKV982735 FUR982735 GEN982735 GOJ982735 GYF982735 HIB982735 HRX982735 IBT982735 ILP982735 IVL982735 JFH982735 JPD982735 JYZ982735 KIV982735 KSR982735 LCN982735 LMJ982735 LWF982735 MGB982735 MPX982735 MZT982735 NJP982735 NTL982735 ODH982735 OND982735 OWZ982735 PGV982735 PQR982735 QAN982735 QKJ982735 QUF982735 REB982735 RNX982735 RXT982735 SHP982735 SRL982735 TBH982735 TLD982735 TUZ982735 UEV982735 UOR982735 UYN982735 VIJ982735 VSF982735 WCB982735 WLX982735 WVT9 WLX9 WCB9 VSF9 VIJ9 UYN9 UOR9 UEV9 TUZ9 TLD9 TBH9 SRL9 SHP9 RXT9 RNX9 REB9 QUF9 QKJ9 QAN9 PQR9 PGV9 OWZ9 OND9 ODH9 NTL9 NJP9 MZT9 MPX9 MGB9 LWF9 LMJ9 LCN9 KSR9 KIV9 JYZ9 JPD9 JFH9 IVL9 ILP9 IBT9 HRX9 HIB9 GYF9 GOJ9 GEN9 FUR9 FKV9 FAZ9 ERD9 EHH9 DXL9 DNP9 DDT9 CTX9 CKB9 CAF9 BQJ9 BGN9 AWR9 AMV9 ACZ9 TD9 JH9 O9">
      <formula1>0</formula1>
    </dataValidation>
    <dataValidation type="whole" allowBlank="1" showInputMessage="1" showErrorMessage="1" prompt="Marque 1 en caso de haber cumplido la meta" sqref="WVT982737 O982737 O917201 O851665 O786129 O720593 O655057 O589521 O523985 O458449 O392913 O327377 O261841 O196305 O130769 O65233 O982865:O982867 O917329:O917331 O851793:O851795 O786257:O786259 O720721:O720723 O655185:O655187 O589649:O589651 O524113:O524115 O458577:O458579 O393041:O393043 O327505:O327507 O261969:O261971 O196433:O196435 O130897:O130899 O65361:O65363 JH65361:JH65363 TD65361:TD65363 ACZ65361:ACZ65363 AMV65361:AMV65363 AWR65361:AWR65363 BGN65361:BGN65363 BQJ65361:BQJ65363 CAF65361:CAF65363 CKB65361:CKB65363 CTX65361:CTX65363 DDT65361:DDT65363 DNP65361:DNP65363 DXL65361:DXL65363 EHH65361:EHH65363 ERD65361:ERD65363 FAZ65361:FAZ65363 FKV65361:FKV65363 FUR65361:FUR65363 GEN65361:GEN65363 GOJ65361:GOJ65363 GYF65361:GYF65363 HIB65361:HIB65363 HRX65361:HRX65363 IBT65361:IBT65363 ILP65361:ILP65363 IVL65361:IVL65363 JFH65361:JFH65363 JPD65361:JPD65363 JYZ65361:JYZ65363 KIV65361:KIV65363 KSR65361:KSR65363 LCN65361:LCN65363 LMJ65361:LMJ65363 LWF65361:LWF65363 MGB65361:MGB65363 MPX65361:MPX65363 MZT65361:MZT65363 NJP65361:NJP65363 NTL65361:NTL65363 ODH65361:ODH65363 OND65361:OND65363 OWZ65361:OWZ65363 PGV65361:PGV65363 PQR65361:PQR65363 QAN65361:QAN65363 QKJ65361:QKJ65363 QUF65361:QUF65363 REB65361:REB65363 RNX65361:RNX65363 RXT65361:RXT65363 SHP65361:SHP65363 SRL65361:SRL65363 TBH65361:TBH65363 TLD65361:TLD65363 TUZ65361:TUZ65363 UEV65361:UEV65363 UOR65361:UOR65363 UYN65361:UYN65363 VIJ65361:VIJ65363 VSF65361:VSF65363 WCB65361:WCB65363 WLX65361:WLX65363 WVT65361:WVT65363 JH130897:JH130899 TD130897:TD130899 ACZ130897:ACZ130899 AMV130897:AMV130899 AWR130897:AWR130899 BGN130897:BGN130899 BQJ130897:BQJ130899 CAF130897:CAF130899 CKB130897:CKB130899 CTX130897:CTX130899 DDT130897:DDT130899 DNP130897:DNP130899 DXL130897:DXL130899 EHH130897:EHH130899 ERD130897:ERD130899 FAZ130897:FAZ130899 FKV130897:FKV130899 FUR130897:FUR130899 GEN130897:GEN130899 GOJ130897:GOJ130899 GYF130897:GYF130899 HIB130897:HIB130899 HRX130897:HRX130899 IBT130897:IBT130899 ILP130897:ILP130899 IVL130897:IVL130899 JFH130897:JFH130899 JPD130897:JPD130899 JYZ130897:JYZ130899 KIV130897:KIV130899 KSR130897:KSR130899 LCN130897:LCN130899 LMJ130897:LMJ130899 LWF130897:LWF130899 MGB130897:MGB130899 MPX130897:MPX130899 MZT130897:MZT130899 NJP130897:NJP130899 NTL130897:NTL130899 ODH130897:ODH130899 OND130897:OND130899 OWZ130897:OWZ130899 PGV130897:PGV130899 PQR130897:PQR130899 QAN130897:QAN130899 QKJ130897:QKJ130899 QUF130897:QUF130899 REB130897:REB130899 RNX130897:RNX130899 RXT130897:RXT130899 SHP130897:SHP130899 SRL130897:SRL130899 TBH130897:TBH130899 TLD130897:TLD130899 TUZ130897:TUZ130899 UEV130897:UEV130899 UOR130897:UOR130899 UYN130897:UYN130899 VIJ130897:VIJ130899 VSF130897:VSF130899 WCB130897:WCB130899 WLX130897:WLX130899 WVT130897:WVT130899 JH196433:JH196435 TD196433:TD196435 ACZ196433:ACZ196435 AMV196433:AMV196435 AWR196433:AWR196435 BGN196433:BGN196435 BQJ196433:BQJ196435 CAF196433:CAF196435 CKB196433:CKB196435 CTX196433:CTX196435 DDT196433:DDT196435 DNP196433:DNP196435 DXL196433:DXL196435 EHH196433:EHH196435 ERD196433:ERD196435 FAZ196433:FAZ196435 FKV196433:FKV196435 FUR196433:FUR196435 GEN196433:GEN196435 GOJ196433:GOJ196435 GYF196433:GYF196435 HIB196433:HIB196435 HRX196433:HRX196435 IBT196433:IBT196435 ILP196433:ILP196435 IVL196433:IVL196435 JFH196433:JFH196435 JPD196433:JPD196435 JYZ196433:JYZ196435 KIV196433:KIV196435 KSR196433:KSR196435 LCN196433:LCN196435 LMJ196433:LMJ196435 LWF196433:LWF196435 MGB196433:MGB196435 MPX196433:MPX196435 MZT196433:MZT196435 NJP196433:NJP196435 NTL196433:NTL196435 ODH196433:ODH196435 OND196433:OND196435 OWZ196433:OWZ196435 PGV196433:PGV196435 PQR196433:PQR196435 QAN196433:QAN196435 QKJ196433:QKJ196435 QUF196433:QUF196435 REB196433:REB196435 RNX196433:RNX196435 RXT196433:RXT196435 SHP196433:SHP196435 SRL196433:SRL196435 TBH196433:TBH196435 TLD196433:TLD196435 TUZ196433:TUZ196435 UEV196433:UEV196435 UOR196433:UOR196435 UYN196433:UYN196435 VIJ196433:VIJ196435 VSF196433:VSF196435 WCB196433:WCB196435 WLX196433:WLX196435 WVT196433:WVT196435 JH261969:JH261971 TD261969:TD261971 ACZ261969:ACZ261971 AMV261969:AMV261971 AWR261969:AWR261971 BGN261969:BGN261971 BQJ261969:BQJ261971 CAF261969:CAF261971 CKB261969:CKB261971 CTX261969:CTX261971 DDT261969:DDT261971 DNP261969:DNP261971 DXL261969:DXL261971 EHH261969:EHH261971 ERD261969:ERD261971 FAZ261969:FAZ261971 FKV261969:FKV261971 FUR261969:FUR261971 GEN261969:GEN261971 GOJ261969:GOJ261971 GYF261969:GYF261971 HIB261969:HIB261971 HRX261969:HRX261971 IBT261969:IBT261971 ILP261969:ILP261971 IVL261969:IVL261971 JFH261969:JFH261971 JPD261969:JPD261971 JYZ261969:JYZ261971 KIV261969:KIV261971 KSR261969:KSR261971 LCN261969:LCN261971 LMJ261969:LMJ261971 LWF261969:LWF261971 MGB261969:MGB261971 MPX261969:MPX261971 MZT261969:MZT261971 NJP261969:NJP261971 NTL261969:NTL261971 ODH261969:ODH261971 OND261969:OND261971 OWZ261969:OWZ261971 PGV261969:PGV261971 PQR261969:PQR261971 QAN261969:QAN261971 QKJ261969:QKJ261971 QUF261969:QUF261971 REB261969:REB261971 RNX261969:RNX261971 RXT261969:RXT261971 SHP261969:SHP261971 SRL261969:SRL261971 TBH261969:TBH261971 TLD261969:TLD261971 TUZ261969:TUZ261971 UEV261969:UEV261971 UOR261969:UOR261971 UYN261969:UYN261971 VIJ261969:VIJ261971 VSF261969:VSF261971 WCB261969:WCB261971 WLX261969:WLX261971 WVT261969:WVT261971 JH327505:JH327507 TD327505:TD327507 ACZ327505:ACZ327507 AMV327505:AMV327507 AWR327505:AWR327507 BGN327505:BGN327507 BQJ327505:BQJ327507 CAF327505:CAF327507 CKB327505:CKB327507 CTX327505:CTX327507 DDT327505:DDT327507 DNP327505:DNP327507 DXL327505:DXL327507 EHH327505:EHH327507 ERD327505:ERD327507 FAZ327505:FAZ327507 FKV327505:FKV327507 FUR327505:FUR327507 GEN327505:GEN327507 GOJ327505:GOJ327507 GYF327505:GYF327507 HIB327505:HIB327507 HRX327505:HRX327507 IBT327505:IBT327507 ILP327505:ILP327507 IVL327505:IVL327507 JFH327505:JFH327507 JPD327505:JPD327507 JYZ327505:JYZ327507 KIV327505:KIV327507 KSR327505:KSR327507 LCN327505:LCN327507 LMJ327505:LMJ327507 LWF327505:LWF327507 MGB327505:MGB327507 MPX327505:MPX327507 MZT327505:MZT327507 NJP327505:NJP327507 NTL327505:NTL327507 ODH327505:ODH327507 OND327505:OND327507 OWZ327505:OWZ327507 PGV327505:PGV327507 PQR327505:PQR327507 QAN327505:QAN327507 QKJ327505:QKJ327507 QUF327505:QUF327507 REB327505:REB327507 RNX327505:RNX327507 RXT327505:RXT327507 SHP327505:SHP327507 SRL327505:SRL327507 TBH327505:TBH327507 TLD327505:TLD327507 TUZ327505:TUZ327507 UEV327505:UEV327507 UOR327505:UOR327507 UYN327505:UYN327507 VIJ327505:VIJ327507 VSF327505:VSF327507 WCB327505:WCB327507 WLX327505:WLX327507 WVT327505:WVT327507 JH393041:JH393043 TD393041:TD393043 ACZ393041:ACZ393043 AMV393041:AMV393043 AWR393041:AWR393043 BGN393041:BGN393043 BQJ393041:BQJ393043 CAF393041:CAF393043 CKB393041:CKB393043 CTX393041:CTX393043 DDT393041:DDT393043 DNP393041:DNP393043 DXL393041:DXL393043 EHH393041:EHH393043 ERD393041:ERD393043 FAZ393041:FAZ393043 FKV393041:FKV393043 FUR393041:FUR393043 GEN393041:GEN393043 GOJ393041:GOJ393043 GYF393041:GYF393043 HIB393041:HIB393043 HRX393041:HRX393043 IBT393041:IBT393043 ILP393041:ILP393043 IVL393041:IVL393043 JFH393041:JFH393043 JPD393041:JPD393043 JYZ393041:JYZ393043 KIV393041:KIV393043 KSR393041:KSR393043 LCN393041:LCN393043 LMJ393041:LMJ393043 LWF393041:LWF393043 MGB393041:MGB393043 MPX393041:MPX393043 MZT393041:MZT393043 NJP393041:NJP393043 NTL393041:NTL393043 ODH393041:ODH393043 OND393041:OND393043 OWZ393041:OWZ393043 PGV393041:PGV393043 PQR393041:PQR393043 QAN393041:QAN393043 QKJ393041:QKJ393043 QUF393041:QUF393043 REB393041:REB393043 RNX393041:RNX393043 RXT393041:RXT393043 SHP393041:SHP393043 SRL393041:SRL393043 TBH393041:TBH393043 TLD393041:TLD393043 TUZ393041:TUZ393043 UEV393041:UEV393043 UOR393041:UOR393043 UYN393041:UYN393043 VIJ393041:VIJ393043 VSF393041:VSF393043 WCB393041:WCB393043 WLX393041:WLX393043 WVT393041:WVT393043 JH458577:JH458579 TD458577:TD458579 ACZ458577:ACZ458579 AMV458577:AMV458579 AWR458577:AWR458579 BGN458577:BGN458579 BQJ458577:BQJ458579 CAF458577:CAF458579 CKB458577:CKB458579 CTX458577:CTX458579 DDT458577:DDT458579 DNP458577:DNP458579 DXL458577:DXL458579 EHH458577:EHH458579 ERD458577:ERD458579 FAZ458577:FAZ458579 FKV458577:FKV458579 FUR458577:FUR458579 GEN458577:GEN458579 GOJ458577:GOJ458579 GYF458577:GYF458579 HIB458577:HIB458579 HRX458577:HRX458579 IBT458577:IBT458579 ILP458577:ILP458579 IVL458577:IVL458579 JFH458577:JFH458579 JPD458577:JPD458579 JYZ458577:JYZ458579 KIV458577:KIV458579 KSR458577:KSR458579 LCN458577:LCN458579 LMJ458577:LMJ458579 LWF458577:LWF458579 MGB458577:MGB458579 MPX458577:MPX458579 MZT458577:MZT458579 NJP458577:NJP458579 NTL458577:NTL458579 ODH458577:ODH458579 OND458577:OND458579 OWZ458577:OWZ458579 PGV458577:PGV458579 PQR458577:PQR458579 QAN458577:QAN458579 QKJ458577:QKJ458579 QUF458577:QUF458579 REB458577:REB458579 RNX458577:RNX458579 RXT458577:RXT458579 SHP458577:SHP458579 SRL458577:SRL458579 TBH458577:TBH458579 TLD458577:TLD458579 TUZ458577:TUZ458579 UEV458577:UEV458579 UOR458577:UOR458579 UYN458577:UYN458579 VIJ458577:VIJ458579 VSF458577:VSF458579 WCB458577:WCB458579 WLX458577:WLX458579 WVT458577:WVT458579 JH524113:JH524115 TD524113:TD524115 ACZ524113:ACZ524115 AMV524113:AMV524115 AWR524113:AWR524115 BGN524113:BGN524115 BQJ524113:BQJ524115 CAF524113:CAF524115 CKB524113:CKB524115 CTX524113:CTX524115 DDT524113:DDT524115 DNP524113:DNP524115 DXL524113:DXL524115 EHH524113:EHH524115 ERD524113:ERD524115 FAZ524113:FAZ524115 FKV524113:FKV524115 FUR524113:FUR524115 GEN524113:GEN524115 GOJ524113:GOJ524115 GYF524113:GYF524115 HIB524113:HIB524115 HRX524113:HRX524115 IBT524113:IBT524115 ILP524113:ILP524115 IVL524113:IVL524115 JFH524113:JFH524115 JPD524113:JPD524115 JYZ524113:JYZ524115 KIV524113:KIV524115 KSR524113:KSR524115 LCN524113:LCN524115 LMJ524113:LMJ524115 LWF524113:LWF524115 MGB524113:MGB524115 MPX524113:MPX524115 MZT524113:MZT524115 NJP524113:NJP524115 NTL524113:NTL524115 ODH524113:ODH524115 OND524113:OND524115 OWZ524113:OWZ524115 PGV524113:PGV524115 PQR524113:PQR524115 QAN524113:QAN524115 QKJ524113:QKJ524115 QUF524113:QUF524115 REB524113:REB524115 RNX524113:RNX524115 RXT524113:RXT524115 SHP524113:SHP524115 SRL524113:SRL524115 TBH524113:TBH524115 TLD524113:TLD524115 TUZ524113:TUZ524115 UEV524113:UEV524115 UOR524113:UOR524115 UYN524113:UYN524115 VIJ524113:VIJ524115 VSF524113:VSF524115 WCB524113:WCB524115 WLX524113:WLX524115 WVT524113:WVT524115 JH589649:JH589651 TD589649:TD589651 ACZ589649:ACZ589651 AMV589649:AMV589651 AWR589649:AWR589651 BGN589649:BGN589651 BQJ589649:BQJ589651 CAF589649:CAF589651 CKB589649:CKB589651 CTX589649:CTX589651 DDT589649:DDT589651 DNP589649:DNP589651 DXL589649:DXL589651 EHH589649:EHH589651 ERD589649:ERD589651 FAZ589649:FAZ589651 FKV589649:FKV589651 FUR589649:FUR589651 GEN589649:GEN589651 GOJ589649:GOJ589651 GYF589649:GYF589651 HIB589649:HIB589651 HRX589649:HRX589651 IBT589649:IBT589651 ILP589649:ILP589651 IVL589649:IVL589651 JFH589649:JFH589651 JPD589649:JPD589651 JYZ589649:JYZ589651 KIV589649:KIV589651 KSR589649:KSR589651 LCN589649:LCN589651 LMJ589649:LMJ589651 LWF589649:LWF589651 MGB589649:MGB589651 MPX589649:MPX589651 MZT589649:MZT589651 NJP589649:NJP589651 NTL589649:NTL589651 ODH589649:ODH589651 OND589649:OND589651 OWZ589649:OWZ589651 PGV589649:PGV589651 PQR589649:PQR589651 QAN589649:QAN589651 QKJ589649:QKJ589651 QUF589649:QUF589651 REB589649:REB589651 RNX589649:RNX589651 RXT589649:RXT589651 SHP589649:SHP589651 SRL589649:SRL589651 TBH589649:TBH589651 TLD589649:TLD589651 TUZ589649:TUZ589651 UEV589649:UEV589651 UOR589649:UOR589651 UYN589649:UYN589651 VIJ589649:VIJ589651 VSF589649:VSF589651 WCB589649:WCB589651 WLX589649:WLX589651 WVT589649:WVT589651 JH655185:JH655187 TD655185:TD655187 ACZ655185:ACZ655187 AMV655185:AMV655187 AWR655185:AWR655187 BGN655185:BGN655187 BQJ655185:BQJ655187 CAF655185:CAF655187 CKB655185:CKB655187 CTX655185:CTX655187 DDT655185:DDT655187 DNP655185:DNP655187 DXL655185:DXL655187 EHH655185:EHH655187 ERD655185:ERD655187 FAZ655185:FAZ655187 FKV655185:FKV655187 FUR655185:FUR655187 GEN655185:GEN655187 GOJ655185:GOJ655187 GYF655185:GYF655187 HIB655185:HIB655187 HRX655185:HRX655187 IBT655185:IBT655187 ILP655185:ILP655187 IVL655185:IVL655187 JFH655185:JFH655187 JPD655185:JPD655187 JYZ655185:JYZ655187 KIV655185:KIV655187 KSR655185:KSR655187 LCN655185:LCN655187 LMJ655185:LMJ655187 LWF655185:LWF655187 MGB655185:MGB655187 MPX655185:MPX655187 MZT655185:MZT655187 NJP655185:NJP655187 NTL655185:NTL655187 ODH655185:ODH655187 OND655185:OND655187 OWZ655185:OWZ655187 PGV655185:PGV655187 PQR655185:PQR655187 QAN655185:QAN655187 QKJ655185:QKJ655187 QUF655185:QUF655187 REB655185:REB655187 RNX655185:RNX655187 RXT655185:RXT655187 SHP655185:SHP655187 SRL655185:SRL655187 TBH655185:TBH655187 TLD655185:TLD655187 TUZ655185:TUZ655187 UEV655185:UEV655187 UOR655185:UOR655187 UYN655185:UYN655187 VIJ655185:VIJ655187 VSF655185:VSF655187 WCB655185:WCB655187 WLX655185:WLX655187 WVT655185:WVT655187 JH720721:JH720723 TD720721:TD720723 ACZ720721:ACZ720723 AMV720721:AMV720723 AWR720721:AWR720723 BGN720721:BGN720723 BQJ720721:BQJ720723 CAF720721:CAF720723 CKB720721:CKB720723 CTX720721:CTX720723 DDT720721:DDT720723 DNP720721:DNP720723 DXL720721:DXL720723 EHH720721:EHH720723 ERD720721:ERD720723 FAZ720721:FAZ720723 FKV720721:FKV720723 FUR720721:FUR720723 GEN720721:GEN720723 GOJ720721:GOJ720723 GYF720721:GYF720723 HIB720721:HIB720723 HRX720721:HRX720723 IBT720721:IBT720723 ILP720721:ILP720723 IVL720721:IVL720723 JFH720721:JFH720723 JPD720721:JPD720723 JYZ720721:JYZ720723 KIV720721:KIV720723 KSR720721:KSR720723 LCN720721:LCN720723 LMJ720721:LMJ720723 LWF720721:LWF720723 MGB720721:MGB720723 MPX720721:MPX720723 MZT720721:MZT720723 NJP720721:NJP720723 NTL720721:NTL720723 ODH720721:ODH720723 OND720721:OND720723 OWZ720721:OWZ720723 PGV720721:PGV720723 PQR720721:PQR720723 QAN720721:QAN720723 QKJ720721:QKJ720723 QUF720721:QUF720723 REB720721:REB720723 RNX720721:RNX720723 RXT720721:RXT720723 SHP720721:SHP720723 SRL720721:SRL720723 TBH720721:TBH720723 TLD720721:TLD720723 TUZ720721:TUZ720723 UEV720721:UEV720723 UOR720721:UOR720723 UYN720721:UYN720723 VIJ720721:VIJ720723 VSF720721:VSF720723 WCB720721:WCB720723 WLX720721:WLX720723 WVT720721:WVT720723 JH786257:JH786259 TD786257:TD786259 ACZ786257:ACZ786259 AMV786257:AMV786259 AWR786257:AWR786259 BGN786257:BGN786259 BQJ786257:BQJ786259 CAF786257:CAF786259 CKB786257:CKB786259 CTX786257:CTX786259 DDT786257:DDT786259 DNP786257:DNP786259 DXL786257:DXL786259 EHH786257:EHH786259 ERD786257:ERD786259 FAZ786257:FAZ786259 FKV786257:FKV786259 FUR786257:FUR786259 GEN786257:GEN786259 GOJ786257:GOJ786259 GYF786257:GYF786259 HIB786257:HIB786259 HRX786257:HRX786259 IBT786257:IBT786259 ILP786257:ILP786259 IVL786257:IVL786259 JFH786257:JFH786259 JPD786257:JPD786259 JYZ786257:JYZ786259 KIV786257:KIV786259 KSR786257:KSR786259 LCN786257:LCN786259 LMJ786257:LMJ786259 LWF786257:LWF786259 MGB786257:MGB786259 MPX786257:MPX786259 MZT786257:MZT786259 NJP786257:NJP786259 NTL786257:NTL786259 ODH786257:ODH786259 OND786257:OND786259 OWZ786257:OWZ786259 PGV786257:PGV786259 PQR786257:PQR786259 QAN786257:QAN786259 QKJ786257:QKJ786259 QUF786257:QUF786259 REB786257:REB786259 RNX786257:RNX786259 RXT786257:RXT786259 SHP786257:SHP786259 SRL786257:SRL786259 TBH786257:TBH786259 TLD786257:TLD786259 TUZ786257:TUZ786259 UEV786257:UEV786259 UOR786257:UOR786259 UYN786257:UYN786259 VIJ786257:VIJ786259 VSF786257:VSF786259 WCB786257:WCB786259 WLX786257:WLX786259 WVT786257:WVT786259 JH851793:JH851795 TD851793:TD851795 ACZ851793:ACZ851795 AMV851793:AMV851795 AWR851793:AWR851795 BGN851793:BGN851795 BQJ851793:BQJ851795 CAF851793:CAF851795 CKB851793:CKB851795 CTX851793:CTX851795 DDT851793:DDT851795 DNP851793:DNP851795 DXL851793:DXL851795 EHH851793:EHH851795 ERD851793:ERD851795 FAZ851793:FAZ851795 FKV851793:FKV851795 FUR851793:FUR851795 GEN851793:GEN851795 GOJ851793:GOJ851795 GYF851793:GYF851795 HIB851793:HIB851795 HRX851793:HRX851795 IBT851793:IBT851795 ILP851793:ILP851795 IVL851793:IVL851795 JFH851793:JFH851795 JPD851793:JPD851795 JYZ851793:JYZ851795 KIV851793:KIV851795 KSR851793:KSR851795 LCN851793:LCN851795 LMJ851793:LMJ851795 LWF851793:LWF851795 MGB851793:MGB851795 MPX851793:MPX851795 MZT851793:MZT851795 NJP851793:NJP851795 NTL851793:NTL851795 ODH851793:ODH851795 OND851793:OND851795 OWZ851793:OWZ851795 PGV851793:PGV851795 PQR851793:PQR851795 QAN851793:QAN851795 QKJ851793:QKJ851795 QUF851793:QUF851795 REB851793:REB851795 RNX851793:RNX851795 RXT851793:RXT851795 SHP851793:SHP851795 SRL851793:SRL851795 TBH851793:TBH851795 TLD851793:TLD851795 TUZ851793:TUZ851795 UEV851793:UEV851795 UOR851793:UOR851795 UYN851793:UYN851795 VIJ851793:VIJ851795 VSF851793:VSF851795 WCB851793:WCB851795 WLX851793:WLX851795 WVT851793:WVT851795 JH917329:JH917331 TD917329:TD917331 ACZ917329:ACZ917331 AMV917329:AMV917331 AWR917329:AWR917331 BGN917329:BGN917331 BQJ917329:BQJ917331 CAF917329:CAF917331 CKB917329:CKB917331 CTX917329:CTX917331 DDT917329:DDT917331 DNP917329:DNP917331 DXL917329:DXL917331 EHH917329:EHH917331 ERD917329:ERD917331 FAZ917329:FAZ917331 FKV917329:FKV917331 FUR917329:FUR917331 GEN917329:GEN917331 GOJ917329:GOJ917331 GYF917329:GYF917331 HIB917329:HIB917331 HRX917329:HRX917331 IBT917329:IBT917331 ILP917329:ILP917331 IVL917329:IVL917331 JFH917329:JFH917331 JPD917329:JPD917331 JYZ917329:JYZ917331 KIV917329:KIV917331 KSR917329:KSR917331 LCN917329:LCN917331 LMJ917329:LMJ917331 LWF917329:LWF917331 MGB917329:MGB917331 MPX917329:MPX917331 MZT917329:MZT917331 NJP917329:NJP917331 NTL917329:NTL917331 ODH917329:ODH917331 OND917329:OND917331 OWZ917329:OWZ917331 PGV917329:PGV917331 PQR917329:PQR917331 QAN917329:QAN917331 QKJ917329:QKJ917331 QUF917329:QUF917331 REB917329:REB917331 RNX917329:RNX917331 RXT917329:RXT917331 SHP917329:SHP917331 SRL917329:SRL917331 TBH917329:TBH917331 TLD917329:TLD917331 TUZ917329:TUZ917331 UEV917329:UEV917331 UOR917329:UOR917331 UYN917329:UYN917331 VIJ917329:VIJ917331 VSF917329:VSF917331 WCB917329:WCB917331 WLX917329:WLX917331 WVT917329:WVT917331 JH982865:JH982867 TD982865:TD982867 ACZ982865:ACZ982867 AMV982865:AMV982867 AWR982865:AWR982867 BGN982865:BGN982867 BQJ982865:BQJ982867 CAF982865:CAF982867 CKB982865:CKB982867 CTX982865:CTX982867 DDT982865:DDT982867 DNP982865:DNP982867 DXL982865:DXL982867 EHH982865:EHH982867 ERD982865:ERD982867 FAZ982865:FAZ982867 FKV982865:FKV982867 FUR982865:FUR982867 GEN982865:GEN982867 GOJ982865:GOJ982867 GYF982865:GYF982867 HIB982865:HIB982867 HRX982865:HRX982867 IBT982865:IBT982867 ILP982865:ILP982867 IVL982865:IVL982867 JFH982865:JFH982867 JPD982865:JPD982867 JYZ982865:JYZ982867 KIV982865:KIV982867 KSR982865:KSR982867 LCN982865:LCN982867 LMJ982865:LMJ982867 LWF982865:LWF982867 MGB982865:MGB982867 MPX982865:MPX982867 MZT982865:MZT982867 NJP982865:NJP982867 NTL982865:NTL982867 ODH982865:ODH982867 OND982865:OND982867 OWZ982865:OWZ982867 PGV982865:PGV982867 PQR982865:PQR982867 QAN982865:QAN982867 QKJ982865:QKJ982867 QUF982865:QUF982867 REB982865:REB982867 RNX982865:RNX982867 RXT982865:RXT982867 SHP982865:SHP982867 SRL982865:SRL982867 TBH982865:TBH982867 TLD982865:TLD982867 TUZ982865:TUZ982867 UEV982865:UEV982867 UOR982865:UOR982867 UYN982865:UYN982867 VIJ982865:VIJ982867 VSF982865:VSF982867 WCB982865:WCB982867 WLX982865:WLX982867 WVT982865:WVT982867 JH65233 TD65233 ACZ65233 AMV65233 AWR65233 BGN65233 BQJ65233 CAF65233 CKB65233 CTX65233 DDT65233 DNP65233 DXL65233 EHH65233 ERD65233 FAZ65233 FKV65233 FUR65233 GEN65233 GOJ65233 GYF65233 HIB65233 HRX65233 IBT65233 ILP65233 IVL65233 JFH65233 JPD65233 JYZ65233 KIV65233 KSR65233 LCN65233 LMJ65233 LWF65233 MGB65233 MPX65233 MZT65233 NJP65233 NTL65233 ODH65233 OND65233 OWZ65233 PGV65233 PQR65233 QAN65233 QKJ65233 QUF65233 REB65233 RNX65233 RXT65233 SHP65233 SRL65233 TBH65233 TLD65233 TUZ65233 UEV65233 UOR65233 UYN65233 VIJ65233 VSF65233 WCB65233 WLX65233 WVT65233 JH130769 TD130769 ACZ130769 AMV130769 AWR130769 BGN130769 BQJ130769 CAF130769 CKB130769 CTX130769 DDT130769 DNP130769 DXL130769 EHH130769 ERD130769 FAZ130769 FKV130769 FUR130769 GEN130769 GOJ130769 GYF130769 HIB130769 HRX130769 IBT130769 ILP130769 IVL130769 JFH130769 JPD130769 JYZ130769 KIV130769 KSR130769 LCN130769 LMJ130769 LWF130769 MGB130769 MPX130769 MZT130769 NJP130769 NTL130769 ODH130769 OND130769 OWZ130769 PGV130769 PQR130769 QAN130769 QKJ130769 QUF130769 REB130769 RNX130769 RXT130769 SHP130769 SRL130769 TBH130769 TLD130769 TUZ130769 UEV130769 UOR130769 UYN130769 VIJ130769 VSF130769 WCB130769 WLX130769 WVT130769 JH196305 TD196305 ACZ196305 AMV196305 AWR196305 BGN196305 BQJ196305 CAF196305 CKB196305 CTX196305 DDT196305 DNP196305 DXL196305 EHH196305 ERD196305 FAZ196305 FKV196305 FUR196305 GEN196305 GOJ196305 GYF196305 HIB196305 HRX196305 IBT196305 ILP196305 IVL196305 JFH196305 JPD196305 JYZ196305 KIV196305 KSR196305 LCN196305 LMJ196305 LWF196305 MGB196305 MPX196305 MZT196305 NJP196305 NTL196305 ODH196305 OND196305 OWZ196305 PGV196305 PQR196305 QAN196305 QKJ196305 QUF196305 REB196305 RNX196305 RXT196305 SHP196305 SRL196305 TBH196305 TLD196305 TUZ196305 UEV196305 UOR196305 UYN196305 VIJ196305 VSF196305 WCB196305 WLX196305 WVT196305 JH261841 TD261841 ACZ261841 AMV261841 AWR261841 BGN261841 BQJ261841 CAF261841 CKB261841 CTX261841 DDT261841 DNP261841 DXL261841 EHH261841 ERD261841 FAZ261841 FKV261841 FUR261841 GEN261841 GOJ261841 GYF261841 HIB261841 HRX261841 IBT261841 ILP261841 IVL261841 JFH261841 JPD261841 JYZ261841 KIV261841 KSR261841 LCN261841 LMJ261841 LWF261841 MGB261841 MPX261841 MZT261841 NJP261841 NTL261841 ODH261841 OND261841 OWZ261841 PGV261841 PQR261841 QAN261841 QKJ261841 QUF261841 REB261841 RNX261841 RXT261841 SHP261841 SRL261841 TBH261841 TLD261841 TUZ261841 UEV261841 UOR261841 UYN261841 VIJ261841 VSF261841 WCB261841 WLX261841 WVT261841 JH327377 TD327377 ACZ327377 AMV327377 AWR327377 BGN327377 BQJ327377 CAF327377 CKB327377 CTX327377 DDT327377 DNP327377 DXL327377 EHH327377 ERD327377 FAZ327377 FKV327377 FUR327377 GEN327377 GOJ327377 GYF327377 HIB327377 HRX327377 IBT327377 ILP327377 IVL327377 JFH327377 JPD327377 JYZ327377 KIV327377 KSR327377 LCN327377 LMJ327377 LWF327377 MGB327377 MPX327377 MZT327377 NJP327377 NTL327377 ODH327377 OND327377 OWZ327377 PGV327377 PQR327377 QAN327377 QKJ327377 QUF327377 REB327377 RNX327377 RXT327377 SHP327377 SRL327377 TBH327377 TLD327377 TUZ327377 UEV327377 UOR327377 UYN327377 VIJ327377 VSF327377 WCB327377 WLX327377 WVT327377 JH392913 TD392913 ACZ392913 AMV392913 AWR392913 BGN392913 BQJ392913 CAF392913 CKB392913 CTX392913 DDT392913 DNP392913 DXL392913 EHH392913 ERD392913 FAZ392913 FKV392913 FUR392913 GEN392913 GOJ392913 GYF392913 HIB392913 HRX392913 IBT392913 ILP392913 IVL392913 JFH392913 JPD392913 JYZ392913 KIV392913 KSR392913 LCN392913 LMJ392913 LWF392913 MGB392913 MPX392913 MZT392913 NJP392913 NTL392913 ODH392913 OND392913 OWZ392913 PGV392913 PQR392913 QAN392913 QKJ392913 QUF392913 REB392913 RNX392913 RXT392913 SHP392913 SRL392913 TBH392913 TLD392913 TUZ392913 UEV392913 UOR392913 UYN392913 VIJ392913 VSF392913 WCB392913 WLX392913 WVT392913 JH458449 TD458449 ACZ458449 AMV458449 AWR458449 BGN458449 BQJ458449 CAF458449 CKB458449 CTX458449 DDT458449 DNP458449 DXL458449 EHH458449 ERD458449 FAZ458449 FKV458449 FUR458449 GEN458449 GOJ458449 GYF458449 HIB458449 HRX458449 IBT458449 ILP458449 IVL458449 JFH458449 JPD458449 JYZ458449 KIV458449 KSR458449 LCN458449 LMJ458449 LWF458449 MGB458449 MPX458449 MZT458449 NJP458449 NTL458449 ODH458449 OND458449 OWZ458449 PGV458449 PQR458449 QAN458449 QKJ458449 QUF458449 REB458449 RNX458449 RXT458449 SHP458449 SRL458449 TBH458449 TLD458449 TUZ458449 UEV458449 UOR458449 UYN458449 VIJ458449 VSF458449 WCB458449 WLX458449 WVT458449 JH523985 TD523985 ACZ523985 AMV523985 AWR523985 BGN523985 BQJ523985 CAF523985 CKB523985 CTX523985 DDT523985 DNP523985 DXL523985 EHH523985 ERD523985 FAZ523985 FKV523985 FUR523985 GEN523985 GOJ523985 GYF523985 HIB523985 HRX523985 IBT523985 ILP523985 IVL523985 JFH523985 JPD523985 JYZ523985 KIV523985 KSR523985 LCN523985 LMJ523985 LWF523985 MGB523985 MPX523985 MZT523985 NJP523985 NTL523985 ODH523985 OND523985 OWZ523985 PGV523985 PQR523985 QAN523985 QKJ523985 QUF523985 REB523985 RNX523985 RXT523985 SHP523985 SRL523985 TBH523985 TLD523985 TUZ523985 UEV523985 UOR523985 UYN523985 VIJ523985 VSF523985 WCB523985 WLX523985 WVT523985 JH589521 TD589521 ACZ589521 AMV589521 AWR589521 BGN589521 BQJ589521 CAF589521 CKB589521 CTX589521 DDT589521 DNP589521 DXL589521 EHH589521 ERD589521 FAZ589521 FKV589521 FUR589521 GEN589521 GOJ589521 GYF589521 HIB589521 HRX589521 IBT589521 ILP589521 IVL589521 JFH589521 JPD589521 JYZ589521 KIV589521 KSR589521 LCN589521 LMJ589521 LWF589521 MGB589521 MPX589521 MZT589521 NJP589521 NTL589521 ODH589521 OND589521 OWZ589521 PGV589521 PQR589521 QAN589521 QKJ589521 QUF589521 REB589521 RNX589521 RXT589521 SHP589521 SRL589521 TBH589521 TLD589521 TUZ589521 UEV589521 UOR589521 UYN589521 VIJ589521 VSF589521 WCB589521 WLX589521 WVT589521 JH655057 TD655057 ACZ655057 AMV655057 AWR655057 BGN655057 BQJ655057 CAF655057 CKB655057 CTX655057 DDT655057 DNP655057 DXL655057 EHH655057 ERD655057 FAZ655057 FKV655057 FUR655057 GEN655057 GOJ655057 GYF655057 HIB655057 HRX655057 IBT655057 ILP655057 IVL655057 JFH655057 JPD655057 JYZ655057 KIV655057 KSR655057 LCN655057 LMJ655057 LWF655057 MGB655057 MPX655057 MZT655057 NJP655057 NTL655057 ODH655057 OND655057 OWZ655057 PGV655057 PQR655057 QAN655057 QKJ655057 QUF655057 REB655057 RNX655057 RXT655057 SHP655057 SRL655057 TBH655057 TLD655057 TUZ655057 UEV655057 UOR655057 UYN655057 VIJ655057 VSF655057 WCB655057 WLX655057 WVT655057 JH720593 TD720593 ACZ720593 AMV720593 AWR720593 BGN720593 BQJ720593 CAF720593 CKB720593 CTX720593 DDT720593 DNP720593 DXL720593 EHH720593 ERD720593 FAZ720593 FKV720593 FUR720593 GEN720593 GOJ720593 GYF720593 HIB720593 HRX720593 IBT720593 ILP720593 IVL720593 JFH720593 JPD720593 JYZ720593 KIV720593 KSR720593 LCN720593 LMJ720593 LWF720593 MGB720593 MPX720593 MZT720593 NJP720593 NTL720593 ODH720593 OND720593 OWZ720593 PGV720593 PQR720593 QAN720593 QKJ720593 QUF720593 REB720593 RNX720593 RXT720593 SHP720593 SRL720593 TBH720593 TLD720593 TUZ720593 UEV720593 UOR720593 UYN720593 VIJ720593 VSF720593 WCB720593 WLX720593 WVT720593 JH786129 TD786129 ACZ786129 AMV786129 AWR786129 BGN786129 BQJ786129 CAF786129 CKB786129 CTX786129 DDT786129 DNP786129 DXL786129 EHH786129 ERD786129 FAZ786129 FKV786129 FUR786129 GEN786129 GOJ786129 GYF786129 HIB786129 HRX786129 IBT786129 ILP786129 IVL786129 JFH786129 JPD786129 JYZ786129 KIV786129 KSR786129 LCN786129 LMJ786129 LWF786129 MGB786129 MPX786129 MZT786129 NJP786129 NTL786129 ODH786129 OND786129 OWZ786129 PGV786129 PQR786129 QAN786129 QKJ786129 QUF786129 REB786129 RNX786129 RXT786129 SHP786129 SRL786129 TBH786129 TLD786129 TUZ786129 UEV786129 UOR786129 UYN786129 VIJ786129 VSF786129 WCB786129 WLX786129 WVT786129 JH851665 TD851665 ACZ851665 AMV851665 AWR851665 BGN851665 BQJ851665 CAF851665 CKB851665 CTX851665 DDT851665 DNP851665 DXL851665 EHH851665 ERD851665 FAZ851665 FKV851665 FUR851665 GEN851665 GOJ851665 GYF851665 HIB851665 HRX851665 IBT851665 ILP851665 IVL851665 JFH851665 JPD851665 JYZ851665 KIV851665 KSR851665 LCN851665 LMJ851665 LWF851665 MGB851665 MPX851665 MZT851665 NJP851665 NTL851665 ODH851665 OND851665 OWZ851665 PGV851665 PQR851665 QAN851665 QKJ851665 QUF851665 REB851665 RNX851665 RXT851665 SHP851665 SRL851665 TBH851665 TLD851665 TUZ851665 UEV851665 UOR851665 UYN851665 VIJ851665 VSF851665 WCB851665 WLX851665 WVT851665 JH917201 TD917201 ACZ917201 AMV917201 AWR917201 BGN917201 BQJ917201 CAF917201 CKB917201 CTX917201 DDT917201 DNP917201 DXL917201 EHH917201 ERD917201 FAZ917201 FKV917201 FUR917201 GEN917201 GOJ917201 GYF917201 HIB917201 HRX917201 IBT917201 ILP917201 IVL917201 JFH917201 JPD917201 JYZ917201 KIV917201 KSR917201 LCN917201 LMJ917201 LWF917201 MGB917201 MPX917201 MZT917201 NJP917201 NTL917201 ODH917201 OND917201 OWZ917201 PGV917201 PQR917201 QAN917201 QKJ917201 QUF917201 REB917201 RNX917201 RXT917201 SHP917201 SRL917201 TBH917201 TLD917201 TUZ917201 UEV917201 UOR917201 UYN917201 VIJ917201 VSF917201 WCB917201 WLX917201 WVT917201 JH982737 TD982737 ACZ982737 AMV982737 AWR982737 BGN982737 BQJ982737 CAF982737 CKB982737 CTX982737 DDT982737 DNP982737 DXL982737 EHH982737 ERD982737 FAZ982737 FKV982737 FUR982737 GEN982737 GOJ982737 GYF982737 HIB982737 HRX982737 IBT982737 ILP982737 IVL982737 JFH982737 JPD982737 JYZ982737 KIV982737 KSR982737 LCN982737 LMJ982737 LWF982737 MGB982737 MPX982737 MZT982737 NJP982737 NTL982737 ODH982737 OND982737 OWZ982737 PGV982737 PQR982737 QAN982737 QKJ982737 QUF982737 REB982737 RNX982737 RXT982737 SHP982737 SRL982737 TBH982737 TLD982737 TUZ982737 UEV982737 UOR982737 UYN982737 VIJ982737 VSF982737 WCB982737 WLX982737">
      <formula1>0</formula1>
      <formula2>1</formula2>
    </dataValidation>
    <dataValidation type="whole" operator="greaterThanOrEqual" allowBlank="1" showInputMessage="1" showErrorMessage="1" sqref="WVT982980 O982980 O917444 O851908 O786372 O720836 O655300 O589764 O524228 O458692 O393156 O327620 O262084 O196548 O131012 O65476 J982963:J982972 J917427:J917436 J851891:J851900 J786355:J786364 J720819:J720828 J655283:J655292 J589747:J589756 J524211:J524220 J458675:J458684 J393139:J393148 J327603:J327612 J262067:J262076 J196531:J196540 J130995:J131004 J65459:J65468 O982956:O982958 O917420:O917422 O851884:O851886 O786348:O786350 O720812:O720814 O655276:O655278 O589740:O589742 O524204:O524206 O458668:O458670 O393132:O393134 O327596:O327598 O262060:O262062 O196524:O196526 O130988:O130990 O65452:O65454 J982957:J982959 J917421:J917423 J851885:J851887 J786349:J786351 J720813:J720815 J655277:J655279 J589741:J589743 J524205:J524207 J458669:J458671 J393133:J393135 J327597:J327599 J262061:J262063 J196525:J196527 J130989:J130991 J65453:J65455 J982954:J982955 J917418:J917419 J851882:J851883 J786346:J786347 J720810:J720811 J655274:J655275 J589738:J589739 J524202:J524203 J458666:J458667 J393130:J393131 J327594:J327595 J262058:J262059 J196522:J196523 J130986:J130987 J65450:J65451 J982976:J982978 J917440:J917442 J851904:J851906 J786368:J786370 J720832:J720834 J655296:J655298 J589760:J589762 J524224:J524226 J458688:J458690 J393152:J393154 J327616:J327618 J262080:J262082 J196544:J196546 J131008:J131010 J65472:J65474 J983014 J917478 J851942 J786406 J720870 J655334 J589798 J524262 J458726 J393190 J327654 J262118 J196582 J131046 J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JC65472:JC65474 SY65472:SY65474 ACU65472:ACU65474 AMQ65472:AMQ65474 AWM65472:AWM65474 BGI65472:BGI65474 BQE65472:BQE65474 CAA65472:CAA65474 CJW65472:CJW65474 CTS65472:CTS65474 DDO65472:DDO65474 DNK65472:DNK65474 DXG65472:DXG65474 EHC65472:EHC65474 EQY65472:EQY65474 FAU65472:FAU65474 FKQ65472:FKQ65474 FUM65472:FUM65474 GEI65472:GEI65474 GOE65472:GOE65474 GYA65472:GYA65474 HHW65472:HHW65474 HRS65472:HRS65474 IBO65472:IBO65474 ILK65472:ILK65474 IVG65472:IVG65474 JFC65472:JFC65474 JOY65472:JOY65474 JYU65472:JYU65474 KIQ65472:KIQ65474 KSM65472:KSM65474 LCI65472:LCI65474 LME65472:LME65474 LWA65472:LWA65474 MFW65472:MFW65474 MPS65472:MPS65474 MZO65472:MZO65474 NJK65472:NJK65474 NTG65472:NTG65474 ODC65472:ODC65474 OMY65472:OMY65474 OWU65472:OWU65474 PGQ65472:PGQ65474 PQM65472:PQM65474 QAI65472:QAI65474 QKE65472:QKE65474 QUA65472:QUA65474 RDW65472:RDW65474 RNS65472:RNS65474 RXO65472:RXO65474 SHK65472:SHK65474 SRG65472:SRG65474 TBC65472:TBC65474 TKY65472:TKY65474 TUU65472:TUU65474 UEQ65472:UEQ65474 UOM65472:UOM65474 UYI65472:UYI65474 VIE65472:VIE65474 VSA65472:VSA65474 WBW65472:WBW65474 WLS65472:WLS65474 WVO65472:WVO65474 JC131008:JC131010 SY131008:SY131010 ACU131008:ACU131010 AMQ131008:AMQ131010 AWM131008:AWM131010 BGI131008:BGI131010 BQE131008:BQE131010 CAA131008:CAA131010 CJW131008:CJW131010 CTS131008:CTS131010 DDO131008:DDO131010 DNK131008:DNK131010 DXG131008:DXG131010 EHC131008:EHC131010 EQY131008:EQY131010 FAU131008:FAU131010 FKQ131008:FKQ131010 FUM131008:FUM131010 GEI131008:GEI131010 GOE131008:GOE131010 GYA131008:GYA131010 HHW131008:HHW131010 HRS131008:HRS131010 IBO131008:IBO131010 ILK131008:ILK131010 IVG131008:IVG131010 JFC131008:JFC131010 JOY131008:JOY131010 JYU131008:JYU131010 KIQ131008:KIQ131010 KSM131008:KSM131010 LCI131008:LCI131010 LME131008:LME131010 LWA131008:LWA131010 MFW131008:MFW131010 MPS131008:MPS131010 MZO131008:MZO131010 NJK131008:NJK131010 NTG131008:NTG131010 ODC131008:ODC131010 OMY131008:OMY131010 OWU131008:OWU131010 PGQ131008:PGQ131010 PQM131008:PQM131010 QAI131008:QAI131010 QKE131008:QKE131010 QUA131008:QUA131010 RDW131008:RDW131010 RNS131008:RNS131010 RXO131008:RXO131010 SHK131008:SHK131010 SRG131008:SRG131010 TBC131008:TBC131010 TKY131008:TKY131010 TUU131008:TUU131010 UEQ131008:UEQ131010 UOM131008:UOM131010 UYI131008:UYI131010 VIE131008:VIE131010 VSA131008:VSA131010 WBW131008:WBW131010 WLS131008:WLS131010 WVO131008:WVO131010 JC196544:JC196546 SY196544:SY196546 ACU196544:ACU196546 AMQ196544:AMQ196546 AWM196544:AWM196546 BGI196544:BGI196546 BQE196544:BQE196546 CAA196544:CAA196546 CJW196544:CJW196546 CTS196544:CTS196546 DDO196544:DDO196546 DNK196544:DNK196546 DXG196544:DXG196546 EHC196544:EHC196546 EQY196544:EQY196546 FAU196544:FAU196546 FKQ196544:FKQ196546 FUM196544:FUM196546 GEI196544:GEI196546 GOE196544:GOE196546 GYA196544:GYA196546 HHW196544:HHW196546 HRS196544:HRS196546 IBO196544:IBO196546 ILK196544:ILK196546 IVG196544:IVG196546 JFC196544:JFC196546 JOY196544:JOY196546 JYU196544:JYU196546 KIQ196544:KIQ196546 KSM196544:KSM196546 LCI196544:LCI196546 LME196544:LME196546 LWA196544:LWA196546 MFW196544:MFW196546 MPS196544:MPS196546 MZO196544:MZO196546 NJK196544:NJK196546 NTG196544:NTG196546 ODC196544:ODC196546 OMY196544:OMY196546 OWU196544:OWU196546 PGQ196544:PGQ196546 PQM196544:PQM196546 QAI196544:QAI196546 QKE196544:QKE196546 QUA196544:QUA196546 RDW196544:RDW196546 RNS196544:RNS196546 RXO196544:RXO196546 SHK196544:SHK196546 SRG196544:SRG196546 TBC196544:TBC196546 TKY196544:TKY196546 TUU196544:TUU196546 UEQ196544:UEQ196546 UOM196544:UOM196546 UYI196544:UYI196546 VIE196544:VIE196546 VSA196544:VSA196546 WBW196544:WBW196546 WLS196544:WLS196546 WVO196544:WVO196546 JC262080:JC262082 SY262080:SY262082 ACU262080:ACU262082 AMQ262080:AMQ262082 AWM262080:AWM262082 BGI262080:BGI262082 BQE262080:BQE262082 CAA262080:CAA262082 CJW262080:CJW262082 CTS262080:CTS262082 DDO262080:DDO262082 DNK262080:DNK262082 DXG262080:DXG262082 EHC262080:EHC262082 EQY262080:EQY262082 FAU262080:FAU262082 FKQ262080:FKQ262082 FUM262080:FUM262082 GEI262080:GEI262082 GOE262080:GOE262082 GYA262080:GYA262082 HHW262080:HHW262082 HRS262080:HRS262082 IBO262080:IBO262082 ILK262080:ILK262082 IVG262080:IVG262082 JFC262080:JFC262082 JOY262080:JOY262082 JYU262080:JYU262082 KIQ262080:KIQ262082 KSM262080:KSM262082 LCI262080:LCI262082 LME262080:LME262082 LWA262080:LWA262082 MFW262080:MFW262082 MPS262080:MPS262082 MZO262080:MZO262082 NJK262080:NJK262082 NTG262080:NTG262082 ODC262080:ODC262082 OMY262080:OMY262082 OWU262080:OWU262082 PGQ262080:PGQ262082 PQM262080:PQM262082 QAI262080:QAI262082 QKE262080:QKE262082 QUA262080:QUA262082 RDW262080:RDW262082 RNS262080:RNS262082 RXO262080:RXO262082 SHK262080:SHK262082 SRG262080:SRG262082 TBC262080:TBC262082 TKY262080:TKY262082 TUU262080:TUU262082 UEQ262080:UEQ262082 UOM262080:UOM262082 UYI262080:UYI262082 VIE262080:VIE262082 VSA262080:VSA262082 WBW262080:WBW262082 WLS262080:WLS262082 WVO262080:WVO262082 JC327616:JC327618 SY327616:SY327618 ACU327616:ACU327618 AMQ327616:AMQ327618 AWM327616:AWM327618 BGI327616:BGI327618 BQE327616:BQE327618 CAA327616:CAA327618 CJW327616:CJW327618 CTS327616:CTS327618 DDO327616:DDO327618 DNK327616:DNK327618 DXG327616:DXG327618 EHC327616:EHC327618 EQY327616:EQY327618 FAU327616:FAU327618 FKQ327616:FKQ327618 FUM327616:FUM327618 GEI327616:GEI327618 GOE327616:GOE327618 GYA327616:GYA327618 HHW327616:HHW327618 HRS327616:HRS327618 IBO327616:IBO327618 ILK327616:ILK327618 IVG327616:IVG327618 JFC327616:JFC327618 JOY327616:JOY327618 JYU327616:JYU327618 KIQ327616:KIQ327618 KSM327616:KSM327618 LCI327616:LCI327618 LME327616:LME327618 LWA327616:LWA327618 MFW327616:MFW327618 MPS327616:MPS327618 MZO327616:MZO327618 NJK327616:NJK327618 NTG327616:NTG327618 ODC327616:ODC327618 OMY327616:OMY327618 OWU327616:OWU327618 PGQ327616:PGQ327618 PQM327616:PQM327618 QAI327616:QAI327618 QKE327616:QKE327618 QUA327616:QUA327618 RDW327616:RDW327618 RNS327616:RNS327618 RXO327616:RXO327618 SHK327616:SHK327618 SRG327616:SRG327618 TBC327616:TBC327618 TKY327616:TKY327618 TUU327616:TUU327618 UEQ327616:UEQ327618 UOM327616:UOM327618 UYI327616:UYI327618 VIE327616:VIE327618 VSA327616:VSA327618 WBW327616:WBW327618 WLS327616:WLS327618 WVO327616:WVO327618 JC393152:JC393154 SY393152:SY393154 ACU393152:ACU393154 AMQ393152:AMQ393154 AWM393152:AWM393154 BGI393152:BGI393154 BQE393152:BQE393154 CAA393152:CAA393154 CJW393152:CJW393154 CTS393152:CTS393154 DDO393152:DDO393154 DNK393152:DNK393154 DXG393152:DXG393154 EHC393152:EHC393154 EQY393152:EQY393154 FAU393152:FAU393154 FKQ393152:FKQ393154 FUM393152:FUM393154 GEI393152:GEI393154 GOE393152:GOE393154 GYA393152:GYA393154 HHW393152:HHW393154 HRS393152:HRS393154 IBO393152:IBO393154 ILK393152:ILK393154 IVG393152:IVG393154 JFC393152:JFC393154 JOY393152:JOY393154 JYU393152:JYU393154 KIQ393152:KIQ393154 KSM393152:KSM393154 LCI393152:LCI393154 LME393152:LME393154 LWA393152:LWA393154 MFW393152:MFW393154 MPS393152:MPS393154 MZO393152:MZO393154 NJK393152:NJK393154 NTG393152:NTG393154 ODC393152:ODC393154 OMY393152:OMY393154 OWU393152:OWU393154 PGQ393152:PGQ393154 PQM393152:PQM393154 QAI393152:QAI393154 QKE393152:QKE393154 QUA393152:QUA393154 RDW393152:RDW393154 RNS393152:RNS393154 RXO393152:RXO393154 SHK393152:SHK393154 SRG393152:SRG393154 TBC393152:TBC393154 TKY393152:TKY393154 TUU393152:TUU393154 UEQ393152:UEQ393154 UOM393152:UOM393154 UYI393152:UYI393154 VIE393152:VIE393154 VSA393152:VSA393154 WBW393152:WBW393154 WLS393152:WLS393154 WVO393152:WVO393154 JC458688:JC458690 SY458688:SY458690 ACU458688:ACU458690 AMQ458688:AMQ458690 AWM458688:AWM458690 BGI458688:BGI458690 BQE458688:BQE458690 CAA458688:CAA458690 CJW458688:CJW458690 CTS458688:CTS458690 DDO458688:DDO458690 DNK458688:DNK458690 DXG458688:DXG458690 EHC458688:EHC458690 EQY458688:EQY458690 FAU458688:FAU458690 FKQ458688:FKQ458690 FUM458688:FUM458690 GEI458688:GEI458690 GOE458688:GOE458690 GYA458688:GYA458690 HHW458688:HHW458690 HRS458688:HRS458690 IBO458688:IBO458690 ILK458688:ILK458690 IVG458688:IVG458690 JFC458688:JFC458690 JOY458688:JOY458690 JYU458688:JYU458690 KIQ458688:KIQ458690 KSM458688:KSM458690 LCI458688:LCI458690 LME458688:LME458690 LWA458688:LWA458690 MFW458688:MFW458690 MPS458688:MPS458690 MZO458688:MZO458690 NJK458688:NJK458690 NTG458688:NTG458690 ODC458688:ODC458690 OMY458688:OMY458690 OWU458688:OWU458690 PGQ458688:PGQ458690 PQM458688:PQM458690 QAI458688:QAI458690 QKE458688:QKE458690 QUA458688:QUA458690 RDW458688:RDW458690 RNS458688:RNS458690 RXO458688:RXO458690 SHK458688:SHK458690 SRG458688:SRG458690 TBC458688:TBC458690 TKY458688:TKY458690 TUU458688:TUU458690 UEQ458688:UEQ458690 UOM458688:UOM458690 UYI458688:UYI458690 VIE458688:VIE458690 VSA458688:VSA458690 WBW458688:WBW458690 WLS458688:WLS458690 WVO458688:WVO458690 JC524224:JC524226 SY524224:SY524226 ACU524224:ACU524226 AMQ524224:AMQ524226 AWM524224:AWM524226 BGI524224:BGI524226 BQE524224:BQE524226 CAA524224:CAA524226 CJW524224:CJW524226 CTS524224:CTS524226 DDO524224:DDO524226 DNK524224:DNK524226 DXG524224:DXG524226 EHC524224:EHC524226 EQY524224:EQY524226 FAU524224:FAU524226 FKQ524224:FKQ524226 FUM524224:FUM524226 GEI524224:GEI524226 GOE524224:GOE524226 GYA524224:GYA524226 HHW524224:HHW524226 HRS524224:HRS524226 IBO524224:IBO524226 ILK524224:ILK524226 IVG524224:IVG524226 JFC524224:JFC524226 JOY524224:JOY524226 JYU524224:JYU524226 KIQ524224:KIQ524226 KSM524224:KSM524226 LCI524224:LCI524226 LME524224:LME524226 LWA524224:LWA524226 MFW524224:MFW524226 MPS524224:MPS524226 MZO524224:MZO524226 NJK524224:NJK524226 NTG524224:NTG524226 ODC524224:ODC524226 OMY524224:OMY524226 OWU524224:OWU524226 PGQ524224:PGQ524226 PQM524224:PQM524226 QAI524224:QAI524226 QKE524224:QKE524226 QUA524224:QUA524226 RDW524224:RDW524226 RNS524224:RNS524226 RXO524224:RXO524226 SHK524224:SHK524226 SRG524224:SRG524226 TBC524224:TBC524226 TKY524224:TKY524226 TUU524224:TUU524226 UEQ524224:UEQ524226 UOM524224:UOM524226 UYI524224:UYI524226 VIE524224:VIE524226 VSA524224:VSA524226 WBW524224:WBW524226 WLS524224:WLS524226 WVO524224:WVO524226 JC589760:JC589762 SY589760:SY589762 ACU589760:ACU589762 AMQ589760:AMQ589762 AWM589760:AWM589762 BGI589760:BGI589762 BQE589760:BQE589762 CAA589760:CAA589762 CJW589760:CJW589762 CTS589760:CTS589762 DDO589760:DDO589762 DNK589760:DNK589762 DXG589760:DXG589762 EHC589760:EHC589762 EQY589760:EQY589762 FAU589760:FAU589762 FKQ589760:FKQ589762 FUM589760:FUM589762 GEI589760:GEI589762 GOE589760:GOE589762 GYA589760:GYA589762 HHW589760:HHW589762 HRS589760:HRS589762 IBO589760:IBO589762 ILK589760:ILK589762 IVG589760:IVG589762 JFC589760:JFC589762 JOY589760:JOY589762 JYU589760:JYU589762 KIQ589760:KIQ589762 KSM589760:KSM589762 LCI589760:LCI589762 LME589760:LME589762 LWA589760:LWA589762 MFW589760:MFW589762 MPS589760:MPS589762 MZO589760:MZO589762 NJK589760:NJK589762 NTG589760:NTG589762 ODC589760:ODC589762 OMY589760:OMY589762 OWU589760:OWU589762 PGQ589760:PGQ589762 PQM589760:PQM589762 QAI589760:QAI589762 QKE589760:QKE589762 QUA589760:QUA589762 RDW589760:RDW589762 RNS589760:RNS589762 RXO589760:RXO589762 SHK589760:SHK589762 SRG589760:SRG589762 TBC589760:TBC589762 TKY589760:TKY589762 TUU589760:TUU589762 UEQ589760:UEQ589762 UOM589760:UOM589762 UYI589760:UYI589762 VIE589760:VIE589762 VSA589760:VSA589762 WBW589760:WBW589762 WLS589760:WLS589762 WVO589760:WVO589762 JC655296:JC655298 SY655296:SY655298 ACU655296:ACU655298 AMQ655296:AMQ655298 AWM655296:AWM655298 BGI655296:BGI655298 BQE655296:BQE655298 CAA655296:CAA655298 CJW655296:CJW655298 CTS655296:CTS655298 DDO655296:DDO655298 DNK655296:DNK655298 DXG655296:DXG655298 EHC655296:EHC655298 EQY655296:EQY655298 FAU655296:FAU655298 FKQ655296:FKQ655298 FUM655296:FUM655298 GEI655296:GEI655298 GOE655296:GOE655298 GYA655296:GYA655298 HHW655296:HHW655298 HRS655296:HRS655298 IBO655296:IBO655298 ILK655296:ILK655298 IVG655296:IVG655298 JFC655296:JFC655298 JOY655296:JOY655298 JYU655296:JYU655298 KIQ655296:KIQ655298 KSM655296:KSM655298 LCI655296:LCI655298 LME655296:LME655298 LWA655296:LWA655298 MFW655296:MFW655298 MPS655296:MPS655298 MZO655296:MZO655298 NJK655296:NJK655298 NTG655296:NTG655298 ODC655296:ODC655298 OMY655296:OMY655298 OWU655296:OWU655298 PGQ655296:PGQ655298 PQM655296:PQM655298 QAI655296:QAI655298 QKE655296:QKE655298 QUA655296:QUA655298 RDW655296:RDW655298 RNS655296:RNS655298 RXO655296:RXO655298 SHK655296:SHK655298 SRG655296:SRG655298 TBC655296:TBC655298 TKY655296:TKY655298 TUU655296:TUU655298 UEQ655296:UEQ655298 UOM655296:UOM655298 UYI655296:UYI655298 VIE655296:VIE655298 VSA655296:VSA655298 WBW655296:WBW655298 WLS655296:WLS655298 WVO655296:WVO655298 JC720832:JC720834 SY720832:SY720834 ACU720832:ACU720834 AMQ720832:AMQ720834 AWM720832:AWM720834 BGI720832:BGI720834 BQE720832:BQE720834 CAA720832:CAA720834 CJW720832:CJW720834 CTS720832:CTS720834 DDO720832:DDO720834 DNK720832:DNK720834 DXG720832:DXG720834 EHC720832:EHC720834 EQY720832:EQY720834 FAU720832:FAU720834 FKQ720832:FKQ720834 FUM720832:FUM720834 GEI720832:GEI720834 GOE720832:GOE720834 GYA720832:GYA720834 HHW720832:HHW720834 HRS720832:HRS720834 IBO720832:IBO720834 ILK720832:ILK720834 IVG720832:IVG720834 JFC720832:JFC720834 JOY720832:JOY720834 JYU720832:JYU720834 KIQ720832:KIQ720834 KSM720832:KSM720834 LCI720832:LCI720834 LME720832:LME720834 LWA720832:LWA720834 MFW720832:MFW720834 MPS720832:MPS720834 MZO720832:MZO720834 NJK720832:NJK720834 NTG720832:NTG720834 ODC720832:ODC720834 OMY720832:OMY720834 OWU720832:OWU720834 PGQ720832:PGQ720834 PQM720832:PQM720834 QAI720832:QAI720834 QKE720832:QKE720834 QUA720832:QUA720834 RDW720832:RDW720834 RNS720832:RNS720834 RXO720832:RXO720834 SHK720832:SHK720834 SRG720832:SRG720834 TBC720832:TBC720834 TKY720832:TKY720834 TUU720832:TUU720834 UEQ720832:UEQ720834 UOM720832:UOM720834 UYI720832:UYI720834 VIE720832:VIE720834 VSA720832:VSA720834 WBW720832:WBW720834 WLS720832:WLS720834 WVO720832:WVO720834 JC786368:JC786370 SY786368:SY786370 ACU786368:ACU786370 AMQ786368:AMQ786370 AWM786368:AWM786370 BGI786368:BGI786370 BQE786368:BQE786370 CAA786368:CAA786370 CJW786368:CJW786370 CTS786368:CTS786370 DDO786368:DDO786370 DNK786368:DNK786370 DXG786368:DXG786370 EHC786368:EHC786370 EQY786368:EQY786370 FAU786368:FAU786370 FKQ786368:FKQ786370 FUM786368:FUM786370 GEI786368:GEI786370 GOE786368:GOE786370 GYA786368:GYA786370 HHW786368:HHW786370 HRS786368:HRS786370 IBO786368:IBO786370 ILK786368:ILK786370 IVG786368:IVG786370 JFC786368:JFC786370 JOY786368:JOY786370 JYU786368:JYU786370 KIQ786368:KIQ786370 KSM786368:KSM786370 LCI786368:LCI786370 LME786368:LME786370 LWA786368:LWA786370 MFW786368:MFW786370 MPS786368:MPS786370 MZO786368:MZO786370 NJK786368:NJK786370 NTG786368:NTG786370 ODC786368:ODC786370 OMY786368:OMY786370 OWU786368:OWU786370 PGQ786368:PGQ786370 PQM786368:PQM786370 QAI786368:QAI786370 QKE786368:QKE786370 QUA786368:QUA786370 RDW786368:RDW786370 RNS786368:RNS786370 RXO786368:RXO786370 SHK786368:SHK786370 SRG786368:SRG786370 TBC786368:TBC786370 TKY786368:TKY786370 TUU786368:TUU786370 UEQ786368:UEQ786370 UOM786368:UOM786370 UYI786368:UYI786370 VIE786368:VIE786370 VSA786368:VSA786370 WBW786368:WBW786370 WLS786368:WLS786370 WVO786368:WVO786370 JC851904:JC851906 SY851904:SY851906 ACU851904:ACU851906 AMQ851904:AMQ851906 AWM851904:AWM851906 BGI851904:BGI851906 BQE851904:BQE851906 CAA851904:CAA851906 CJW851904:CJW851906 CTS851904:CTS851906 DDO851904:DDO851906 DNK851904:DNK851906 DXG851904:DXG851906 EHC851904:EHC851906 EQY851904:EQY851906 FAU851904:FAU851906 FKQ851904:FKQ851906 FUM851904:FUM851906 GEI851904:GEI851906 GOE851904:GOE851906 GYA851904:GYA851906 HHW851904:HHW851906 HRS851904:HRS851906 IBO851904:IBO851906 ILK851904:ILK851906 IVG851904:IVG851906 JFC851904:JFC851906 JOY851904:JOY851906 JYU851904:JYU851906 KIQ851904:KIQ851906 KSM851904:KSM851906 LCI851904:LCI851906 LME851904:LME851906 LWA851904:LWA851906 MFW851904:MFW851906 MPS851904:MPS851906 MZO851904:MZO851906 NJK851904:NJK851906 NTG851904:NTG851906 ODC851904:ODC851906 OMY851904:OMY851906 OWU851904:OWU851906 PGQ851904:PGQ851906 PQM851904:PQM851906 QAI851904:QAI851906 QKE851904:QKE851906 QUA851904:QUA851906 RDW851904:RDW851906 RNS851904:RNS851906 RXO851904:RXO851906 SHK851904:SHK851906 SRG851904:SRG851906 TBC851904:TBC851906 TKY851904:TKY851906 TUU851904:TUU851906 UEQ851904:UEQ851906 UOM851904:UOM851906 UYI851904:UYI851906 VIE851904:VIE851906 VSA851904:VSA851906 WBW851904:WBW851906 WLS851904:WLS851906 WVO851904:WVO851906 JC917440:JC917442 SY917440:SY917442 ACU917440:ACU917442 AMQ917440:AMQ917442 AWM917440:AWM917442 BGI917440:BGI917442 BQE917440:BQE917442 CAA917440:CAA917442 CJW917440:CJW917442 CTS917440:CTS917442 DDO917440:DDO917442 DNK917440:DNK917442 DXG917440:DXG917442 EHC917440:EHC917442 EQY917440:EQY917442 FAU917440:FAU917442 FKQ917440:FKQ917442 FUM917440:FUM917442 GEI917440:GEI917442 GOE917440:GOE917442 GYA917440:GYA917442 HHW917440:HHW917442 HRS917440:HRS917442 IBO917440:IBO917442 ILK917440:ILK917442 IVG917440:IVG917442 JFC917440:JFC917442 JOY917440:JOY917442 JYU917440:JYU917442 KIQ917440:KIQ917442 KSM917440:KSM917442 LCI917440:LCI917442 LME917440:LME917442 LWA917440:LWA917442 MFW917440:MFW917442 MPS917440:MPS917442 MZO917440:MZO917442 NJK917440:NJK917442 NTG917440:NTG917442 ODC917440:ODC917442 OMY917440:OMY917442 OWU917440:OWU917442 PGQ917440:PGQ917442 PQM917440:PQM917442 QAI917440:QAI917442 QKE917440:QKE917442 QUA917440:QUA917442 RDW917440:RDW917442 RNS917440:RNS917442 RXO917440:RXO917442 SHK917440:SHK917442 SRG917440:SRG917442 TBC917440:TBC917442 TKY917440:TKY917442 TUU917440:TUU917442 UEQ917440:UEQ917442 UOM917440:UOM917442 UYI917440:UYI917442 VIE917440:VIE917442 VSA917440:VSA917442 WBW917440:WBW917442 WLS917440:WLS917442 WVO917440:WVO917442 JC982976:JC982978 SY982976:SY982978 ACU982976:ACU982978 AMQ982976:AMQ982978 AWM982976:AWM982978 BGI982976:BGI982978 BQE982976:BQE982978 CAA982976:CAA982978 CJW982976:CJW982978 CTS982976:CTS982978 DDO982976:DDO982978 DNK982976:DNK982978 DXG982976:DXG982978 EHC982976:EHC982978 EQY982976:EQY982978 FAU982976:FAU982978 FKQ982976:FKQ982978 FUM982976:FUM982978 GEI982976:GEI982978 GOE982976:GOE982978 GYA982976:GYA982978 HHW982976:HHW982978 HRS982976:HRS982978 IBO982976:IBO982978 ILK982976:ILK982978 IVG982976:IVG982978 JFC982976:JFC982978 JOY982976:JOY982978 JYU982976:JYU982978 KIQ982976:KIQ982978 KSM982976:KSM982978 LCI982976:LCI982978 LME982976:LME982978 LWA982976:LWA982978 MFW982976:MFW982978 MPS982976:MPS982978 MZO982976:MZO982978 NJK982976:NJK982978 NTG982976:NTG982978 ODC982976:ODC982978 OMY982976:OMY982978 OWU982976:OWU982978 PGQ982976:PGQ982978 PQM982976:PQM982978 QAI982976:QAI982978 QKE982976:QKE982978 QUA982976:QUA982978 RDW982976:RDW982978 RNS982976:RNS982978 RXO982976:RXO982978 SHK982976:SHK982978 SRG982976:SRG982978 TBC982976:TBC982978 TKY982976:TKY982978 TUU982976:TUU982978 UEQ982976:UEQ982978 UOM982976:UOM982978 UYI982976:UYI982978 VIE982976:VIE982978 VSA982976:VSA982978 WBW982976:WBW982978 WLS982976:WLS982978 WVO982976:WVO982978 JC65450:JC65451 SY65450:SY65451 ACU65450:ACU65451 AMQ65450:AMQ65451 AWM65450:AWM65451 BGI65450:BGI65451 BQE65450:BQE65451 CAA65450:CAA65451 CJW65450:CJW65451 CTS65450:CTS65451 DDO65450:DDO65451 DNK65450:DNK65451 DXG65450:DXG65451 EHC65450:EHC65451 EQY65450:EQY65451 FAU65450:FAU65451 FKQ65450:FKQ65451 FUM65450:FUM65451 GEI65450:GEI65451 GOE65450:GOE65451 GYA65450:GYA65451 HHW65450:HHW65451 HRS65450:HRS65451 IBO65450:IBO65451 ILK65450:ILK65451 IVG65450:IVG65451 JFC65450:JFC65451 JOY65450:JOY65451 JYU65450:JYU65451 KIQ65450:KIQ65451 KSM65450:KSM65451 LCI65450:LCI65451 LME65450:LME65451 LWA65450:LWA65451 MFW65450:MFW65451 MPS65450:MPS65451 MZO65450:MZO65451 NJK65450:NJK65451 NTG65450:NTG65451 ODC65450:ODC65451 OMY65450:OMY65451 OWU65450:OWU65451 PGQ65450:PGQ65451 PQM65450:PQM65451 QAI65450:QAI65451 QKE65450:QKE65451 QUA65450:QUA65451 RDW65450:RDW65451 RNS65450:RNS65451 RXO65450:RXO65451 SHK65450:SHK65451 SRG65450:SRG65451 TBC65450:TBC65451 TKY65450:TKY65451 TUU65450:TUU65451 UEQ65450:UEQ65451 UOM65450:UOM65451 UYI65450:UYI65451 VIE65450:VIE65451 VSA65450:VSA65451 WBW65450:WBW65451 WLS65450:WLS65451 WVO65450:WVO65451 JC130986:JC130987 SY130986:SY130987 ACU130986:ACU130987 AMQ130986:AMQ130987 AWM130986:AWM130987 BGI130986:BGI130987 BQE130986:BQE130987 CAA130986:CAA130987 CJW130986:CJW130987 CTS130986:CTS130987 DDO130986:DDO130987 DNK130986:DNK130987 DXG130986:DXG130987 EHC130986:EHC130987 EQY130986:EQY130987 FAU130986:FAU130987 FKQ130986:FKQ130987 FUM130986:FUM130987 GEI130986:GEI130987 GOE130986:GOE130987 GYA130986:GYA130987 HHW130986:HHW130987 HRS130986:HRS130987 IBO130986:IBO130987 ILK130986:ILK130987 IVG130986:IVG130987 JFC130986:JFC130987 JOY130986:JOY130987 JYU130986:JYU130987 KIQ130986:KIQ130987 KSM130986:KSM130987 LCI130986:LCI130987 LME130986:LME130987 LWA130986:LWA130987 MFW130986:MFW130987 MPS130986:MPS130987 MZO130986:MZO130987 NJK130986:NJK130987 NTG130986:NTG130987 ODC130986:ODC130987 OMY130986:OMY130987 OWU130986:OWU130987 PGQ130986:PGQ130987 PQM130986:PQM130987 QAI130986:QAI130987 QKE130986:QKE130987 QUA130986:QUA130987 RDW130986:RDW130987 RNS130986:RNS130987 RXO130986:RXO130987 SHK130986:SHK130987 SRG130986:SRG130987 TBC130986:TBC130987 TKY130986:TKY130987 TUU130986:TUU130987 UEQ130986:UEQ130987 UOM130986:UOM130987 UYI130986:UYI130987 VIE130986:VIE130987 VSA130986:VSA130987 WBW130986:WBW130987 WLS130986:WLS130987 WVO130986:WVO130987 JC196522:JC196523 SY196522:SY196523 ACU196522:ACU196523 AMQ196522:AMQ196523 AWM196522:AWM196523 BGI196522:BGI196523 BQE196522:BQE196523 CAA196522:CAA196523 CJW196522:CJW196523 CTS196522:CTS196523 DDO196522:DDO196523 DNK196522:DNK196523 DXG196522:DXG196523 EHC196522:EHC196523 EQY196522:EQY196523 FAU196522:FAU196523 FKQ196522:FKQ196523 FUM196522:FUM196523 GEI196522:GEI196523 GOE196522:GOE196523 GYA196522:GYA196523 HHW196522:HHW196523 HRS196522:HRS196523 IBO196522:IBO196523 ILK196522:ILK196523 IVG196522:IVG196523 JFC196522:JFC196523 JOY196522:JOY196523 JYU196522:JYU196523 KIQ196522:KIQ196523 KSM196522:KSM196523 LCI196522:LCI196523 LME196522:LME196523 LWA196522:LWA196523 MFW196522:MFW196523 MPS196522:MPS196523 MZO196522:MZO196523 NJK196522:NJK196523 NTG196522:NTG196523 ODC196522:ODC196523 OMY196522:OMY196523 OWU196522:OWU196523 PGQ196522:PGQ196523 PQM196522:PQM196523 QAI196522:QAI196523 QKE196522:QKE196523 QUA196522:QUA196523 RDW196522:RDW196523 RNS196522:RNS196523 RXO196522:RXO196523 SHK196522:SHK196523 SRG196522:SRG196523 TBC196522:TBC196523 TKY196522:TKY196523 TUU196522:TUU196523 UEQ196522:UEQ196523 UOM196522:UOM196523 UYI196522:UYI196523 VIE196522:VIE196523 VSA196522:VSA196523 WBW196522:WBW196523 WLS196522:WLS196523 WVO196522:WVO196523 JC262058:JC262059 SY262058:SY262059 ACU262058:ACU262059 AMQ262058:AMQ262059 AWM262058:AWM262059 BGI262058:BGI262059 BQE262058:BQE262059 CAA262058:CAA262059 CJW262058:CJW262059 CTS262058:CTS262059 DDO262058:DDO262059 DNK262058:DNK262059 DXG262058:DXG262059 EHC262058:EHC262059 EQY262058:EQY262059 FAU262058:FAU262059 FKQ262058:FKQ262059 FUM262058:FUM262059 GEI262058:GEI262059 GOE262058:GOE262059 GYA262058:GYA262059 HHW262058:HHW262059 HRS262058:HRS262059 IBO262058:IBO262059 ILK262058:ILK262059 IVG262058:IVG262059 JFC262058:JFC262059 JOY262058:JOY262059 JYU262058:JYU262059 KIQ262058:KIQ262059 KSM262058:KSM262059 LCI262058:LCI262059 LME262058:LME262059 LWA262058:LWA262059 MFW262058:MFW262059 MPS262058:MPS262059 MZO262058:MZO262059 NJK262058:NJK262059 NTG262058:NTG262059 ODC262058:ODC262059 OMY262058:OMY262059 OWU262058:OWU262059 PGQ262058:PGQ262059 PQM262058:PQM262059 QAI262058:QAI262059 QKE262058:QKE262059 QUA262058:QUA262059 RDW262058:RDW262059 RNS262058:RNS262059 RXO262058:RXO262059 SHK262058:SHK262059 SRG262058:SRG262059 TBC262058:TBC262059 TKY262058:TKY262059 TUU262058:TUU262059 UEQ262058:UEQ262059 UOM262058:UOM262059 UYI262058:UYI262059 VIE262058:VIE262059 VSA262058:VSA262059 WBW262058:WBW262059 WLS262058:WLS262059 WVO262058:WVO262059 JC327594:JC327595 SY327594:SY327595 ACU327594:ACU327595 AMQ327594:AMQ327595 AWM327594:AWM327595 BGI327594:BGI327595 BQE327594:BQE327595 CAA327594:CAA327595 CJW327594:CJW327595 CTS327594:CTS327595 DDO327594:DDO327595 DNK327594:DNK327595 DXG327594:DXG327595 EHC327594:EHC327595 EQY327594:EQY327595 FAU327594:FAU327595 FKQ327594:FKQ327595 FUM327594:FUM327595 GEI327594:GEI327595 GOE327594:GOE327595 GYA327594:GYA327595 HHW327594:HHW327595 HRS327594:HRS327595 IBO327594:IBO327595 ILK327594:ILK327595 IVG327594:IVG327595 JFC327594:JFC327595 JOY327594:JOY327595 JYU327594:JYU327595 KIQ327594:KIQ327595 KSM327594:KSM327595 LCI327594:LCI327595 LME327594:LME327595 LWA327594:LWA327595 MFW327594:MFW327595 MPS327594:MPS327595 MZO327594:MZO327595 NJK327594:NJK327595 NTG327594:NTG327595 ODC327594:ODC327595 OMY327594:OMY327595 OWU327594:OWU327595 PGQ327594:PGQ327595 PQM327594:PQM327595 QAI327594:QAI327595 QKE327594:QKE327595 QUA327594:QUA327595 RDW327594:RDW327595 RNS327594:RNS327595 RXO327594:RXO327595 SHK327594:SHK327595 SRG327594:SRG327595 TBC327594:TBC327595 TKY327594:TKY327595 TUU327594:TUU327595 UEQ327594:UEQ327595 UOM327594:UOM327595 UYI327594:UYI327595 VIE327594:VIE327595 VSA327594:VSA327595 WBW327594:WBW327595 WLS327594:WLS327595 WVO327594:WVO327595 JC393130:JC393131 SY393130:SY393131 ACU393130:ACU393131 AMQ393130:AMQ393131 AWM393130:AWM393131 BGI393130:BGI393131 BQE393130:BQE393131 CAA393130:CAA393131 CJW393130:CJW393131 CTS393130:CTS393131 DDO393130:DDO393131 DNK393130:DNK393131 DXG393130:DXG393131 EHC393130:EHC393131 EQY393130:EQY393131 FAU393130:FAU393131 FKQ393130:FKQ393131 FUM393130:FUM393131 GEI393130:GEI393131 GOE393130:GOE393131 GYA393130:GYA393131 HHW393130:HHW393131 HRS393130:HRS393131 IBO393130:IBO393131 ILK393130:ILK393131 IVG393130:IVG393131 JFC393130:JFC393131 JOY393130:JOY393131 JYU393130:JYU393131 KIQ393130:KIQ393131 KSM393130:KSM393131 LCI393130:LCI393131 LME393130:LME393131 LWA393130:LWA393131 MFW393130:MFW393131 MPS393130:MPS393131 MZO393130:MZO393131 NJK393130:NJK393131 NTG393130:NTG393131 ODC393130:ODC393131 OMY393130:OMY393131 OWU393130:OWU393131 PGQ393130:PGQ393131 PQM393130:PQM393131 QAI393130:QAI393131 QKE393130:QKE393131 QUA393130:QUA393131 RDW393130:RDW393131 RNS393130:RNS393131 RXO393130:RXO393131 SHK393130:SHK393131 SRG393130:SRG393131 TBC393130:TBC393131 TKY393130:TKY393131 TUU393130:TUU393131 UEQ393130:UEQ393131 UOM393130:UOM393131 UYI393130:UYI393131 VIE393130:VIE393131 VSA393130:VSA393131 WBW393130:WBW393131 WLS393130:WLS393131 WVO393130:WVO393131 JC458666:JC458667 SY458666:SY458667 ACU458666:ACU458667 AMQ458666:AMQ458667 AWM458666:AWM458667 BGI458666:BGI458667 BQE458666:BQE458667 CAA458666:CAA458667 CJW458666:CJW458667 CTS458666:CTS458667 DDO458666:DDO458667 DNK458666:DNK458667 DXG458666:DXG458667 EHC458666:EHC458667 EQY458666:EQY458667 FAU458666:FAU458667 FKQ458666:FKQ458667 FUM458666:FUM458667 GEI458666:GEI458667 GOE458666:GOE458667 GYA458666:GYA458667 HHW458666:HHW458667 HRS458666:HRS458667 IBO458666:IBO458667 ILK458666:ILK458667 IVG458666:IVG458667 JFC458666:JFC458667 JOY458666:JOY458667 JYU458666:JYU458667 KIQ458666:KIQ458667 KSM458666:KSM458667 LCI458666:LCI458667 LME458666:LME458667 LWA458666:LWA458667 MFW458666:MFW458667 MPS458666:MPS458667 MZO458666:MZO458667 NJK458666:NJK458667 NTG458666:NTG458667 ODC458666:ODC458667 OMY458666:OMY458667 OWU458666:OWU458667 PGQ458666:PGQ458667 PQM458666:PQM458667 QAI458666:QAI458667 QKE458666:QKE458667 QUA458666:QUA458667 RDW458666:RDW458667 RNS458666:RNS458667 RXO458666:RXO458667 SHK458666:SHK458667 SRG458666:SRG458667 TBC458666:TBC458667 TKY458666:TKY458667 TUU458666:TUU458667 UEQ458666:UEQ458667 UOM458666:UOM458667 UYI458666:UYI458667 VIE458666:VIE458667 VSA458666:VSA458667 WBW458666:WBW458667 WLS458666:WLS458667 WVO458666:WVO458667 JC524202:JC524203 SY524202:SY524203 ACU524202:ACU524203 AMQ524202:AMQ524203 AWM524202:AWM524203 BGI524202:BGI524203 BQE524202:BQE524203 CAA524202:CAA524203 CJW524202:CJW524203 CTS524202:CTS524203 DDO524202:DDO524203 DNK524202:DNK524203 DXG524202:DXG524203 EHC524202:EHC524203 EQY524202:EQY524203 FAU524202:FAU524203 FKQ524202:FKQ524203 FUM524202:FUM524203 GEI524202:GEI524203 GOE524202:GOE524203 GYA524202:GYA524203 HHW524202:HHW524203 HRS524202:HRS524203 IBO524202:IBO524203 ILK524202:ILK524203 IVG524202:IVG524203 JFC524202:JFC524203 JOY524202:JOY524203 JYU524202:JYU524203 KIQ524202:KIQ524203 KSM524202:KSM524203 LCI524202:LCI524203 LME524202:LME524203 LWA524202:LWA524203 MFW524202:MFW524203 MPS524202:MPS524203 MZO524202:MZO524203 NJK524202:NJK524203 NTG524202:NTG524203 ODC524202:ODC524203 OMY524202:OMY524203 OWU524202:OWU524203 PGQ524202:PGQ524203 PQM524202:PQM524203 QAI524202:QAI524203 QKE524202:QKE524203 QUA524202:QUA524203 RDW524202:RDW524203 RNS524202:RNS524203 RXO524202:RXO524203 SHK524202:SHK524203 SRG524202:SRG524203 TBC524202:TBC524203 TKY524202:TKY524203 TUU524202:TUU524203 UEQ524202:UEQ524203 UOM524202:UOM524203 UYI524202:UYI524203 VIE524202:VIE524203 VSA524202:VSA524203 WBW524202:WBW524203 WLS524202:WLS524203 WVO524202:WVO524203 JC589738:JC589739 SY589738:SY589739 ACU589738:ACU589739 AMQ589738:AMQ589739 AWM589738:AWM589739 BGI589738:BGI589739 BQE589738:BQE589739 CAA589738:CAA589739 CJW589738:CJW589739 CTS589738:CTS589739 DDO589738:DDO589739 DNK589738:DNK589739 DXG589738:DXG589739 EHC589738:EHC589739 EQY589738:EQY589739 FAU589738:FAU589739 FKQ589738:FKQ589739 FUM589738:FUM589739 GEI589738:GEI589739 GOE589738:GOE589739 GYA589738:GYA589739 HHW589738:HHW589739 HRS589738:HRS589739 IBO589738:IBO589739 ILK589738:ILK589739 IVG589738:IVG589739 JFC589738:JFC589739 JOY589738:JOY589739 JYU589738:JYU589739 KIQ589738:KIQ589739 KSM589738:KSM589739 LCI589738:LCI589739 LME589738:LME589739 LWA589738:LWA589739 MFW589738:MFW589739 MPS589738:MPS589739 MZO589738:MZO589739 NJK589738:NJK589739 NTG589738:NTG589739 ODC589738:ODC589739 OMY589738:OMY589739 OWU589738:OWU589739 PGQ589738:PGQ589739 PQM589738:PQM589739 QAI589738:QAI589739 QKE589738:QKE589739 QUA589738:QUA589739 RDW589738:RDW589739 RNS589738:RNS589739 RXO589738:RXO589739 SHK589738:SHK589739 SRG589738:SRG589739 TBC589738:TBC589739 TKY589738:TKY589739 TUU589738:TUU589739 UEQ589738:UEQ589739 UOM589738:UOM589739 UYI589738:UYI589739 VIE589738:VIE589739 VSA589738:VSA589739 WBW589738:WBW589739 WLS589738:WLS589739 WVO589738:WVO589739 JC655274:JC655275 SY655274:SY655275 ACU655274:ACU655275 AMQ655274:AMQ655275 AWM655274:AWM655275 BGI655274:BGI655275 BQE655274:BQE655275 CAA655274:CAA655275 CJW655274:CJW655275 CTS655274:CTS655275 DDO655274:DDO655275 DNK655274:DNK655275 DXG655274:DXG655275 EHC655274:EHC655275 EQY655274:EQY655275 FAU655274:FAU655275 FKQ655274:FKQ655275 FUM655274:FUM655275 GEI655274:GEI655275 GOE655274:GOE655275 GYA655274:GYA655275 HHW655274:HHW655275 HRS655274:HRS655275 IBO655274:IBO655275 ILK655274:ILK655275 IVG655274:IVG655275 JFC655274:JFC655275 JOY655274:JOY655275 JYU655274:JYU655275 KIQ655274:KIQ655275 KSM655274:KSM655275 LCI655274:LCI655275 LME655274:LME655275 LWA655274:LWA655275 MFW655274:MFW655275 MPS655274:MPS655275 MZO655274:MZO655275 NJK655274:NJK655275 NTG655274:NTG655275 ODC655274:ODC655275 OMY655274:OMY655275 OWU655274:OWU655275 PGQ655274:PGQ655275 PQM655274:PQM655275 QAI655274:QAI655275 QKE655274:QKE655275 QUA655274:QUA655275 RDW655274:RDW655275 RNS655274:RNS655275 RXO655274:RXO655275 SHK655274:SHK655275 SRG655274:SRG655275 TBC655274:TBC655275 TKY655274:TKY655275 TUU655274:TUU655275 UEQ655274:UEQ655275 UOM655274:UOM655275 UYI655274:UYI655275 VIE655274:VIE655275 VSA655274:VSA655275 WBW655274:WBW655275 WLS655274:WLS655275 WVO655274:WVO655275 JC720810:JC720811 SY720810:SY720811 ACU720810:ACU720811 AMQ720810:AMQ720811 AWM720810:AWM720811 BGI720810:BGI720811 BQE720810:BQE720811 CAA720810:CAA720811 CJW720810:CJW720811 CTS720810:CTS720811 DDO720810:DDO720811 DNK720810:DNK720811 DXG720810:DXG720811 EHC720810:EHC720811 EQY720810:EQY720811 FAU720810:FAU720811 FKQ720810:FKQ720811 FUM720810:FUM720811 GEI720810:GEI720811 GOE720810:GOE720811 GYA720810:GYA720811 HHW720810:HHW720811 HRS720810:HRS720811 IBO720810:IBO720811 ILK720810:ILK720811 IVG720810:IVG720811 JFC720810:JFC720811 JOY720810:JOY720811 JYU720810:JYU720811 KIQ720810:KIQ720811 KSM720810:KSM720811 LCI720810:LCI720811 LME720810:LME720811 LWA720810:LWA720811 MFW720810:MFW720811 MPS720810:MPS720811 MZO720810:MZO720811 NJK720810:NJK720811 NTG720810:NTG720811 ODC720810:ODC720811 OMY720810:OMY720811 OWU720810:OWU720811 PGQ720810:PGQ720811 PQM720810:PQM720811 QAI720810:QAI720811 QKE720810:QKE720811 QUA720810:QUA720811 RDW720810:RDW720811 RNS720810:RNS720811 RXO720810:RXO720811 SHK720810:SHK720811 SRG720810:SRG720811 TBC720810:TBC720811 TKY720810:TKY720811 TUU720810:TUU720811 UEQ720810:UEQ720811 UOM720810:UOM720811 UYI720810:UYI720811 VIE720810:VIE720811 VSA720810:VSA720811 WBW720810:WBW720811 WLS720810:WLS720811 WVO720810:WVO720811 JC786346:JC786347 SY786346:SY786347 ACU786346:ACU786347 AMQ786346:AMQ786347 AWM786346:AWM786347 BGI786346:BGI786347 BQE786346:BQE786347 CAA786346:CAA786347 CJW786346:CJW786347 CTS786346:CTS786347 DDO786346:DDO786347 DNK786346:DNK786347 DXG786346:DXG786347 EHC786346:EHC786347 EQY786346:EQY786347 FAU786346:FAU786347 FKQ786346:FKQ786347 FUM786346:FUM786347 GEI786346:GEI786347 GOE786346:GOE786347 GYA786346:GYA786347 HHW786346:HHW786347 HRS786346:HRS786347 IBO786346:IBO786347 ILK786346:ILK786347 IVG786346:IVG786347 JFC786346:JFC786347 JOY786346:JOY786347 JYU786346:JYU786347 KIQ786346:KIQ786347 KSM786346:KSM786347 LCI786346:LCI786347 LME786346:LME786347 LWA786346:LWA786347 MFW786346:MFW786347 MPS786346:MPS786347 MZO786346:MZO786347 NJK786346:NJK786347 NTG786346:NTG786347 ODC786346:ODC786347 OMY786346:OMY786347 OWU786346:OWU786347 PGQ786346:PGQ786347 PQM786346:PQM786347 QAI786346:QAI786347 QKE786346:QKE786347 QUA786346:QUA786347 RDW786346:RDW786347 RNS786346:RNS786347 RXO786346:RXO786347 SHK786346:SHK786347 SRG786346:SRG786347 TBC786346:TBC786347 TKY786346:TKY786347 TUU786346:TUU786347 UEQ786346:UEQ786347 UOM786346:UOM786347 UYI786346:UYI786347 VIE786346:VIE786347 VSA786346:VSA786347 WBW786346:WBW786347 WLS786346:WLS786347 WVO786346:WVO786347 JC851882:JC851883 SY851882:SY851883 ACU851882:ACU851883 AMQ851882:AMQ851883 AWM851882:AWM851883 BGI851882:BGI851883 BQE851882:BQE851883 CAA851882:CAA851883 CJW851882:CJW851883 CTS851882:CTS851883 DDO851882:DDO851883 DNK851882:DNK851883 DXG851882:DXG851883 EHC851882:EHC851883 EQY851882:EQY851883 FAU851882:FAU851883 FKQ851882:FKQ851883 FUM851882:FUM851883 GEI851882:GEI851883 GOE851882:GOE851883 GYA851882:GYA851883 HHW851882:HHW851883 HRS851882:HRS851883 IBO851882:IBO851883 ILK851882:ILK851883 IVG851882:IVG851883 JFC851882:JFC851883 JOY851882:JOY851883 JYU851882:JYU851883 KIQ851882:KIQ851883 KSM851882:KSM851883 LCI851882:LCI851883 LME851882:LME851883 LWA851882:LWA851883 MFW851882:MFW851883 MPS851882:MPS851883 MZO851882:MZO851883 NJK851882:NJK851883 NTG851882:NTG851883 ODC851882:ODC851883 OMY851882:OMY851883 OWU851882:OWU851883 PGQ851882:PGQ851883 PQM851882:PQM851883 QAI851882:QAI851883 QKE851882:QKE851883 QUA851882:QUA851883 RDW851882:RDW851883 RNS851882:RNS851883 RXO851882:RXO851883 SHK851882:SHK851883 SRG851882:SRG851883 TBC851882:TBC851883 TKY851882:TKY851883 TUU851882:TUU851883 UEQ851882:UEQ851883 UOM851882:UOM851883 UYI851882:UYI851883 VIE851882:VIE851883 VSA851882:VSA851883 WBW851882:WBW851883 WLS851882:WLS851883 WVO851882:WVO851883 JC917418:JC917419 SY917418:SY917419 ACU917418:ACU917419 AMQ917418:AMQ917419 AWM917418:AWM917419 BGI917418:BGI917419 BQE917418:BQE917419 CAA917418:CAA917419 CJW917418:CJW917419 CTS917418:CTS917419 DDO917418:DDO917419 DNK917418:DNK917419 DXG917418:DXG917419 EHC917418:EHC917419 EQY917418:EQY917419 FAU917418:FAU917419 FKQ917418:FKQ917419 FUM917418:FUM917419 GEI917418:GEI917419 GOE917418:GOE917419 GYA917418:GYA917419 HHW917418:HHW917419 HRS917418:HRS917419 IBO917418:IBO917419 ILK917418:ILK917419 IVG917418:IVG917419 JFC917418:JFC917419 JOY917418:JOY917419 JYU917418:JYU917419 KIQ917418:KIQ917419 KSM917418:KSM917419 LCI917418:LCI917419 LME917418:LME917419 LWA917418:LWA917419 MFW917418:MFW917419 MPS917418:MPS917419 MZO917418:MZO917419 NJK917418:NJK917419 NTG917418:NTG917419 ODC917418:ODC917419 OMY917418:OMY917419 OWU917418:OWU917419 PGQ917418:PGQ917419 PQM917418:PQM917419 QAI917418:QAI917419 QKE917418:QKE917419 QUA917418:QUA917419 RDW917418:RDW917419 RNS917418:RNS917419 RXO917418:RXO917419 SHK917418:SHK917419 SRG917418:SRG917419 TBC917418:TBC917419 TKY917418:TKY917419 TUU917418:TUU917419 UEQ917418:UEQ917419 UOM917418:UOM917419 UYI917418:UYI917419 VIE917418:VIE917419 VSA917418:VSA917419 WBW917418:WBW917419 WLS917418:WLS917419 WVO917418:WVO917419 JC982954:JC982955 SY982954:SY982955 ACU982954:ACU982955 AMQ982954:AMQ982955 AWM982954:AWM982955 BGI982954:BGI982955 BQE982954:BQE982955 CAA982954:CAA982955 CJW982954:CJW982955 CTS982954:CTS982955 DDO982954:DDO982955 DNK982954:DNK982955 DXG982954:DXG982955 EHC982954:EHC982955 EQY982954:EQY982955 FAU982954:FAU982955 FKQ982954:FKQ982955 FUM982954:FUM982955 GEI982954:GEI982955 GOE982954:GOE982955 GYA982954:GYA982955 HHW982954:HHW982955 HRS982954:HRS982955 IBO982954:IBO982955 ILK982954:ILK982955 IVG982954:IVG982955 JFC982954:JFC982955 JOY982954:JOY982955 JYU982954:JYU982955 KIQ982954:KIQ982955 KSM982954:KSM982955 LCI982954:LCI982955 LME982954:LME982955 LWA982954:LWA982955 MFW982954:MFW982955 MPS982954:MPS982955 MZO982954:MZO982955 NJK982954:NJK982955 NTG982954:NTG982955 ODC982954:ODC982955 OMY982954:OMY982955 OWU982954:OWU982955 PGQ982954:PGQ982955 PQM982954:PQM982955 QAI982954:QAI982955 QKE982954:QKE982955 QUA982954:QUA982955 RDW982954:RDW982955 RNS982954:RNS982955 RXO982954:RXO982955 SHK982954:SHK982955 SRG982954:SRG982955 TBC982954:TBC982955 TKY982954:TKY982955 TUU982954:TUU982955 UEQ982954:UEQ982955 UOM982954:UOM982955 UYI982954:UYI982955 VIE982954:VIE982955 VSA982954:VSA982955 WBW982954:WBW982955 WLS982954:WLS982955 WVO982954:WVO982955 JC65453:JC65455 SY65453:SY65455 ACU65453:ACU65455 AMQ65453:AMQ65455 AWM65453:AWM65455 BGI65453:BGI65455 BQE65453:BQE65455 CAA65453:CAA65455 CJW65453:CJW65455 CTS65453:CTS65455 DDO65453:DDO65455 DNK65453:DNK65455 DXG65453:DXG65455 EHC65453:EHC65455 EQY65453:EQY65455 FAU65453:FAU65455 FKQ65453:FKQ65455 FUM65453:FUM65455 GEI65453:GEI65455 GOE65453:GOE65455 GYA65453:GYA65455 HHW65453:HHW65455 HRS65453:HRS65455 IBO65453:IBO65455 ILK65453:ILK65455 IVG65453:IVG65455 JFC65453:JFC65455 JOY65453:JOY65455 JYU65453:JYU65455 KIQ65453:KIQ65455 KSM65453:KSM65455 LCI65453:LCI65455 LME65453:LME65455 LWA65453:LWA65455 MFW65453:MFW65455 MPS65453:MPS65455 MZO65453:MZO65455 NJK65453:NJK65455 NTG65453:NTG65455 ODC65453:ODC65455 OMY65453:OMY65455 OWU65453:OWU65455 PGQ65453:PGQ65455 PQM65453:PQM65455 QAI65453:QAI65455 QKE65453:QKE65455 QUA65453:QUA65455 RDW65453:RDW65455 RNS65453:RNS65455 RXO65453:RXO65455 SHK65453:SHK65455 SRG65453:SRG65455 TBC65453:TBC65455 TKY65453:TKY65455 TUU65453:TUU65455 UEQ65453:UEQ65455 UOM65453:UOM65455 UYI65453:UYI65455 VIE65453:VIE65455 VSA65453:VSA65455 WBW65453:WBW65455 WLS65453:WLS65455 WVO65453:WVO65455 JC130989:JC130991 SY130989:SY130991 ACU130989:ACU130991 AMQ130989:AMQ130991 AWM130989:AWM130991 BGI130989:BGI130991 BQE130989:BQE130991 CAA130989:CAA130991 CJW130989:CJW130991 CTS130989:CTS130991 DDO130989:DDO130991 DNK130989:DNK130991 DXG130989:DXG130991 EHC130989:EHC130991 EQY130989:EQY130991 FAU130989:FAU130991 FKQ130989:FKQ130991 FUM130989:FUM130991 GEI130989:GEI130991 GOE130989:GOE130991 GYA130989:GYA130991 HHW130989:HHW130991 HRS130989:HRS130991 IBO130989:IBO130991 ILK130989:ILK130991 IVG130989:IVG130991 JFC130989:JFC130991 JOY130989:JOY130991 JYU130989:JYU130991 KIQ130989:KIQ130991 KSM130989:KSM130991 LCI130989:LCI130991 LME130989:LME130991 LWA130989:LWA130991 MFW130989:MFW130991 MPS130989:MPS130991 MZO130989:MZO130991 NJK130989:NJK130991 NTG130989:NTG130991 ODC130989:ODC130991 OMY130989:OMY130991 OWU130989:OWU130991 PGQ130989:PGQ130991 PQM130989:PQM130991 QAI130989:QAI130991 QKE130989:QKE130991 QUA130989:QUA130991 RDW130989:RDW130991 RNS130989:RNS130991 RXO130989:RXO130991 SHK130989:SHK130991 SRG130989:SRG130991 TBC130989:TBC130991 TKY130989:TKY130991 TUU130989:TUU130991 UEQ130989:UEQ130991 UOM130989:UOM130991 UYI130989:UYI130991 VIE130989:VIE130991 VSA130989:VSA130991 WBW130989:WBW130991 WLS130989:WLS130991 WVO130989:WVO130991 JC196525:JC196527 SY196525:SY196527 ACU196525:ACU196527 AMQ196525:AMQ196527 AWM196525:AWM196527 BGI196525:BGI196527 BQE196525:BQE196527 CAA196525:CAA196527 CJW196525:CJW196527 CTS196525:CTS196527 DDO196525:DDO196527 DNK196525:DNK196527 DXG196525:DXG196527 EHC196525:EHC196527 EQY196525:EQY196527 FAU196525:FAU196527 FKQ196525:FKQ196527 FUM196525:FUM196527 GEI196525:GEI196527 GOE196525:GOE196527 GYA196525:GYA196527 HHW196525:HHW196527 HRS196525:HRS196527 IBO196525:IBO196527 ILK196525:ILK196527 IVG196525:IVG196527 JFC196525:JFC196527 JOY196525:JOY196527 JYU196525:JYU196527 KIQ196525:KIQ196527 KSM196525:KSM196527 LCI196525:LCI196527 LME196525:LME196527 LWA196525:LWA196527 MFW196525:MFW196527 MPS196525:MPS196527 MZO196525:MZO196527 NJK196525:NJK196527 NTG196525:NTG196527 ODC196525:ODC196527 OMY196525:OMY196527 OWU196525:OWU196527 PGQ196525:PGQ196527 PQM196525:PQM196527 QAI196525:QAI196527 QKE196525:QKE196527 QUA196525:QUA196527 RDW196525:RDW196527 RNS196525:RNS196527 RXO196525:RXO196527 SHK196525:SHK196527 SRG196525:SRG196527 TBC196525:TBC196527 TKY196525:TKY196527 TUU196525:TUU196527 UEQ196525:UEQ196527 UOM196525:UOM196527 UYI196525:UYI196527 VIE196525:VIE196527 VSA196525:VSA196527 WBW196525:WBW196527 WLS196525:WLS196527 WVO196525:WVO196527 JC262061:JC262063 SY262061:SY262063 ACU262061:ACU262063 AMQ262061:AMQ262063 AWM262061:AWM262063 BGI262061:BGI262063 BQE262061:BQE262063 CAA262061:CAA262063 CJW262061:CJW262063 CTS262061:CTS262063 DDO262061:DDO262063 DNK262061:DNK262063 DXG262061:DXG262063 EHC262061:EHC262063 EQY262061:EQY262063 FAU262061:FAU262063 FKQ262061:FKQ262063 FUM262061:FUM262063 GEI262061:GEI262063 GOE262061:GOE262063 GYA262061:GYA262063 HHW262061:HHW262063 HRS262061:HRS262063 IBO262061:IBO262063 ILK262061:ILK262063 IVG262061:IVG262063 JFC262061:JFC262063 JOY262061:JOY262063 JYU262061:JYU262063 KIQ262061:KIQ262063 KSM262061:KSM262063 LCI262061:LCI262063 LME262061:LME262063 LWA262061:LWA262063 MFW262061:MFW262063 MPS262061:MPS262063 MZO262061:MZO262063 NJK262061:NJK262063 NTG262061:NTG262063 ODC262061:ODC262063 OMY262061:OMY262063 OWU262061:OWU262063 PGQ262061:PGQ262063 PQM262061:PQM262063 QAI262061:QAI262063 QKE262061:QKE262063 QUA262061:QUA262063 RDW262061:RDW262063 RNS262061:RNS262063 RXO262061:RXO262063 SHK262061:SHK262063 SRG262061:SRG262063 TBC262061:TBC262063 TKY262061:TKY262063 TUU262061:TUU262063 UEQ262061:UEQ262063 UOM262061:UOM262063 UYI262061:UYI262063 VIE262061:VIE262063 VSA262061:VSA262063 WBW262061:WBW262063 WLS262061:WLS262063 WVO262061:WVO262063 JC327597:JC327599 SY327597:SY327599 ACU327597:ACU327599 AMQ327597:AMQ327599 AWM327597:AWM327599 BGI327597:BGI327599 BQE327597:BQE327599 CAA327597:CAA327599 CJW327597:CJW327599 CTS327597:CTS327599 DDO327597:DDO327599 DNK327597:DNK327599 DXG327597:DXG327599 EHC327597:EHC327599 EQY327597:EQY327599 FAU327597:FAU327599 FKQ327597:FKQ327599 FUM327597:FUM327599 GEI327597:GEI327599 GOE327597:GOE327599 GYA327597:GYA327599 HHW327597:HHW327599 HRS327597:HRS327599 IBO327597:IBO327599 ILK327597:ILK327599 IVG327597:IVG327599 JFC327597:JFC327599 JOY327597:JOY327599 JYU327597:JYU327599 KIQ327597:KIQ327599 KSM327597:KSM327599 LCI327597:LCI327599 LME327597:LME327599 LWA327597:LWA327599 MFW327597:MFW327599 MPS327597:MPS327599 MZO327597:MZO327599 NJK327597:NJK327599 NTG327597:NTG327599 ODC327597:ODC327599 OMY327597:OMY327599 OWU327597:OWU327599 PGQ327597:PGQ327599 PQM327597:PQM327599 QAI327597:QAI327599 QKE327597:QKE327599 QUA327597:QUA327599 RDW327597:RDW327599 RNS327597:RNS327599 RXO327597:RXO327599 SHK327597:SHK327599 SRG327597:SRG327599 TBC327597:TBC327599 TKY327597:TKY327599 TUU327597:TUU327599 UEQ327597:UEQ327599 UOM327597:UOM327599 UYI327597:UYI327599 VIE327597:VIE327599 VSA327597:VSA327599 WBW327597:WBW327599 WLS327597:WLS327599 WVO327597:WVO327599 JC393133:JC393135 SY393133:SY393135 ACU393133:ACU393135 AMQ393133:AMQ393135 AWM393133:AWM393135 BGI393133:BGI393135 BQE393133:BQE393135 CAA393133:CAA393135 CJW393133:CJW393135 CTS393133:CTS393135 DDO393133:DDO393135 DNK393133:DNK393135 DXG393133:DXG393135 EHC393133:EHC393135 EQY393133:EQY393135 FAU393133:FAU393135 FKQ393133:FKQ393135 FUM393133:FUM393135 GEI393133:GEI393135 GOE393133:GOE393135 GYA393133:GYA393135 HHW393133:HHW393135 HRS393133:HRS393135 IBO393133:IBO393135 ILK393133:ILK393135 IVG393133:IVG393135 JFC393133:JFC393135 JOY393133:JOY393135 JYU393133:JYU393135 KIQ393133:KIQ393135 KSM393133:KSM393135 LCI393133:LCI393135 LME393133:LME393135 LWA393133:LWA393135 MFW393133:MFW393135 MPS393133:MPS393135 MZO393133:MZO393135 NJK393133:NJK393135 NTG393133:NTG393135 ODC393133:ODC393135 OMY393133:OMY393135 OWU393133:OWU393135 PGQ393133:PGQ393135 PQM393133:PQM393135 QAI393133:QAI393135 QKE393133:QKE393135 QUA393133:QUA393135 RDW393133:RDW393135 RNS393133:RNS393135 RXO393133:RXO393135 SHK393133:SHK393135 SRG393133:SRG393135 TBC393133:TBC393135 TKY393133:TKY393135 TUU393133:TUU393135 UEQ393133:UEQ393135 UOM393133:UOM393135 UYI393133:UYI393135 VIE393133:VIE393135 VSA393133:VSA393135 WBW393133:WBW393135 WLS393133:WLS393135 WVO393133:WVO393135 JC458669:JC458671 SY458669:SY458671 ACU458669:ACU458671 AMQ458669:AMQ458671 AWM458669:AWM458671 BGI458669:BGI458671 BQE458669:BQE458671 CAA458669:CAA458671 CJW458669:CJW458671 CTS458669:CTS458671 DDO458669:DDO458671 DNK458669:DNK458671 DXG458669:DXG458671 EHC458669:EHC458671 EQY458669:EQY458671 FAU458669:FAU458671 FKQ458669:FKQ458671 FUM458669:FUM458671 GEI458669:GEI458671 GOE458669:GOE458671 GYA458669:GYA458671 HHW458669:HHW458671 HRS458669:HRS458671 IBO458669:IBO458671 ILK458669:ILK458671 IVG458669:IVG458671 JFC458669:JFC458671 JOY458669:JOY458671 JYU458669:JYU458671 KIQ458669:KIQ458671 KSM458669:KSM458671 LCI458669:LCI458671 LME458669:LME458671 LWA458669:LWA458671 MFW458669:MFW458671 MPS458669:MPS458671 MZO458669:MZO458671 NJK458669:NJK458671 NTG458669:NTG458671 ODC458669:ODC458671 OMY458669:OMY458671 OWU458669:OWU458671 PGQ458669:PGQ458671 PQM458669:PQM458671 QAI458669:QAI458671 QKE458669:QKE458671 QUA458669:QUA458671 RDW458669:RDW458671 RNS458669:RNS458671 RXO458669:RXO458671 SHK458669:SHK458671 SRG458669:SRG458671 TBC458669:TBC458671 TKY458669:TKY458671 TUU458669:TUU458671 UEQ458669:UEQ458671 UOM458669:UOM458671 UYI458669:UYI458671 VIE458669:VIE458671 VSA458669:VSA458671 WBW458669:WBW458671 WLS458669:WLS458671 WVO458669:WVO458671 JC524205:JC524207 SY524205:SY524207 ACU524205:ACU524207 AMQ524205:AMQ524207 AWM524205:AWM524207 BGI524205:BGI524207 BQE524205:BQE524207 CAA524205:CAA524207 CJW524205:CJW524207 CTS524205:CTS524207 DDO524205:DDO524207 DNK524205:DNK524207 DXG524205:DXG524207 EHC524205:EHC524207 EQY524205:EQY524207 FAU524205:FAU524207 FKQ524205:FKQ524207 FUM524205:FUM524207 GEI524205:GEI524207 GOE524205:GOE524207 GYA524205:GYA524207 HHW524205:HHW524207 HRS524205:HRS524207 IBO524205:IBO524207 ILK524205:ILK524207 IVG524205:IVG524207 JFC524205:JFC524207 JOY524205:JOY524207 JYU524205:JYU524207 KIQ524205:KIQ524207 KSM524205:KSM524207 LCI524205:LCI524207 LME524205:LME524207 LWA524205:LWA524207 MFW524205:MFW524207 MPS524205:MPS524207 MZO524205:MZO524207 NJK524205:NJK524207 NTG524205:NTG524207 ODC524205:ODC524207 OMY524205:OMY524207 OWU524205:OWU524207 PGQ524205:PGQ524207 PQM524205:PQM524207 QAI524205:QAI524207 QKE524205:QKE524207 QUA524205:QUA524207 RDW524205:RDW524207 RNS524205:RNS524207 RXO524205:RXO524207 SHK524205:SHK524207 SRG524205:SRG524207 TBC524205:TBC524207 TKY524205:TKY524207 TUU524205:TUU524207 UEQ524205:UEQ524207 UOM524205:UOM524207 UYI524205:UYI524207 VIE524205:VIE524207 VSA524205:VSA524207 WBW524205:WBW524207 WLS524205:WLS524207 WVO524205:WVO524207 JC589741:JC589743 SY589741:SY589743 ACU589741:ACU589743 AMQ589741:AMQ589743 AWM589741:AWM589743 BGI589741:BGI589743 BQE589741:BQE589743 CAA589741:CAA589743 CJW589741:CJW589743 CTS589741:CTS589743 DDO589741:DDO589743 DNK589741:DNK589743 DXG589741:DXG589743 EHC589741:EHC589743 EQY589741:EQY589743 FAU589741:FAU589743 FKQ589741:FKQ589743 FUM589741:FUM589743 GEI589741:GEI589743 GOE589741:GOE589743 GYA589741:GYA589743 HHW589741:HHW589743 HRS589741:HRS589743 IBO589741:IBO589743 ILK589741:ILK589743 IVG589741:IVG589743 JFC589741:JFC589743 JOY589741:JOY589743 JYU589741:JYU589743 KIQ589741:KIQ589743 KSM589741:KSM589743 LCI589741:LCI589743 LME589741:LME589743 LWA589741:LWA589743 MFW589741:MFW589743 MPS589741:MPS589743 MZO589741:MZO589743 NJK589741:NJK589743 NTG589741:NTG589743 ODC589741:ODC589743 OMY589741:OMY589743 OWU589741:OWU589743 PGQ589741:PGQ589743 PQM589741:PQM589743 QAI589741:QAI589743 QKE589741:QKE589743 QUA589741:QUA589743 RDW589741:RDW589743 RNS589741:RNS589743 RXO589741:RXO589743 SHK589741:SHK589743 SRG589741:SRG589743 TBC589741:TBC589743 TKY589741:TKY589743 TUU589741:TUU589743 UEQ589741:UEQ589743 UOM589741:UOM589743 UYI589741:UYI589743 VIE589741:VIE589743 VSA589741:VSA589743 WBW589741:WBW589743 WLS589741:WLS589743 WVO589741:WVO589743 JC655277:JC655279 SY655277:SY655279 ACU655277:ACU655279 AMQ655277:AMQ655279 AWM655277:AWM655279 BGI655277:BGI655279 BQE655277:BQE655279 CAA655277:CAA655279 CJW655277:CJW655279 CTS655277:CTS655279 DDO655277:DDO655279 DNK655277:DNK655279 DXG655277:DXG655279 EHC655277:EHC655279 EQY655277:EQY655279 FAU655277:FAU655279 FKQ655277:FKQ655279 FUM655277:FUM655279 GEI655277:GEI655279 GOE655277:GOE655279 GYA655277:GYA655279 HHW655277:HHW655279 HRS655277:HRS655279 IBO655277:IBO655279 ILK655277:ILK655279 IVG655277:IVG655279 JFC655277:JFC655279 JOY655277:JOY655279 JYU655277:JYU655279 KIQ655277:KIQ655279 KSM655277:KSM655279 LCI655277:LCI655279 LME655277:LME655279 LWA655277:LWA655279 MFW655277:MFW655279 MPS655277:MPS655279 MZO655277:MZO655279 NJK655277:NJK655279 NTG655277:NTG655279 ODC655277:ODC655279 OMY655277:OMY655279 OWU655277:OWU655279 PGQ655277:PGQ655279 PQM655277:PQM655279 QAI655277:QAI655279 QKE655277:QKE655279 QUA655277:QUA655279 RDW655277:RDW655279 RNS655277:RNS655279 RXO655277:RXO655279 SHK655277:SHK655279 SRG655277:SRG655279 TBC655277:TBC655279 TKY655277:TKY655279 TUU655277:TUU655279 UEQ655277:UEQ655279 UOM655277:UOM655279 UYI655277:UYI655279 VIE655277:VIE655279 VSA655277:VSA655279 WBW655277:WBW655279 WLS655277:WLS655279 WVO655277:WVO655279 JC720813:JC720815 SY720813:SY720815 ACU720813:ACU720815 AMQ720813:AMQ720815 AWM720813:AWM720815 BGI720813:BGI720815 BQE720813:BQE720815 CAA720813:CAA720815 CJW720813:CJW720815 CTS720813:CTS720815 DDO720813:DDO720815 DNK720813:DNK720815 DXG720813:DXG720815 EHC720813:EHC720815 EQY720813:EQY720815 FAU720813:FAU720815 FKQ720813:FKQ720815 FUM720813:FUM720815 GEI720813:GEI720815 GOE720813:GOE720815 GYA720813:GYA720815 HHW720813:HHW720815 HRS720813:HRS720815 IBO720813:IBO720815 ILK720813:ILK720815 IVG720813:IVG720815 JFC720813:JFC720815 JOY720813:JOY720815 JYU720813:JYU720815 KIQ720813:KIQ720815 KSM720813:KSM720815 LCI720813:LCI720815 LME720813:LME720815 LWA720813:LWA720815 MFW720813:MFW720815 MPS720813:MPS720815 MZO720813:MZO720815 NJK720813:NJK720815 NTG720813:NTG720815 ODC720813:ODC720815 OMY720813:OMY720815 OWU720813:OWU720815 PGQ720813:PGQ720815 PQM720813:PQM720815 QAI720813:QAI720815 QKE720813:QKE720815 QUA720813:QUA720815 RDW720813:RDW720815 RNS720813:RNS720815 RXO720813:RXO720815 SHK720813:SHK720815 SRG720813:SRG720815 TBC720813:TBC720815 TKY720813:TKY720815 TUU720813:TUU720815 UEQ720813:UEQ720815 UOM720813:UOM720815 UYI720813:UYI720815 VIE720813:VIE720815 VSA720813:VSA720815 WBW720813:WBW720815 WLS720813:WLS720815 WVO720813:WVO720815 JC786349:JC786351 SY786349:SY786351 ACU786349:ACU786351 AMQ786349:AMQ786351 AWM786349:AWM786351 BGI786349:BGI786351 BQE786349:BQE786351 CAA786349:CAA786351 CJW786349:CJW786351 CTS786349:CTS786351 DDO786349:DDO786351 DNK786349:DNK786351 DXG786349:DXG786351 EHC786349:EHC786351 EQY786349:EQY786351 FAU786349:FAU786351 FKQ786349:FKQ786351 FUM786349:FUM786351 GEI786349:GEI786351 GOE786349:GOE786351 GYA786349:GYA786351 HHW786349:HHW786351 HRS786349:HRS786351 IBO786349:IBO786351 ILK786349:ILK786351 IVG786349:IVG786351 JFC786349:JFC786351 JOY786349:JOY786351 JYU786349:JYU786351 KIQ786349:KIQ786351 KSM786349:KSM786351 LCI786349:LCI786351 LME786349:LME786351 LWA786349:LWA786351 MFW786349:MFW786351 MPS786349:MPS786351 MZO786349:MZO786351 NJK786349:NJK786351 NTG786349:NTG786351 ODC786349:ODC786351 OMY786349:OMY786351 OWU786349:OWU786351 PGQ786349:PGQ786351 PQM786349:PQM786351 QAI786349:QAI786351 QKE786349:QKE786351 QUA786349:QUA786351 RDW786349:RDW786351 RNS786349:RNS786351 RXO786349:RXO786351 SHK786349:SHK786351 SRG786349:SRG786351 TBC786349:TBC786351 TKY786349:TKY786351 TUU786349:TUU786351 UEQ786349:UEQ786351 UOM786349:UOM786351 UYI786349:UYI786351 VIE786349:VIE786351 VSA786349:VSA786351 WBW786349:WBW786351 WLS786349:WLS786351 WVO786349:WVO786351 JC851885:JC851887 SY851885:SY851887 ACU851885:ACU851887 AMQ851885:AMQ851887 AWM851885:AWM851887 BGI851885:BGI851887 BQE851885:BQE851887 CAA851885:CAA851887 CJW851885:CJW851887 CTS851885:CTS851887 DDO851885:DDO851887 DNK851885:DNK851887 DXG851885:DXG851887 EHC851885:EHC851887 EQY851885:EQY851887 FAU851885:FAU851887 FKQ851885:FKQ851887 FUM851885:FUM851887 GEI851885:GEI851887 GOE851885:GOE851887 GYA851885:GYA851887 HHW851885:HHW851887 HRS851885:HRS851887 IBO851885:IBO851887 ILK851885:ILK851887 IVG851885:IVG851887 JFC851885:JFC851887 JOY851885:JOY851887 JYU851885:JYU851887 KIQ851885:KIQ851887 KSM851885:KSM851887 LCI851885:LCI851887 LME851885:LME851887 LWA851885:LWA851887 MFW851885:MFW851887 MPS851885:MPS851887 MZO851885:MZO851887 NJK851885:NJK851887 NTG851885:NTG851887 ODC851885:ODC851887 OMY851885:OMY851887 OWU851885:OWU851887 PGQ851885:PGQ851887 PQM851885:PQM851887 QAI851885:QAI851887 QKE851885:QKE851887 QUA851885:QUA851887 RDW851885:RDW851887 RNS851885:RNS851887 RXO851885:RXO851887 SHK851885:SHK851887 SRG851885:SRG851887 TBC851885:TBC851887 TKY851885:TKY851887 TUU851885:TUU851887 UEQ851885:UEQ851887 UOM851885:UOM851887 UYI851885:UYI851887 VIE851885:VIE851887 VSA851885:VSA851887 WBW851885:WBW851887 WLS851885:WLS851887 WVO851885:WVO851887 JC917421:JC917423 SY917421:SY917423 ACU917421:ACU917423 AMQ917421:AMQ917423 AWM917421:AWM917423 BGI917421:BGI917423 BQE917421:BQE917423 CAA917421:CAA917423 CJW917421:CJW917423 CTS917421:CTS917423 DDO917421:DDO917423 DNK917421:DNK917423 DXG917421:DXG917423 EHC917421:EHC917423 EQY917421:EQY917423 FAU917421:FAU917423 FKQ917421:FKQ917423 FUM917421:FUM917423 GEI917421:GEI917423 GOE917421:GOE917423 GYA917421:GYA917423 HHW917421:HHW917423 HRS917421:HRS917423 IBO917421:IBO917423 ILK917421:ILK917423 IVG917421:IVG917423 JFC917421:JFC917423 JOY917421:JOY917423 JYU917421:JYU917423 KIQ917421:KIQ917423 KSM917421:KSM917423 LCI917421:LCI917423 LME917421:LME917423 LWA917421:LWA917423 MFW917421:MFW917423 MPS917421:MPS917423 MZO917421:MZO917423 NJK917421:NJK917423 NTG917421:NTG917423 ODC917421:ODC917423 OMY917421:OMY917423 OWU917421:OWU917423 PGQ917421:PGQ917423 PQM917421:PQM917423 QAI917421:QAI917423 QKE917421:QKE917423 QUA917421:QUA917423 RDW917421:RDW917423 RNS917421:RNS917423 RXO917421:RXO917423 SHK917421:SHK917423 SRG917421:SRG917423 TBC917421:TBC917423 TKY917421:TKY917423 TUU917421:TUU917423 UEQ917421:UEQ917423 UOM917421:UOM917423 UYI917421:UYI917423 VIE917421:VIE917423 VSA917421:VSA917423 WBW917421:WBW917423 WLS917421:WLS917423 WVO917421:WVO917423 JC982957:JC982959 SY982957:SY982959 ACU982957:ACU982959 AMQ982957:AMQ982959 AWM982957:AWM982959 BGI982957:BGI982959 BQE982957:BQE982959 CAA982957:CAA982959 CJW982957:CJW982959 CTS982957:CTS982959 DDO982957:DDO982959 DNK982957:DNK982959 DXG982957:DXG982959 EHC982957:EHC982959 EQY982957:EQY982959 FAU982957:FAU982959 FKQ982957:FKQ982959 FUM982957:FUM982959 GEI982957:GEI982959 GOE982957:GOE982959 GYA982957:GYA982959 HHW982957:HHW982959 HRS982957:HRS982959 IBO982957:IBO982959 ILK982957:ILK982959 IVG982957:IVG982959 JFC982957:JFC982959 JOY982957:JOY982959 JYU982957:JYU982959 KIQ982957:KIQ982959 KSM982957:KSM982959 LCI982957:LCI982959 LME982957:LME982959 LWA982957:LWA982959 MFW982957:MFW982959 MPS982957:MPS982959 MZO982957:MZO982959 NJK982957:NJK982959 NTG982957:NTG982959 ODC982957:ODC982959 OMY982957:OMY982959 OWU982957:OWU982959 PGQ982957:PGQ982959 PQM982957:PQM982959 QAI982957:QAI982959 QKE982957:QKE982959 QUA982957:QUA982959 RDW982957:RDW982959 RNS982957:RNS982959 RXO982957:RXO982959 SHK982957:SHK982959 SRG982957:SRG982959 TBC982957:TBC982959 TKY982957:TKY982959 TUU982957:TUU982959 UEQ982957:UEQ982959 UOM982957:UOM982959 UYI982957:UYI982959 VIE982957:VIE982959 VSA982957:VSA982959 WBW982957:WBW982959 WLS982957:WLS982959 WVO982957:WVO982959 JH65452:JH65454 TD65452:TD65454 ACZ65452:ACZ65454 AMV65452:AMV65454 AWR65452:AWR65454 BGN65452:BGN65454 BQJ65452:BQJ65454 CAF65452:CAF65454 CKB65452:CKB65454 CTX65452:CTX65454 DDT65452:DDT65454 DNP65452:DNP65454 DXL65452:DXL65454 EHH65452:EHH65454 ERD65452:ERD65454 FAZ65452:FAZ65454 FKV65452:FKV65454 FUR65452:FUR65454 GEN65452:GEN65454 GOJ65452:GOJ65454 GYF65452:GYF65454 HIB65452:HIB65454 HRX65452:HRX65454 IBT65452:IBT65454 ILP65452:ILP65454 IVL65452:IVL65454 JFH65452:JFH65454 JPD65452:JPD65454 JYZ65452:JYZ65454 KIV65452:KIV65454 KSR65452:KSR65454 LCN65452:LCN65454 LMJ65452:LMJ65454 LWF65452:LWF65454 MGB65452:MGB65454 MPX65452:MPX65454 MZT65452:MZT65454 NJP65452:NJP65454 NTL65452:NTL65454 ODH65452:ODH65454 OND65452:OND65454 OWZ65452:OWZ65454 PGV65452:PGV65454 PQR65452:PQR65454 QAN65452:QAN65454 QKJ65452:QKJ65454 QUF65452:QUF65454 REB65452:REB65454 RNX65452:RNX65454 RXT65452:RXT65454 SHP65452:SHP65454 SRL65452:SRL65454 TBH65452:TBH65454 TLD65452:TLD65454 TUZ65452:TUZ65454 UEV65452:UEV65454 UOR65452:UOR65454 UYN65452:UYN65454 VIJ65452:VIJ65454 VSF65452:VSF65454 WCB65452:WCB65454 WLX65452:WLX65454 WVT65452:WVT65454 JH130988:JH130990 TD130988:TD130990 ACZ130988:ACZ130990 AMV130988:AMV130990 AWR130988:AWR130990 BGN130988:BGN130990 BQJ130988:BQJ130990 CAF130988:CAF130990 CKB130988:CKB130990 CTX130988:CTX130990 DDT130988:DDT130990 DNP130988:DNP130990 DXL130988:DXL130990 EHH130988:EHH130990 ERD130988:ERD130990 FAZ130988:FAZ130990 FKV130988:FKV130990 FUR130988:FUR130990 GEN130988:GEN130990 GOJ130988:GOJ130990 GYF130988:GYF130990 HIB130988:HIB130990 HRX130988:HRX130990 IBT130988:IBT130990 ILP130988:ILP130990 IVL130988:IVL130990 JFH130988:JFH130990 JPD130988:JPD130990 JYZ130988:JYZ130990 KIV130988:KIV130990 KSR130988:KSR130990 LCN130988:LCN130990 LMJ130988:LMJ130990 LWF130988:LWF130990 MGB130988:MGB130990 MPX130988:MPX130990 MZT130988:MZT130990 NJP130988:NJP130990 NTL130988:NTL130990 ODH130988:ODH130990 OND130988:OND130990 OWZ130988:OWZ130990 PGV130988:PGV130990 PQR130988:PQR130990 QAN130988:QAN130990 QKJ130988:QKJ130990 QUF130988:QUF130990 REB130988:REB130990 RNX130988:RNX130990 RXT130988:RXT130990 SHP130988:SHP130990 SRL130988:SRL130990 TBH130988:TBH130990 TLD130988:TLD130990 TUZ130988:TUZ130990 UEV130988:UEV130990 UOR130988:UOR130990 UYN130988:UYN130990 VIJ130988:VIJ130990 VSF130988:VSF130990 WCB130988:WCB130990 WLX130988:WLX130990 WVT130988:WVT130990 JH196524:JH196526 TD196524:TD196526 ACZ196524:ACZ196526 AMV196524:AMV196526 AWR196524:AWR196526 BGN196524:BGN196526 BQJ196524:BQJ196526 CAF196524:CAF196526 CKB196524:CKB196526 CTX196524:CTX196526 DDT196524:DDT196526 DNP196524:DNP196526 DXL196524:DXL196526 EHH196524:EHH196526 ERD196524:ERD196526 FAZ196524:FAZ196526 FKV196524:FKV196526 FUR196524:FUR196526 GEN196524:GEN196526 GOJ196524:GOJ196526 GYF196524:GYF196526 HIB196524:HIB196526 HRX196524:HRX196526 IBT196524:IBT196526 ILP196524:ILP196526 IVL196524:IVL196526 JFH196524:JFH196526 JPD196524:JPD196526 JYZ196524:JYZ196526 KIV196524:KIV196526 KSR196524:KSR196526 LCN196524:LCN196526 LMJ196524:LMJ196526 LWF196524:LWF196526 MGB196524:MGB196526 MPX196524:MPX196526 MZT196524:MZT196526 NJP196524:NJP196526 NTL196524:NTL196526 ODH196524:ODH196526 OND196524:OND196526 OWZ196524:OWZ196526 PGV196524:PGV196526 PQR196524:PQR196526 QAN196524:QAN196526 QKJ196524:QKJ196526 QUF196524:QUF196526 REB196524:REB196526 RNX196524:RNX196526 RXT196524:RXT196526 SHP196524:SHP196526 SRL196524:SRL196526 TBH196524:TBH196526 TLD196524:TLD196526 TUZ196524:TUZ196526 UEV196524:UEV196526 UOR196524:UOR196526 UYN196524:UYN196526 VIJ196524:VIJ196526 VSF196524:VSF196526 WCB196524:WCB196526 WLX196524:WLX196526 WVT196524:WVT196526 JH262060:JH262062 TD262060:TD262062 ACZ262060:ACZ262062 AMV262060:AMV262062 AWR262060:AWR262062 BGN262060:BGN262062 BQJ262060:BQJ262062 CAF262060:CAF262062 CKB262060:CKB262062 CTX262060:CTX262062 DDT262060:DDT262062 DNP262060:DNP262062 DXL262060:DXL262062 EHH262060:EHH262062 ERD262060:ERD262062 FAZ262060:FAZ262062 FKV262060:FKV262062 FUR262060:FUR262062 GEN262060:GEN262062 GOJ262060:GOJ262062 GYF262060:GYF262062 HIB262060:HIB262062 HRX262060:HRX262062 IBT262060:IBT262062 ILP262060:ILP262062 IVL262060:IVL262062 JFH262060:JFH262062 JPD262060:JPD262062 JYZ262060:JYZ262062 KIV262060:KIV262062 KSR262060:KSR262062 LCN262060:LCN262062 LMJ262060:LMJ262062 LWF262060:LWF262062 MGB262060:MGB262062 MPX262060:MPX262062 MZT262060:MZT262062 NJP262060:NJP262062 NTL262060:NTL262062 ODH262060:ODH262062 OND262060:OND262062 OWZ262060:OWZ262062 PGV262060:PGV262062 PQR262060:PQR262062 QAN262060:QAN262062 QKJ262060:QKJ262062 QUF262060:QUF262062 REB262060:REB262062 RNX262060:RNX262062 RXT262060:RXT262062 SHP262060:SHP262062 SRL262060:SRL262062 TBH262060:TBH262062 TLD262060:TLD262062 TUZ262060:TUZ262062 UEV262060:UEV262062 UOR262060:UOR262062 UYN262060:UYN262062 VIJ262060:VIJ262062 VSF262060:VSF262062 WCB262060:WCB262062 WLX262060:WLX262062 WVT262060:WVT262062 JH327596:JH327598 TD327596:TD327598 ACZ327596:ACZ327598 AMV327596:AMV327598 AWR327596:AWR327598 BGN327596:BGN327598 BQJ327596:BQJ327598 CAF327596:CAF327598 CKB327596:CKB327598 CTX327596:CTX327598 DDT327596:DDT327598 DNP327596:DNP327598 DXL327596:DXL327598 EHH327596:EHH327598 ERD327596:ERD327598 FAZ327596:FAZ327598 FKV327596:FKV327598 FUR327596:FUR327598 GEN327596:GEN327598 GOJ327596:GOJ327598 GYF327596:GYF327598 HIB327596:HIB327598 HRX327596:HRX327598 IBT327596:IBT327598 ILP327596:ILP327598 IVL327596:IVL327598 JFH327596:JFH327598 JPD327596:JPD327598 JYZ327596:JYZ327598 KIV327596:KIV327598 KSR327596:KSR327598 LCN327596:LCN327598 LMJ327596:LMJ327598 LWF327596:LWF327598 MGB327596:MGB327598 MPX327596:MPX327598 MZT327596:MZT327598 NJP327596:NJP327598 NTL327596:NTL327598 ODH327596:ODH327598 OND327596:OND327598 OWZ327596:OWZ327598 PGV327596:PGV327598 PQR327596:PQR327598 QAN327596:QAN327598 QKJ327596:QKJ327598 QUF327596:QUF327598 REB327596:REB327598 RNX327596:RNX327598 RXT327596:RXT327598 SHP327596:SHP327598 SRL327596:SRL327598 TBH327596:TBH327598 TLD327596:TLD327598 TUZ327596:TUZ327598 UEV327596:UEV327598 UOR327596:UOR327598 UYN327596:UYN327598 VIJ327596:VIJ327598 VSF327596:VSF327598 WCB327596:WCB327598 WLX327596:WLX327598 WVT327596:WVT327598 JH393132:JH393134 TD393132:TD393134 ACZ393132:ACZ393134 AMV393132:AMV393134 AWR393132:AWR393134 BGN393132:BGN393134 BQJ393132:BQJ393134 CAF393132:CAF393134 CKB393132:CKB393134 CTX393132:CTX393134 DDT393132:DDT393134 DNP393132:DNP393134 DXL393132:DXL393134 EHH393132:EHH393134 ERD393132:ERD393134 FAZ393132:FAZ393134 FKV393132:FKV393134 FUR393132:FUR393134 GEN393132:GEN393134 GOJ393132:GOJ393134 GYF393132:GYF393134 HIB393132:HIB393134 HRX393132:HRX393134 IBT393132:IBT393134 ILP393132:ILP393134 IVL393132:IVL393134 JFH393132:JFH393134 JPD393132:JPD393134 JYZ393132:JYZ393134 KIV393132:KIV393134 KSR393132:KSR393134 LCN393132:LCN393134 LMJ393132:LMJ393134 LWF393132:LWF393134 MGB393132:MGB393134 MPX393132:MPX393134 MZT393132:MZT393134 NJP393132:NJP393134 NTL393132:NTL393134 ODH393132:ODH393134 OND393132:OND393134 OWZ393132:OWZ393134 PGV393132:PGV393134 PQR393132:PQR393134 QAN393132:QAN393134 QKJ393132:QKJ393134 QUF393132:QUF393134 REB393132:REB393134 RNX393132:RNX393134 RXT393132:RXT393134 SHP393132:SHP393134 SRL393132:SRL393134 TBH393132:TBH393134 TLD393132:TLD393134 TUZ393132:TUZ393134 UEV393132:UEV393134 UOR393132:UOR393134 UYN393132:UYN393134 VIJ393132:VIJ393134 VSF393132:VSF393134 WCB393132:WCB393134 WLX393132:WLX393134 WVT393132:WVT393134 JH458668:JH458670 TD458668:TD458670 ACZ458668:ACZ458670 AMV458668:AMV458670 AWR458668:AWR458670 BGN458668:BGN458670 BQJ458668:BQJ458670 CAF458668:CAF458670 CKB458668:CKB458670 CTX458668:CTX458670 DDT458668:DDT458670 DNP458668:DNP458670 DXL458668:DXL458670 EHH458668:EHH458670 ERD458668:ERD458670 FAZ458668:FAZ458670 FKV458668:FKV458670 FUR458668:FUR458670 GEN458668:GEN458670 GOJ458668:GOJ458670 GYF458668:GYF458670 HIB458668:HIB458670 HRX458668:HRX458670 IBT458668:IBT458670 ILP458668:ILP458670 IVL458668:IVL458670 JFH458668:JFH458670 JPD458668:JPD458670 JYZ458668:JYZ458670 KIV458668:KIV458670 KSR458668:KSR458670 LCN458668:LCN458670 LMJ458668:LMJ458670 LWF458668:LWF458670 MGB458668:MGB458670 MPX458668:MPX458670 MZT458668:MZT458670 NJP458668:NJP458670 NTL458668:NTL458670 ODH458668:ODH458670 OND458668:OND458670 OWZ458668:OWZ458670 PGV458668:PGV458670 PQR458668:PQR458670 QAN458668:QAN458670 QKJ458668:QKJ458670 QUF458668:QUF458670 REB458668:REB458670 RNX458668:RNX458670 RXT458668:RXT458670 SHP458668:SHP458670 SRL458668:SRL458670 TBH458668:TBH458670 TLD458668:TLD458670 TUZ458668:TUZ458670 UEV458668:UEV458670 UOR458668:UOR458670 UYN458668:UYN458670 VIJ458668:VIJ458670 VSF458668:VSF458670 WCB458668:WCB458670 WLX458668:WLX458670 WVT458668:WVT458670 JH524204:JH524206 TD524204:TD524206 ACZ524204:ACZ524206 AMV524204:AMV524206 AWR524204:AWR524206 BGN524204:BGN524206 BQJ524204:BQJ524206 CAF524204:CAF524206 CKB524204:CKB524206 CTX524204:CTX524206 DDT524204:DDT524206 DNP524204:DNP524206 DXL524204:DXL524206 EHH524204:EHH524206 ERD524204:ERD524206 FAZ524204:FAZ524206 FKV524204:FKV524206 FUR524204:FUR524206 GEN524204:GEN524206 GOJ524204:GOJ524206 GYF524204:GYF524206 HIB524204:HIB524206 HRX524204:HRX524206 IBT524204:IBT524206 ILP524204:ILP524206 IVL524204:IVL524206 JFH524204:JFH524206 JPD524204:JPD524206 JYZ524204:JYZ524206 KIV524204:KIV524206 KSR524204:KSR524206 LCN524204:LCN524206 LMJ524204:LMJ524206 LWF524204:LWF524206 MGB524204:MGB524206 MPX524204:MPX524206 MZT524204:MZT524206 NJP524204:NJP524206 NTL524204:NTL524206 ODH524204:ODH524206 OND524204:OND524206 OWZ524204:OWZ524206 PGV524204:PGV524206 PQR524204:PQR524206 QAN524204:QAN524206 QKJ524204:QKJ524206 QUF524204:QUF524206 REB524204:REB524206 RNX524204:RNX524206 RXT524204:RXT524206 SHP524204:SHP524206 SRL524204:SRL524206 TBH524204:TBH524206 TLD524204:TLD524206 TUZ524204:TUZ524206 UEV524204:UEV524206 UOR524204:UOR524206 UYN524204:UYN524206 VIJ524204:VIJ524206 VSF524204:VSF524206 WCB524204:WCB524206 WLX524204:WLX524206 WVT524204:WVT524206 JH589740:JH589742 TD589740:TD589742 ACZ589740:ACZ589742 AMV589740:AMV589742 AWR589740:AWR589742 BGN589740:BGN589742 BQJ589740:BQJ589742 CAF589740:CAF589742 CKB589740:CKB589742 CTX589740:CTX589742 DDT589740:DDT589742 DNP589740:DNP589742 DXL589740:DXL589742 EHH589740:EHH589742 ERD589740:ERD589742 FAZ589740:FAZ589742 FKV589740:FKV589742 FUR589740:FUR589742 GEN589740:GEN589742 GOJ589740:GOJ589742 GYF589740:GYF589742 HIB589740:HIB589742 HRX589740:HRX589742 IBT589740:IBT589742 ILP589740:ILP589742 IVL589740:IVL589742 JFH589740:JFH589742 JPD589740:JPD589742 JYZ589740:JYZ589742 KIV589740:KIV589742 KSR589740:KSR589742 LCN589740:LCN589742 LMJ589740:LMJ589742 LWF589740:LWF589742 MGB589740:MGB589742 MPX589740:MPX589742 MZT589740:MZT589742 NJP589740:NJP589742 NTL589740:NTL589742 ODH589740:ODH589742 OND589740:OND589742 OWZ589740:OWZ589742 PGV589740:PGV589742 PQR589740:PQR589742 QAN589740:QAN589742 QKJ589740:QKJ589742 QUF589740:QUF589742 REB589740:REB589742 RNX589740:RNX589742 RXT589740:RXT589742 SHP589740:SHP589742 SRL589740:SRL589742 TBH589740:TBH589742 TLD589740:TLD589742 TUZ589740:TUZ589742 UEV589740:UEV589742 UOR589740:UOR589742 UYN589740:UYN589742 VIJ589740:VIJ589742 VSF589740:VSF589742 WCB589740:WCB589742 WLX589740:WLX589742 WVT589740:WVT589742 JH655276:JH655278 TD655276:TD655278 ACZ655276:ACZ655278 AMV655276:AMV655278 AWR655276:AWR655278 BGN655276:BGN655278 BQJ655276:BQJ655278 CAF655276:CAF655278 CKB655276:CKB655278 CTX655276:CTX655278 DDT655276:DDT655278 DNP655276:DNP655278 DXL655276:DXL655278 EHH655276:EHH655278 ERD655276:ERD655278 FAZ655276:FAZ655278 FKV655276:FKV655278 FUR655276:FUR655278 GEN655276:GEN655278 GOJ655276:GOJ655278 GYF655276:GYF655278 HIB655276:HIB655278 HRX655276:HRX655278 IBT655276:IBT655278 ILP655276:ILP655278 IVL655276:IVL655278 JFH655276:JFH655278 JPD655276:JPD655278 JYZ655276:JYZ655278 KIV655276:KIV655278 KSR655276:KSR655278 LCN655276:LCN655278 LMJ655276:LMJ655278 LWF655276:LWF655278 MGB655276:MGB655278 MPX655276:MPX655278 MZT655276:MZT655278 NJP655276:NJP655278 NTL655276:NTL655278 ODH655276:ODH655278 OND655276:OND655278 OWZ655276:OWZ655278 PGV655276:PGV655278 PQR655276:PQR655278 QAN655276:QAN655278 QKJ655276:QKJ655278 QUF655276:QUF655278 REB655276:REB655278 RNX655276:RNX655278 RXT655276:RXT655278 SHP655276:SHP655278 SRL655276:SRL655278 TBH655276:TBH655278 TLD655276:TLD655278 TUZ655276:TUZ655278 UEV655276:UEV655278 UOR655276:UOR655278 UYN655276:UYN655278 VIJ655276:VIJ655278 VSF655276:VSF655278 WCB655276:WCB655278 WLX655276:WLX655278 WVT655276:WVT655278 JH720812:JH720814 TD720812:TD720814 ACZ720812:ACZ720814 AMV720812:AMV720814 AWR720812:AWR720814 BGN720812:BGN720814 BQJ720812:BQJ720814 CAF720812:CAF720814 CKB720812:CKB720814 CTX720812:CTX720814 DDT720812:DDT720814 DNP720812:DNP720814 DXL720812:DXL720814 EHH720812:EHH720814 ERD720812:ERD720814 FAZ720812:FAZ720814 FKV720812:FKV720814 FUR720812:FUR720814 GEN720812:GEN720814 GOJ720812:GOJ720814 GYF720812:GYF720814 HIB720812:HIB720814 HRX720812:HRX720814 IBT720812:IBT720814 ILP720812:ILP720814 IVL720812:IVL720814 JFH720812:JFH720814 JPD720812:JPD720814 JYZ720812:JYZ720814 KIV720812:KIV720814 KSR720812:KSR720814 LCN720812:LCN720814 LMJ720812:LMJ720814 LWF720812:LWF720814 MGB720812:MGB720814 MPX720812:MPX720814 MZT720812:MZT720814 NJP720812:NJP720814 NTL720812:NTL720814 ODH720812:ODH720814 OND720812:OND720814 OWZ720812:OWZ720814 PGV720812:PGV720814 PQR720812:PQR720814 QAN720812:QAN720814 QKJ720812:QKJ720814 QUF720812:QUF720814 REB720812:REB720814 RNX720812:RNX720814 RXT720812:RXT720814 SHP720812:SHP720814 SRL720812:SRL720814 TBH720812:TBH720814 TLD720812:TLD720814 TUZ720812:TUZ720814 UEV720812:UEV720814 UOR720812:UOR720814 UYN720812:UYN720814 VIJ720812:VIJ720814 VSF720812:VSF720814 WCB720812:WCB720814 WLX720812:WLX720814 WVT720812:WVT720814 JH786348:JH786350 TD786348:TD786350 ACZ786348:ACZ786350 AMV786348:AMV786350 AWR786348:AWR786350 BGN786348:BGN786350 BQJ786348:BQJ786350 CAF786348:CAF786350 CKB786348:CKB786350 CTX786348:CTX786350 DDT786348:DDT786350 DNP786348:DNP786350 DXL786348:DXL786350 EHH786348:EHH786350 ERD786348:ERD786350 FAZ786348:FAZ786350 FKV786348:FKV786350 FUR786348:FUR786350 GEN786348:GEN786350 GOJ786348:GOJ786350 GYF786348:GYF786350 HIB786348:HIB786350 HRX786348:HRX786350 IBT786348:IBT786350 ILP786348:ILP786350 IVL786348:IVL786350 JFH786348:JFH786350 JPD786348:JPD786350 JYZ786348:JYZ786350 KIV786348:KIV786350 KSR786348:KSR786350 LCN786348:LCN786350 LMJ786348:LMJ786350 LWF786348:LWF786350 MGB786348:MGB786350 MPX786348:MPX786350 MZT786348:MZT786350 NJP786348:NJP786350 NTL786348:NTL786350 ODH786348:ODH786350 OND786348:OND786350 OWZ786348:OWZ786350 PGV786348:PGV786350 PQR786348:PQR786350 QAN786348:QAN786350 QKJ786348:QKJ786350 QUF786348:QUF786350 REB786348:REB786350 RNX786348:RNX786350 RXT786348:RXT786350 SHP786348:SHP786350 SRL786348:SRL786350 TBH786348:TBH786350 TLD786348:TLD786350 TUZ786348:TUZ786350 UEV786348:UEV786350 UOR786348:UOR786350 UYN786348:UYN786350 VIJ786348:VIJ786350 VSF786348:VSF786350 WCB786348:WCB786350 WLX786348:WLX786350 WVT786348:WVT786350 JH851884:JH851886 TD851884:TD851886 ACZ851884:ACZ851886 AMV851884:AMV851886 AWR851884:AWR851886 BGN851884:BGN851886 BQJ851884:BQJ851886 CAF851884:CAF851886 CKB851884:CKB851886 CTX851884:CTX851886 DDT851884:DDT851886 DNP851884:DNP851886 DXL851884:DXL851886 EHH851884:EHH851886 ERD851884:ERD851886 FAZ851884:FAZ851886 FKV851884:FKV851886 FUR851884:FUR851886 GEN851884:GEN851886 GOJ851884:GOJ851886 GYF851884:GYF851886 HIB851884:HIB851886 HRX851884:HRX851886 IBT851884:IBT851886 ILP851884:ILP851886 IVL851884:IVL851886 JFH851884:JFH851886 JPD851884:JPD851886 JYZ851884:JYZ851886 KIV851884:KIV851886 KSR851884:KSR851886 LCN851884:LCN851886 LMJ851884:LMJ851886 LWF851884:LWF851886 MGB851884:MGB851886 MPX851884:MPX851886 MZT851884:MZT851886 NJP851884:NJP851886 NTL851884:NTL851886 ODH851884:ODH851886 OND851884:OND851886 OWZ851884:OWZ851886 PGV851884:PGV851886 PQR851884:PQR851886 QAN851884:QAN851886 QKJ851884:QKJ851886 QUF851884:QUF851886 REB851884:REB851886 RNX851884:RNX851886 RXT851884:RXT851886 SHP851884:SHP851886 SRL851884:SRL851886 TBH851884:TBH851886 TLD851884:TLD851886 TUZ851884:TUZ851886 UEV851884:UEV851886 UOR851884:UOR851886 UYN851884:UYN851886 VIJ851884:VIJ851886 VSF851884:VSF851886 WCB851884:WCB851886 WLX851884:WLX851886 WVT851884:WVT851886 JH917420:JH917422 TD917420:TD917422 ACZ917420:ACZ917422 AMV917420:AMV917422 AWR917420:AWR917422 BGN917420:BGN917422 BQJ917420:BQJ917422 CAF917420:CAF917422 CKB917420:CKB917422 CTX917420:CTX917422 DDT917420:DDT917422 DNP917420:DNP917422 DXL917420:DXL917422 EHH917420:EHH917422 ERD917420:ERD917422 FAZ917420:FAZ917422 FKV917420:FKV917422 FUR917420:FUR917422 GEN917420:GEN917422 GOJ917420:GOJ917422 GYF917420:GYF917422 HIB917420:HIB917422 HRX917420:HRX917422 IBT917420:IBT917422 ILP917420:ILP917422 IVL917420:IVL917422 JFH917420:JFH917422 JPD917420:JPD917422 JYZ917420:JYZ917422 KIV917420:KIV917422 KSR917420:KSR917422 LCN917420:LCN917422 LMJ917420:LMJ917422 LWF917420:LWF917422 MGB917420:MGB917422 MPX917420:MPX917422 MZT917420:MZT917422 NJP917420:NJP917422 NTL917420:NTL917422 ODH917420:ODH917422 OND917420:OND917422 OWZ917420:OWZ917422 PGV917420:PGV917422 PQR917420:PQR917422 QAN917420:QAN917422 QKJ917420:QKJ917422 QUF917420:QUF917422 REB917420:REB917422 RNX917420:RNX917422 RXT917420:RXT917422 SHP917420:SHP917422 SRL917420:SRL917422 TBH917420:TBH917422 TLD917420:TLD917422 TUZ917420:TUZ917422 UEV917420:UEV917422 UOR917420:UOR917422 UYN917420:UYN917422 VIJ917420:VIJ917422 VSF917420:VSF917422 WCB917420:WCB917422 WLX917420:WLX917422 WVT917420:WVT917422 JH982956:JH982958 TD982956:TD982958 ACZ982956:ACZ982958 AMV982956:AMV982958 AWR982956:AWR982958 BGN982956:BGN982958 BQJ982956:BQJ982958 CAF982956:CAF982958 CKB982956:CKB982958 CTX982956:CTX982958 DDT982956:DDT982958 DNP982956:DNP982958 DXL982956:DXL982958 EHH982956:EHH982958 ERD982956:ERD982958 FAZ982956:FAZ982958 FKV982956:FKV982958 FUR982956:FUR982958 GEN982956:GEN982958 GOJ982956:GOJ982958 GYF982956:GYF982958 HIB982956:HIB982958 HRX982956:HRX982958 IBT982956:IBT982958 ILP982956:ILP982958 IVL982956:IVL982958 JFH982956:JFH982958 JPD982956:JPD982958 JYZ982956:JYZ982958 KIV982956:KIV982958 KSR982956:KSR982958 LCN982956:LCN982958 LMJ982956:LMJ982958 LWF982956:LWF982958 MGB982956:MGB982958 MPX982956:MPX982958 MZT982956:MZT982958 NJP982956:NJP982958 NTL982956:NTL982958 ODH982956:ODH982958 OND982956:OND982958 OWZ982956:OWZ982958 PGV982956:PGV982958 PQR982956:PQR982958 QAN982956:QAN982958 QKJ982956:QKJ982958 QUF982956:QUF982958 REB982956:REB982958 RNX982956:RNX982958 RXT982956:RXT982958 SHP982956:SHP982958 SRL982956:SRL982958 TBH982956:TBH982958 TLD982956:TLD982958 TUZ982956:TUZ982958 UEV982956:UEV982958 UOR982956:UOR982958 UYN982956:UYN982958 VIJ982956:VIJ982958 VSF982956:VSF982958 WCB982956:WCB982958 WLX982956:WLX982958 WVT982956:WVT982958 JC65459:JC65468 SY65459:SY65468 ACU65459:ACU65468 AMQ65459:AMQ65468 AWM65459:AWM65468 BGI65459:BGI65468 BQE65459:BQE65468 CAA65459:CAA65468 CJW65459:CJW65468 CTS65459:CTS65468 DDO65459:DDO65468 DNK65459:DNK65468 DXG65459:DXG65468 EHC65459:EHC65468 EQY65459:EQY65468 FAU65459:FAU65468 FKQ65459:FKQ65468 FUM65459:FUM65468 GEI65459:GEI65468 GOE65459:GOE65468 GYA65459:GYA65468 HHW65459:HHW65468 HRS65459:HRS65468 IBO65459:IBO65468 ILK65459:ILK65468 IVG65459:IVG65468 JFC65459:JFC65468 JOY65459:JOY65468 JYU65459:JYU65468 KIQ65459:KIQ65468 KSM65459:KSM65468 LCI65459:LCI65468 LME65459:LME65468 LWA65459:LWA65468 MFW65459:MFW65468 MPS65459:MPS65468 MZO65459:MZO65468 NJK65459:NJK65468 NTG65459:NTG65468 ODC65459:ODC65468 OMY65459:OMY65468 OWU65459:OWU65468 PGQ65459:PGQ65468 PQM65459:PQM65468 QAI65459:QAI65468 QKE65459:QKE65468 QUA65459:QUA65468 RDW65459:RDW65468 RNS65459:RNS65468 RXO65459:RXO65468 SHK65459:SHK65468 SRG65459:SRG65468 TBC65459:TBC65468 TKY65459:TKY65468 TUU65459:TUU65468 UEQ65459:UEQ65468 UOM65459:UOM65468 UYI65459:UYI65468 VIE65459:VIE65468 VSA65459:VSA65468 WBW65459:WBW65468 WLS65459:WLS65468 WVO65459:WVO65468 JC130995:JC131004 SY130995:SY131004 ACU130995:ACU131004 AMQ130995:AMQ131004 AWM130995:AWM131004 BGI130995:BGI131004 BQE130995:BQE131004 CAA130995:CAA131004 CJW130995:CJW131004 CTS130995:CTS131004 DDO130995:DDO131004 DNK130995:DNK131004 DXG130995:DXG131004 EHC130995:EHC131004 EQY130995:EQY131004 FAU130995:FAU131004 FKQ130995:FKQ131004 FUM130995:FUM131004 GEI130995:GEI131004 GOE130995:GOE131004 GYA130995:GYA131004 HHW130995:HHW131004 HRS130995:HRS131004 IBO130995:IBO131004 ILK130995:ILK131004 IVG130995:IVG131004 JFC130995:JFC131004 JOY130995:JOY131004 JYU130995:JYU131004 KIQ130995:KIQ131004 KSM130995:KSM131004 LCI130995:LCI131004 LME130995:LME131004 LWA130995:LWA131004 MFW130995:MFW131004 MPS130995:MPS131004 MZO130995:MZO131004 NJK130995:NJK131004 NTG130995:NTG131004 ODC130995:ODC131004 OMY130995:OMY131004 OWU130995:OWU131004 PGQ130995:PGQ131004 PQM130995:PQM131004 QAI130995:QAI131004 QKE130995:QKE131004 QUA130995:QUA131004 RDW130995:RDW131004 RNS130995:RNS131004 RXO130995:RXO131004 SHK130995:SHK131004 SRG130995:SRG131004 TBC130995:TBC131004 TKY130995:TKY131004 TUU130995:TUU131004 UEQ130995:UEQ131004 UOM130995:UOM131004 UYI130995:UYI131004 VIE130995:VIE131004 VSA130995:VSA131004 WBW130995:WBW131004 WLS130995:WLS131004 WVO130995:WVO131004 JC196531:JC196540 SY196531:SY196540 ACU196531:ACU196540 AMQ196531:AMQ196540 AWM196531:AWM196540 BGI196531:BGI196540 BQE196531:BQE196540 CAA196531:CAA196540 CJW196531:CJW196540 CTS196531:CTS196540 DDO196531:DDO196540 DNK196531:DNK196540 DXG196531:DXG196540 EHC196531:EHC196540 EQY196531:EQY196540 FAU196531:FAU196540 FKQ196531:FKQ196540 FUM196531:FUM196540 GEI196531:GEI196540 GOE196531:GOE196540 GYA196531:GYA196540 HHW196531:HHW196540 HRS196531:HRS196540 IBO196531:IBO196540 ILK196531:ILK196540 IVG196531:IVG196540 JFC196531:JFC196540 JOY196531:JOY196540 JYU196531:JYU196540 KIQ196531:KIQ196540 KSM196531:KSM196540 LCI196531:LCI196540 LME196531:LME196540 LWA196531:LWA196540 MFW196531:MFW196540 MPS196531:MPS196540 MZO196531:MZO196540 NJK196531:NJK196540 NTG196531:NTG196540 ODC196531:ODC196540 OMY196531:OMY196540 OWU196531:OWU196540 PGQ196531:PGQ196540 PQM196531:PQM196540 QAI196531:QAI196540 QKE196531:QKE196540 QUA196531:QUA196540 RDW196531:RDW196540 RNS196531:RNS196540 RXO196531:RXO196540 SHK196531:SHK196540 SRG196531:SRG196540 TBC196531:TBC196540 TKY196531:TKY196540 TUU196531:TUU196540 UEQ196531:UEQ196540 UOM196531:UOM196540 UYI196531:UYI196540 VIE196531:VIE196540 VSA196531:VSA196540 WBW196531:WBW196540 WLS196531:WLS196540 WVO196531:WVO196540 JC262067:JC262076 SY262067:SY262076 ACU262067:ACU262076 AMQ262067:AMQ262076 AWM262067:AWM262076 BGI262067:BGI262076 BQE262067:BQE262076 CAA262067:CAA262076 CJW262067:CJW262076 CTS262067:CTS262076 DDO262067:DDO262076 DNK262067:DNK262076 DXG262067:DXG262076 EHC262067:EHC262076 EQY262067:EQY262076 FAU262067:FAU262076 FKQ262067:FKQ262076 FUM262067:FUM262076 GEI262067:GEI262076 GOE262067:GOE262076 GYA262067:GYA262076 HHW262067:HHW262076 HRS262067:HRS262076 IBO262067:IBO262076 ILK262067:ILK262076 IVG262067:IVG262076 JFC262067:JFC262076 JOY262067:JOY262076 JYU262067:JYU262076 KIQ262067:KIQ262076 KSM262067:KSM262076 LCI262067:LCI262076 LME262067:LME262076 LWA262067:LWA262076 MFW262067:MFW262076 MPS262067:MPS262076 MZO262067:MZO262076 NJK262067:NJK262076 NTG262067:NTG262076 ODC262067:ODC262076 OMY262067:OMY262076 OWU262067:OWU262076 PGQ262067:PGQ262076 PQM262067:PQM262076 QAI262067:QAI262076 QKE262067:QKE262076 QUA262067:QUA262076 RDW262067:RDW262076 RNS262067:RNS262076 RXO262067:RXO262076 SHK262067:SHK262076 SRG262067:SRG262076 TBC262067:TBC262076 TKY262067:TKY262076 TUU262067:TUU262076 UEQ262067:UEQ262076 UOM262067:UOM262076 UYI262067:UYI262076 VIE262067:VIE262076 VSA262067:VSA262076 WBW262067:WBW262076 WLS262067:WLS262076 WVO262067:WVO262076 JC327603:JC327612 SY327603:SY327612 ACU327603:ACU327612 AMQ327603:AMQ327612 AWM327603:AWM327612 BGI327603:BGI327612 BQE327603:BQE327612 CAA327603:CAA327612 CJW327603:CJW327612 CTS327603:CTS327612 DDO327603:DDO327612 DNK327603:DNK327612 DXG327603:DXG327612 EHC327603:EHC327612 EQY327603:EQY327612 FAU327603:FAU327612 FKQ327603:FKQ327612 FUM327603:FUM327612 GEI327603:GEI327612 GOE327603:GOE327612 GYA327603:GYA327612 HHW327603:HHW327612 HRS327603:HRS327612 IBO327603:IBO327612 ILK327603:ILK327612 IVG327603:IVG327612 JFC327603:JFC327612 JOY327603:JOY327612 JYU327603:JYU327612 KIQ327603:KIQ327612 KSM327603:KSM327612 LCI327603:LCI327612 LME327603:LME327612 LWA327603:LWA327612 MFW327603:MFW327612 MPS327603:MPS327612 MZO327603:MZO327612 NJK327603:NJK327612 NTG327603:NTG327612 ODC327603:ODC327612 OMY327603:OMY327612 OWU327603:OWU327612 PGQ327603:PGQ327612 PQM327603:PQM327612 QAI327603:QAI327612 QKE327603:QKE327612 QUA327603:QUA327612 RDW327603:RDW327612 RNS327603:RNS327612 RXO327603:RXO327612 SHK327603:SHK327612 SRG327603:SRG327612 TBC327603:TBC327612 TKY327603:TKY327612 TUU327603:TUU327612 UEQ327603:UEQ327612 UOM327603:UOM327612 UYI327603:UYI327612 VIE327603:VIE327612 VSA327603:VSA327612 WBW327603:WBW327612 WLS327603:WLS327612 WVO327603:WVO327612 JC393139:JC393148 SY393139:SY393148 ACU393139:ACU393148 AMQ393139:AMQ393148 AWM393139:AWM393148 BGI393139:BGI393148 BQE393139:BQE393148 CAA393139:CAA393148 CJW393139:CJW393148 CTS393139:CTS393148 DDO393139:DDO393148 DNK393139:DNK393148 DXG393139:DXG393148 EHC393139:EHC393148 EQY393139:EQY393148 FAU393139:FAU393148 FKQ393139:FKQ393148 FUM393139:FUM393148 GEI393139:GEI393148 GOE393139:GOE393148 GYA393139:GYA393148 HHW393139:HHW393148 HRS393139:HRS393148 IBO393139:IBO393148 ILK393139:ILK393148 IVG393139:IVG393148 JFC393139:JFC393148 JOY393139:JOY393148 JYU393139:JYU393148 KIQ393139:KIQ393148 KSM393139:KSM393148 LCI393139:LCI393148 LME393139:LME393148 LWA393139:LWA393148 MFW393139:MFW393148 MPS393139:MPS393148 MZO393139:MZO393148 NJK393139:NJK393148 NTG393139:NTG393148 ODC393139:ODC393148 OMY393139:OMY393148 OWU393139:OWU393148 PGQ393139:PGQ393148 PQM393139:PQM393148 QAI393139:QAI393148 QKE393139:QKE393148 QUA393139:QUA393148 RDW393139:RDW393148 RNS393139:RNS393148 RXO393139:RXO393148 SHK393139:SHK393148 SRG393139:SRG393148 TBC393139:TBC393148 TKY393139:TKY393148 TUU393139:TUU393148 UEQ393139:UEQ393148 UOM393139:UOM393148 UYI393139:UYI393148 VIE393139:VIE393148 VSA393139:VSA393148 WBW393139:WBW393148 WLS393139:WLS393148 WVO393139:WVO393148 JC458675:JC458684 SY458675:SY458684 ACU458675:ACU458684 AMQ458675:AMQ458684 AWM458675:AWM458684 BGI458675:BGI458684 BQE458675:BQE458684 CAA458675:CAA458684 CJW458675:CJW458684 CTS458675:CTS458684 DDO458675:DDO458684 DNK458675:DNK458684 DXG458675:DXG458684 EHC458675:EHC458684 EQY458675:EQY458684 FAU458675:FAU458684 FKQ458675:FKQ458684 FUM458675:FUM458684 GEI458675:GEI458684 GOE458675:GOE458684 GYA458675:GYA458684 HHW458675:HHW458684 HRS458675:HRS458684 IBO458675:IBO458684 ILK458675:ILK458684 IVG458675:IVG458684 JFC458675:JFC458684 JOY458675:JOY458684 JYU458675:JYU458684 KIQ458675:KIQ458684 KSM458675:KSM458684 LCI458675:LCI458684 LME458675:LME458684 LWA458675:LWA458684 MFW458675:MFW458684 MPS458675:MPS458684 MZO458675:MZO458684 NJK458675:NJK458684 NTG458675:NTG458684 ODC458675:ODC458684 OMY458675:OMY458684 OWU458675:OWU458684 PGQ458675:PGQ458684 PQM458675:PQM458684 QAI458675:QAI458684 QKE458675:QKE458684 QUA458675:QUA458684 RDW458675:RDW458684 RNS458675:RNS458684 RXO458675:RXO458684 SHK458675:SHK458684 SRG458675:SRG458684 TBC458675:TBC458684 TKY458675:TKY458684 TUU458675:TUU458684 UEQ458675:UEQ458684 UOM458675:UOM458684 UYI458675:UYI458684 VIE458675:VIE458684 VSA458675:VSA458684 WBW458675:WBW458684 WLS458675:WLS458684 WVO458675:WVO458684 JC524211:JC524220 SY524211:SY524220 ACU524211:ACU524220 AMQ524211:AMQ524220 AWM524211:AWM524220 BGI524211:BGI524220 BQE524211:BQE524220 CAA524211:CAA524220 CJW524211:CJW524220 CTS524211:CTS524220 DDO524211:DDO524220 DNK524211:DNK524220 DXG524211:DXG524220 EHC524211:EHC524220 EQY524211:EQY524220 FAU524211:FAU524220 FKQ524211:FKQ524220 FUM524211:FUM524220 GEI524211:GEI524220 GOE524211:GOE524220 GYA524211:GYA524220 HHW524211:HHW524220 HRS524211:HRS524220 IBO524211:IBO524220 ILK524211:ILK524220 IVG524211:IVG524220 JFC524211:JFC524220 JOY524211:JOY524220 JYU524211:JYU524220 KIQ524211:KIQ524220 KSM524211:KSM524220 LCI524211:LCI524220 LME524211:LME524220 LWA524211:LWA524220 MFW524211:MFW524220 MPS524211:MPS524220 MZO524211:MZO524220 NJK524211:NJK524220 NTG524211:NTG524220 ODC524211:ODC524220 OMY524211:OMY524220 OWU524211:OWU524220 PGQ524211:PGQ524220 PQM524211:PQM524220 QAI524211:QAI524220 QKE524211:QKE524220 QUA524211:QUA524220 RDW524211:RDW524220 RNS524211:RNS524220 RXO524211:RXO524220 SHK524211:SHK524220 SRG524211:SRG524220 TBC524211:TBC524220 TKY524211:TKY524220 TUU524211:TUU524220 UEQ524211:UEQ524220 UOM524211:UOM524220 UYI524211:UYI524220 VIE524211:VIE524220 VSA524211:VSA524220 WBW524211:WBW524220 WLS524211:WLS524220 WVO524211:WVO524220 JC589747:JC589756 SY589747:SY589756 ACU589747:ACU589756 AMQ589747:AMQ589756 AWM589747:AWM589756 BGI589747:BGI589756 BQE589747:BQE589756 CAA589747:CAA589756 CJW589747:CJW589756 CTS589747:CTS589756 DDO589747:DDO589756 DNK589747:DNK589756 DXG589747:DXG589756 EHC589747:EHC589756 EQY589747:EQY589756 FAU589747:FAU589756 FKQ589747:FKQ589756 FUM589747:FUM589756 GEI589747:GEI589756 GOE589747:GOE589756 GYA589747:GYA589756 HHW589747:HHW589756 HRS589747:HRS589756 IBO589747:IBO589756 ILK589747:ILK589756 IVG589747:IVG589756 JFC589747:JFC589756 JOY589747:JOY589756 JYU589747:JYU589756 KIQ589747:KIQ589756 KSM589747:KSM589756 LCI589747:LCI589756 LME589747:LME589756 LWA589747:LWA589756 MFW589747:MFW589756 MPS589747:MPS589756 MZO589747:MZO589756 NJK589747:NJK589756 NTG589747:NTG589756 ODC589747:ODC589756 OMY589747:OMY589756 OWU589747:OWU589756 PGQ589747:PGQ589756 PQM589747:PQM589756 QAI589747:QAI589756 QKE589747:QKE589756 QUA589747:QUA589756 RDW589747:RDW589756 RNS589747:RNS589756 RXO589747:RXO589756 SHK589747:SHK589756 SRG589747:SRG589756 TBC589747:TBC589756 TKY589747:TKY589756 TUU589747:TUU589756 UEQ589747:UEQ589756 UOM589747:UOM589756 UYI589747:UYI589756 VIE589747:VIE589756 VSA589747:VSA589756 WBW589747:WBW589756 WLS589747:WLS589756 WVO589747:WVO589756 JC655283:JC655292 SY655283:SY655292 ACU655283:ACU655292 AMQ655283:AMQ655292 AWM655283:AWM655292 BGI655283:BGI655292 BQE655283:BQE655292 CAA655283:CAA655292 CJW655283:CJW655292 CTS655283:CTS655292 DDO655283:DDO655292 DNK655283:DNK655292 DXG655283:DXG655292 EHC655283:EHC655292 EQY655283:EQY655292 FAU655283:FAU655292 FKQ655283:FKQ655292 FUM655283:FUM655292 GEI655283:GEI655292 GOE655283:GOE655292 GYA655283:GYA655292 HHW655283:HHW655292 HRS655283:HRS655292 IBO655283:IBO655292 ILK655283:ILK655292 IVG655283:IVG655292 JFC655283:JFC655292 JOY655283:JOY655292 JYU655283:JYU655292 KIQ655283:KIQ655292 KSM655283:KSM655292 LCI655283:LCI655292 LME655283:LME655292 LWA655283:LWA655292 MFW655283:MFW655292 MPS655283:MPS655292 MZO655283:MZO655292 NJK655283:NJK655292 NTG655283:NTG655292 ODC655283:ODC655292 OMY655283:OMY655292 OWU655283:OWU655292 PGQ655283:PGQ655292 PQM655283:PQM655292 QAI655283:QAI655292 QKE655283:QKE655292 QUA655283:QUA655292 RDW655283:RDW655292 RNS655283:RNS655292 RXO655283:RXO655292 SHK655283:SHK655292 SRG655283:SRG655292 TBC655283:TBC655292 TKY655283:TKY655292 TUU655283:TUU655292 UEQ655283:UEQ655292 UOM655283:UOM655292 UYI655283:UYI655292 VIE655283:VIE655292 VSA655283:VSA655292 WBW655283:WBW655292 WLS655283:WLS655292 WVO655283:WVO655292 JC720819:JC720828 SY720819:SY720828 ACU720819:ACU720828 AMQ720819:AMQ720828 AWM720819:AWM720828 BGI720819:BGI720828 BQE720819:BQE720828 CAA720819:CAA720828 CJW720819:CJW720828 CTS720819:CTS720828 DDO720819:DDO720828 DNK720819:DNK720828 DXG720819:DXG720828 EHC720819:EHC720828 EQY720819:EQY720828 FAU720819:FAU720828 FKQ720819:FKQ720828 FUM720819:FUM720828 GEI720819:GEI720828 GOE720819:GOE720828 GYA720819:GYA720828 HHW720819:HHW720828 HRS720819:HRS720828 IBO720819:IBO720828 ILK720819:ILK720828 IVG720819:IVG720828 JFC720819:JFC720828 JOY720819:JOY720828 JYU720819:JYU720828 KIQ720819:KIQ720828 KSM720819:KSM720828 LCI720819:LCI720828 LME720819:LME720828 LWA720819:LWA720828 MFW720819:MFW720828 MPS720819:MPS720828 MZO720819:MZO720828 NJK720819:NJK720828 NTG720819:NTG720828 ODC720819:ODC720828 OMY720819:OMY720828 OWU720819:OWU720828 PGQ720819:PGQ720828 PQM720819:PQM720828 QAI720819:QAI720828 QKE720819:QKE720828 QUA720819:QUA720828 RDW720819:RDW720828 RNS720819:RNS720828 RXO720819:RXO720828 SHK720819:SHK720828 SRG720819:SRG720828 TBC720819:TBC720828 TKY720819:TKY720828 TUU720819:TUU720828 UEQ720819:UEQ720828 UOM720819:UOM720828 UYI720819:UYI720828 VIE720819:VIE720828 VSA720819:VSA720828 WBW720819:WBW720828 WLS720819:WLS720828 WVO720819:WVO720828 JC786355:JC786364 SY786355:SY786364 ACU786355:ACU786364 AMQ786355:AMQ786364 AWM786355:AWM786364 BGI786355:BGI786364 BQE786355:BQE786364 CAA786355:CAA786364 CJW786355:CJW786364 CTS786355:CTS786364 DDO786355:DDO786364 DNK786355:DNK786364 DXG786355:DXG786364 EHC786355:EHC786364 EQY786355:EQY786364 FAU786355:FAU786364 FKQ786355:FKQ786364 FUM786355:FUM786364 GEI786355:GEI786364 GOE786355:GOE786364 GYA786355:GYA786364 HHW786355:HHW786364 HRS786355:HRS786364 IBO786355:IBO786364 ILK786355:ILK786364 IVG786355:IVG786364 JFC786355:JFC786364 JOY786355:JOY786364 JYU786355:JYU786364 KIQ786355:KIQ786364 KSM786355:KSM786364 LCI786355:LCI786364 LME786355:LME786364 LWA786355:LWA786364 MFW786355:MFW786364 MPS786355:MPS786364 MZO786355:MZO786364 NJK786355:NJK786364 NTG786355:NTG786364 ODC786355:ODC786364 OMY786355:OMY786364 OWU786355:OWU786364 PGQ786355:PGQ786364 PQM786355:PQM786364 QAI786355:QAI786364 QKE786355:QKE786364 QUA786355:QUA786364 RDW786355:RDW786364 RNS786355:RNS786364 RXO786355:RXO786364 SHK786355:SHK786364 SRG786355:SRG786364 TBC786355:TBC786364 TKY786355:TKY786364 TUU786355:TUU786364 UEQ786355:UEQ786364 UOM786355:UOM786364 UYI786355:UYI786364 VIE786355:VIE786364 VSA786355:VSA786364 WBW786355:WBW786364 WLS786355:WLS786364 WVO786355:WVO786364 JC851891:JC851900 SY851891:SY851900 ACU851891:ACU851900 AMQ851891:AMQ851900 AWM851891:AWM851900 BGI851891:BGI851900 BQE851891:BQE851900 CAA851891:CAA851900 CJW851891:CJW851900 CTS851891:CTS851900 DDO851891:DDO851900 DNK851891:DNK851900 DXG851891:DXG851900 EHC851891:EHC851900 EQY851891:EQY851900 FAU851891:FAU851900 FKQ851891:FKQ851900 FUM851891:FUM851900 GEI851891:GEI851900 GOE851891:GOE851900 GYA851891:GYA851900 HHW851891:HHW851900 HRS851891:HRS851900 IBO851891:IBO851900 ILK851891:ILK851900 IVG851891:IVG851900 JFC851891:JFC851900 JOY851891:JOY851900 JYU851891:JYU851900 KIQ851891:KIQ851900 KSM851891:KSM851900 LCI851891:LCI851900 LME851891:LME851900 LWA851891:LWA851900 MFW851891:MFW851900 MPS851891:MPS851900 MZO851891:MZO851900 NJK851891:NJK851900 NTG851891:NTG851900 ODC851891:ODC851900 OMY851891:OMY851900 OWU851891:OWU851900 PGQ851891:PGQ851900 PQM851891:PQM851900 QAI851891:QAI851900 QKE851891:QKE851900 QUA851891:QUA851900 RDW851891:RDW851900 RNS851891:RNS851900 RXO851891:RXO851900 SHK851891:SHK851900 SRG851891:SRG851900 TBC851891:TBC851900 TKY851891:TKY851900 TUU851891:TUU851900 UEQ851891:UEQ851900 UOM851891:UOM851900 UYI851891:UYI851900 VIE851891:VIE851900 VSA851891:VSA851900 WBW851891:WBW851900 WLS851891:WLS851900 WVO851891:WVO851900 JC917427:JC917436 SY917427:SY917436 ACU917427:ACU917436 AMQ917427:AMQ917436 AWM917427:AWM917436 BGI917427:BGI917436 BQE917427:BQE917436 CAA917427:CAA917436 CJW917427:CJW917436 CTS917427:CTS917436 DDO917427:DDO917436 DNK917427:DNK917436 DXG917427:DXG917436 EHC917427:EHC917436 EQY917427:EQY917436 FAU917427:FAU917436 FKQ917427:FKQ917436 FUM917427:FUM917436 GEI917427:GEI917436 GOE917427:GOE917436 GYA917427:GYA917436 HHW917427:HHW917436 HRS917427:HRS917436 IBO917427:IBO917436 ILK917427:ILK917436 IVG917427:IVG917436 JFC917427:JFC917436 JOY917427:JOY917436 JYU917427:JYU917436 KIQ917427:KIQ917436 KSM917427:KSM917436 LCI917427:LCI917436 LME917427:LME917436 LWA917427:LWA917436 MFW917427:MFW917436 MPS917427:MPS917436 MZO917427:MZO917436 NJK917427:NJK917436 NTG917427:NTG917436 ODC917427:ODC917436 OMY917427:OMY917436 OWU917427:OWU917436 PGQ917427:PGQ917436 PQM917427:PQM917436 QAI917427:QAI917436 QKE917427:QKE917436 QUA917427:QUA917436 RDW917427:RDW917436 RNS917427:RNS917436 RXO917427:RXO917436 SHK917427:SHK917436 SRG917427:SRG917436 TBC917427:TBC917436 TKY917427:TKY917436 TUU917427:TUU917436 UEQ917427:UEQ917436 UOM917427:UOM917436 UYI917427:UYI917436 VIE917427:VIE917436 VSA917427:VSA917436 WBW917427:WBW917436 WLS917427:WLS917436 WVO917427:WVO917436 JC982963:JC982972 SY982963:SY982972 ACU982963:ACU982972 AMQ982963:AMQ982972 AWM982963:AWM982972 BGI982963:BGI982972 BQE982963:BQE982972 CAA982963:CAA982972 CJW982963:CJW982972 CTS982963:CTS982972 DDO982963:DDO982972 DNK982963:DNK982972 DXG982963:DXG982972 EHC982963:EHC982972 EQY982963:EQY982972 FAU982963:FAU982972 FKQ982963:FKQ982972 FUM982963:FUM982972 GEI982963:GEI982972 GOE982963:GOE982972 GYA982963:GYA982972 HHW982963:HHW982972 HRS982963:HRS982972 IBO982963:IBO982972 ILK982963:ILK982972 IVG982963:IVG982972 JFC982963:JFC982972 JOY982963:JOY982972 JYU982963:JYU982972 KIQ982963:KIQ982972 KSM982963:KSM982972 LCI982963:LCI982972 LME982963:LME982972 LWA982963:LWA982972 MFW982963:MFW982972 MPS982963:MPS982972 MZO982963:MZO982972 NJK982963:NJK982972 NTG982963:NTG982972 ODC982963:ODC982972 OMY982963:OMY982972 OWU982963:OWU982972 PGQ982963:PGQ982972 PQM982963:PQM982972 QAI982963:QAI982972 QKE982963:QKE982972 QUA982963:QUA982972 RDW982963:RDW982972 RNS982963:RNS982972 RXO982963:RXO982972 SHK982963:SHK982972 SRG982963:SRG982972 TBC982963:TBC982972 TKY982963:TKY982972 TUU982963:TUU982972 UEQ982963:UEQ982972 UOM982963:UOM982972 UYI982963:UYI982972 VIE982963:VIE982972 VSA982963:VSA982972 WBW982963:WBW982972 WLS982963:WLS982972 WVO982963:WVO982972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formula1>1</formula1>
    </dataValidation>
    <dataValidation type="whole" operator="greaterThanOrEqual" allowBlank="1" showInputMessage="1" showErrorMessage="1" sqref="WVT982964:WVT982966 O65480:O65508 O982964:O982966 O917428:O917430 O851892:O851894 O786356:O786358 O720820:O720822 O655284:O655286 O589748:O589750 O524212:O524214 O458676:O458678 O393140:O393142 O327604:O327606 O262068:O262070 O196532:O196534 O130996:O130998 O65460:O65462 O982960:O982961 O917424:O917425 O851888:O851889 O786352:O786353 O720816:O720817 O655280:O655281 O589744:O589745 O524208:O524209 O458672:O458673 O393136:O393137 O327600:O327601 O262064:O262065 O196528:O196529 O130992:O130993 O65456:O65457 O982951:O982955 O917415:O917419 O851879:O851883 O786343:O786347 O720807:O720811 O655271:O655275 O589735:O589739 O524199:O524203 O458663:O458667 O393127:O393131 O327591:O327595 O262055:O262059 O196519:O196523 O130983:O130987 O65447:O65451 O982975:O982978 O917439:O917442 O851903:O851906 O786367:O786370 O720831:O720834 O655295:O655298 O589759:O589762 O524223:O524226 O458687:O458690 O393151:O393154 O327615:O327618 O262079:O262082 O196543:O196546 O131007:O131010 O65471:O65474 O982984:O983012 O917448:O917476 O851912:O851940 O786376:O786404 O720840:O720868 O655304:O655332 O589768:O589796 O524232:O524260 O458696:O458724 O393160:O393188 O327624:O327652 O262088:O262116 O196552:O196580 O131016:O131044 JH65480:JH65508 TD65480:TD65508 ACZ65480:ACZ65508 AMV65480:AMV65508 AWR65480:AWR65508 BGN65480:BGN65508 BQJ65480:BQJ65508 CAF65480:CAF65508 CKB65480:CKB65508 CTX65480:CTX65508 DDT65480:DDT65508 DNP65480:DNP65508 DXL65480:DXL65508 EHH65480:EHH65508 ERD65480:ERD65508 FAZ65480:FAZ65508 FKV65480:FKV65508 FUR65480:FUR65508 GEN65480:GEN65508 GOJ65480:GOJ65508 GYF65480:GYF65508 HIB65480:HIB65508 HRX65480:HRX65508 IBT65480:IBT65508 ILP65480:ILP65508 IVL65480:IVL65508 JFH65480:JFH65508 JPD65480:JPD65508 JYZ65480:JYZ65508 KIV65480:KIV65508 KSR65480:KSR65508 LCN65480:LCN65508 LMJ65480:LMJ65508 LWF65480:LWF65508 MGB65480:MGB65508 MPX65480:MPX65508 MZT65480:MZT65508 NJP65480:NJP65508 NTL65480:NTL65508 ODH65480:ODH65508 OND65480:OND65508 OWZ65480:OWZ65508 PGV65480:PGV65508 PQR65480:PQR65508 QAN65480:QAN65508 QKJ65480:QKJ65508 QUF65480:QUF65508 REB65480:REB65508 RNX65480:RNX65508 RXT65480:RXT65508 SHP65480:SHP65508 SRL65480:SRL65508 TBH65480:TBH65508 TLD65480:TLD65508 TUZ65480:TUZ65508 UEV65480:UEV65508 UOR65480:UOR65508 UYN65480:UYN65508 VIJ65480:VIJ65508 VSF65480:VSF65508 WCB65480:WCB65508 WLX65480:WLX65508 WVT65480:WVT65508 JH131016:JH131044 TD131016:TD131044 ACZ131016:ACZ131044 AMV131016:AMV131044 AWR131016:AWR131044 BGN131016:BGN131044 BQJ131016:BQJ131044 CAF131016:CAF131044 CKB131016:CKB131044 CTX131016:CTX131044 DDT131016:DDT131044 DNP131016:DNP131044 DXL131016:DXL131044 EHH131016:EHH131044 ERD131016:ERD131044 FAZ131016:FAZ131044 FKV131016:FKV131044 FUR131016:FUR131044 GEN131016:GEN131044 GOJ131016:GOJ131044 GYF131016:GYF131044 HIB131016:HIB131044 HRX131016:HRX131044 IBT131016:IBT131044 ILP131016:ILP131044 IVL131016:IVL131044 JFH131016:JFH131044 JPD131016:JPD131044 JYZ131016:JYZ131044 KIV131016:KIV131044 KSR131016:KSR131044 LCN131016:LCN131044 LMJ131016:LMJ131044 LWF131016:LWF131044 MGB131016:MGB131044 MPX131016:MPX131044 MZT131016:MZT131044 NJP131016:NJP131044 NTL131016:NTL131044 ODH131016:ODH131044 OND131016:OND131044 OWZ131016:OWZ131044 PGV131016:PGV131044 PQR131016:PQR131044 QAN131016:QAN131044 QKJ131016:QKJ131044 QUF131016:QUF131044 REB131016:REB131044 RNX131016:RNX131044 RXT131016:RXT131044 SHP131016:SHP131044 SRL131016:SRL131044 TBH131016:TBH131044 TLD131016:TLD131044 TUZ131016:TUZ131044 UEV131016:UEV131044 UOR131016:UOR131044 UYN131016:UYN131044 VIJ131016:VIJ131044 VSF131016:VSF131044 WCB131016:WCB131044 WLX131016:WLX131044 WVT131016:WVT131044 JH196552:JH196580 TD196552:TD196580 ACZ196552:ACZ196580 AMV196552:AMV196580 AWR196552:AWR196580 BGN196552:BGN196580 BQJ196552:BQJ196580 CAF196552:CAF196580 CKB196552:CKB196580 CTX196552:CTX196580 DDT196552:DDT196580 DNP196552:DNP196580 DXL196552:DXL196580 EHH196552:EHH196580 ERD196552:ERD196580 FAZ196552:FAZ196580 FKV196552:FKV196580 FUR196552:FUR196580 GEN196552:GEN196580 GOJ196552:GOJ196580 GYF196552:GYF196580 HIB196552:HIB196580 HRX196552:HRX196580 IBT196552:IBT196580 ILP196552:ILP196580 IVL196552:IVL196580 JFH196552:JFH196580 JPD196552:JPD196580 JYZ196552:JYZ196580 KIV196552:KIV196580 KSR196552:KSR196580 LCN196552:LCN196580 LMJ196552:LMJ196580 LWF196552:LWF196580 MGB196552:MGB196580 MPX196552:MPX196580 MZT196552:MZT196580 NJP196552:NJP196580 NTL196552:NTL196580 ODH196552:ODH196580 OND196552:OND196580 OWZ196552:OWZ196580 PGV196552:PGV196580 PQR196552:PQR196580 QAN196552:QAN196580 QKJ196552:QKJ196580 QUF196552:QUF196580 REB196552:REB196580 RNX196552:RNX196580 RXT196552:RXT196580 SHP196552:SHP196580 SRL196552:SRL196580 TBH196552:TBH196580 TLD196552:TLD196580 TUZ196552:TUZ196580 UEV196552:UEV196580 UOR196552:UOR196580 UYN196552:UYN196580 VIJ196552:VIJ196580 VSF196552:VSF196580 WCB196552:WCB196580 WLX196552:WLX196580 WVT196552:WVT196580 JH262088:JH262116 TD262088:TD262116 ACZ262088:ACZ262116 AMV262088:AMV262116 AWR262088:AWR262116 BGN262088:BGN262116 BQJ262088:BQJ262116 CAF262088:CAF262116 CKB262088:CKB262116 CTX262088:CTX262116 DDT262088:DDT262116 DNP262088:DNP262116 DXL262088:DXL262116 EHH262088:EHH262116 ERD262088:ERD262116 FAZ262088:FAZ262116 FKV262088:FKV262116 FUR262088:FUR262116 GEN262088:GEN262116 GOJ262088:GOJ262116 GYF262088:GYF262116 HIB262088:HIB262116 HRX262088:HRX262116 IBT262088:IBT262116 ILP262088:ILP262116 IVL262088:IVL262116 JFH262088:JFH262116 JPD262088:JPD262116 JYZ262088:JYZ262116 KIV262088:KIV262116 KSR262088:KSR262116 LCN262088:LCN262116 LMJ262088:LMJ262116 LWF262088:LWF262116 MGB262088:MGB262116 MPX262088:MPX262116 MZT262088:MZT262116 NJP262088:NJP262116 NTL262088:NTL262116 ODH262088:ODH262116 OND262088:OND262116 OWZ262088:OWZ262116 PGV262088:PGV262116 PQR262088:PQR262116 QAN262088:QAN262116 QKJ262088:QKJ262116 QUF262088:QUF262116 REB262088:REB262116 RNX262088:RNX262116 RXT262088:RXT262116 SHP262088:SHP262116 SRL262088:SRL262116 TBH262088:TBH262116 TLD262088:TLD262116 TUZ262088:TUZ262116 UEV262088:UEV262116 UOR262088:UOR262116 UYN262088:UYN262116 VIJ262088:VIJ262116 VSF262088:VSF262116 WCB262088:WCB262116 WLX262088:WLX262116 WVT262088:WVT262116 JH327624:JH327652 TD327624:TD327652 ACZ327624:ACZ327652 AMV327624:AMV327652 AWR327624:AWR327652 BGN327624:BGN327652 BQJ327624:BQJ327652 CAF327624:CAF327652 CKB327624:CKB327652 CTX327624:CTX327652 DDT327624:DDT327652 DNP327624:DNP327652 DXL327624:DXL327652 EHH327624:EHH327652 ERD327624:ERD327652 FAZ327624:FAZ327652 FKV327624:FKV327652 FUR327624:FUR327652 GEN327624:GEN327652 GOJ327624:GOJ327652 GYF327624:GYF327652 HIB327624:HIB327652 HRX327624:HRX327652 IBT327624:IBT327652 ILP327624:ILP327652 IVL327624:IVL327652 JFH327624:JFH327652 JPD327624:JPD327652 JYZ327624:JYZ327652 KIV327624:KIV327652 KSR327624:KSR327652 LCN327624:LCN327652 LMJ327624:LMJ327652 LWF327624:LWF327652 MGB327624:MGB327652 MPX327624:MPX327652 MZT327624:MZT327652 NJP327624:NJP327652 NTL327624:NTL327652 ODH327624:ODH327652 OND327624:OND327652 OWZ327624:OWZ327652 PGV327624:PGV327652 PQR327624:PQR327652 QAN327624:QAN327652 QKJ327624:QKJ327652 QUF327624:QUF327652 REB327624:REB327652 RNX327624:RNX327652 RXT327624:RXT327652 SHP327624:SHP327652 SRL327624:SRL327652 TBH327624:TBH327652 TLD327624:TLD327652 TUZ327624:TUZ327652 UEV327624:UEV327652 UOR327624:UOR327652 UYN327624:UYN327652 VIJ327624:VIJ327652 VSF327624:VSF327652 WCB327624:WCB327652 WLX327624:WLX327652 WVT327624:WVT327652 JH393160:JH393188 TD393160:TD393188 ACZ393160:ACZ393188 AMV393160:AMV393188 AWR393160:AWR393188 BGN393160:BGN393188 BQJ393160:BQJ393188 CAF393160:CAF393188 CKB393160:CKB393188 CTX393160:CTX393188 DDT393160:DDT393188 DNP393160:DNP393188 DXL393160:DXL393188 EHH393160:EHH393188 ERD393160:ERD393188 FAZ393160:FAZ393188 FKV393160:FKV393188 FUR393160:FUR393188 GEN393160:GEN393188 GOJ393160:GOJ393188 GYF393160:GYF393188 HIB393160:HIB393188 HRX393160:HRX393188 IBT393160:IBT393188 ILP393160:ILP393188 IVL393160:IVL393188 JFH393160:JFH393188 JPD393160:JPD393188 JYZ393160:JYZ393188 KIV393160:KIV393188 KSR393160:KSR393188 LCN393160:LCN393188 LMJ393160:LMJ393188 LWF393160:LWF393188 MGB393160:MGB393188 MPX393160:MPX393188 MZT393160:MZT393188 NJP393160:NJP393188 NTL393160:NTL393188 ODH393160:ODH393188 OND393160:OND393188 OWZ393160:OWZ393188 PGV393160:PGV393188 PQR393160:PQR393188 QAN393160:QAN393188 QKJ393160:QKJ393188 QUF393160:QUF393188 REB393160:REB393188 RNX393160:RNX393188 RXT393160:RXT393188 SHP393160:SHP393188 SRL393160:SRL393188 TBH393160:TBH393188 TLD393160:TLD393188 TUZ393160:TUZ393188 UEV393160:UEV393188 UOR393160:UOR393188 UYN393160:UYN393188 VIJ393160:VIJ393188 VSF393160:VSF393188 WCB393160:WCB393188 WLX393160:WLX393188 WVT393160:WVT393188 JH458696:JH458724 TD458696:TD458724 ACZ458696:ACZ458724 AMV458696:AMV458724 AWR458696:AWR458724 BGN458696:BGN458724 BQJ458696:BQJ458724 CAF458696:CAF458724 CKB458696:CKB458724 CTX458696:CTX458724 DDT458696:DDT458724 DNP458696:DNP458724 DXL458696:DXL458724 EHH458696:EHH458724 ERD458696:ERD458724 FAZ458696:FAZ458724 FKV458696:FKV458724 FUR458696:FUR458724 GEN458696:GEN458724 GOJ458696:GOJ458724 GYF458696:GYF458724 HIB458696:HIB458724 HRX458696:HRX458724 IBT458696:IBT458724 ILP458696:ILP458724 IVL458696:IVL458724 JFH458696:JFH458724 JPD458696:JPD458724 JYZ458696:JYZ458724 KIV458696:KIV458724 KSR458696:KSR458724 LCN458696:LCN458724 LMJ458696:LMJ458724 LWF458696:LWF458724 MGB458696:MGB458724 MPX458696:MPX458724 MZT458696:MZT458724 NJP458696:NJP458724 NTL458696:NTL458724 ODH458696:ODH458724 OND458696:OND458724 OWZ458696:OWZ458724 PGV458696:PGV458724 PQR458696:PQR458724 QAN458696:QAN458724 QKJ458696:QKJ458724 QUF458696:QUF458724 REB458696:REB458724 RNX458696:RNX458724 RXT458696:RXT458724 SHP458696:SHP458724 SRL458696:SRL458724 TBH458696:TBH458724 TLD458696:TLD458724 TUZ458696:TUZ458724 UEV458696:UEV458724 UOR458696:UOR458724 UYN458696:UYN458724 VIJ458696:VIJ458724 VSF458696:VSF458724 WCB458696:WCB458724 WLX458696:WLX458724 WVT458696:WVT458724 JH524232:JH524260 TD524232:TD524260 ACZ524232:ACZ524260 AMV524232:AMV524260 AWR524232:AWR524260 BGN524232:BGN524260 BQJ524232:BQJ524260 CAF524232:CAF524260 CKB524232:CKB524260 CTX524232:CTX524260 DDT524232:DDT524260 DNP524232:DNP524260 DXL524232:DXL524260 EHH524232:EHH524260 ERD524232:ERD524260 FAZ524232:FAZ524260 FKV524232:FKV524260 FUR524232:FUR524260 GEN524232:GEN524260 GOJ524232:GOJ524260 GYF524232:GYF524260 HIB524232:HIB524260 HRX524232:HRX524260 IBT524232:IBT524260 ILP524232:ILP524260 IVL524232:IVL524260 JFH524232:JFH524260 JPD524232:JPD524260 JYZ524232:JYZ524260 KIV524232:KIV524260 KSR524232:KSR524260 LCN524232:LCN524260 LMJ524232:LMJ524260 LWF524232:LWF524260 MGB524232:MGB524260 MPX524232:MPX524260 MZT524232:MZT524260 NJP524232:NJP524260 NTL524232:NTL524260 ODH524232:ODH524260 OND524232:OND524260 OWZ524232:OWZ524260 PGV524232:PGV524260 PQR524232:PQR524260 QAN524232:QAN524260 QKJ524232:QKJ524260 QUF524232:QUF524260 REB524232:REB524260 RNX524232:RNX524260 RXT524232:RXT524260 SHP524232:SHP524260 SRL524232:SRL524260 TBH524232:TBH524260 TLD524232:TLD524260 TUZ524232:TUZ524260 UEV524232:UEV524260 UOR524232:UOR524260 UYN524232:UYN524260 VIJ524232:VIJ524260 VSF524232:VSF524260 WCB524232:WCB524260 WLX524232:WLX524260 WVT524232:WVT524260 JH589768:JH589796 TD589768:TD589796 ACZ589768:ACZ589796 AMV589768:AMV589796 AWR589768:AWR589796 BGN589768:BGN589796 BQJ589768:BQJ589796 CAF589768:CAF589796 CKB589768:CKB589796 CTX589768:CTX589796 DDT589768:DDT589796 DNP589768:DNP589796 DXL589768:DXL589796 EHH589768:EHH589796 ERD589768:ERD589796 FAZ589768:FAZ589796 FKV589768:FKV589796 FUR589768:FUR589796 GEN589768:GEN589796 GOJ589768:GOJ589796 GYF589768:GYF589796 HIB589768:HIB589796 HRX589768:HRX589796 IBT589768:IBT589796 ILP589768:ILP589796 IVL589768:IVL589796 JFH589768:JFH589796 JPD589768:JPD589796 JYZ589768:JYZ589796 KIV589768:KIV589796 KSR589768:KSR589796 LCN589768:LCN589796 LMJ589768:LMJ589796 LWF589768:LWF589796 MGB589768:MGB589796 MPX589768:MPX589796 MZT589768:MZT589796 NJP589768:NJP589796 NTL589768:NTL589796 ODH589768:ODH589796 OND589768:OND589796 OWZ589768:OWZ589796 PGV589768:PGV589796 PQR589768:PQR589796 QAN589768:QAN589796 QKJ589768:QKJ589796 QUF589768:QUF589796 REB589768:REB589796 RNX589768:RNX589796 RXT589768:RXT589796 SHP589768:SHP589796 SRL589768:SRL589796 TBH589768:TBH589796 TLD589768:TLD589796 TUZ589768:TUZ589796 UEV589768:UEV589796 UOR589768:UOR589796 UYN589768:UYN589796 VIJ589768:VIJ589796 VSF589768:VSF589796 WCB589768:WCB589796 WLX589768:WLX589796 WVT589768:WVT589796 JH655304:JH655332 TD655304:TD655332 ACZ655304:ACZ655332 AMV655304:AMV655332 AWR655304:AWR655332 BGN655304:BGN655332 BQJ655304:BQJ655332 CAF655304:CAF655332 CKB655304:CKB655332 CTX655304:CTX655332 DDT655304:DDT655332 DNP655304:DNP655332 DXL655304:DXL655332 EHH655304:EHH655332 ERD655304:ERD655332 FAZ655304:FAZ655332 FKV655304:FKV655332 FUR655304:FUR655332 GEN655304:GEN655332 GOJ655304:GOJ655332 GYF655304:GYF655332 HIB655304:HIB655332 HRX655304:HRX655332 IBT655304:IBT655332 ILP655304:ILP655332 IVL655304:IVL655332 JFH655304:JFH655332 JPD655304:JPD655332 JYZ655304:JYZ655332 KIV655304:KIV655332 KSR655304:KSR655332 LCN655304:LCN655332 LMJ655304:LMJ655332 LWF655304:LWF655332 MGB655304:MGB655332 MPX655304:MPX655332 MZT655304:MZT655332 NJP655304:NJP655332 NTL655304:NTL655332 ODH655304:ODH655332 OND655304:OND655332 OWZ655304:OWZ655332 PGV655304:PGV655332 PQR655304:PQR655332 QAN655304:QAN655332 QKJ655304:QKJ655332 QUF655304:QUF655332 REB655304:REB655332 RNX655304:RNX655332 RXT655304:RXT655332 SHP655304:SHP655332 SRL655304:SRL655332 TBH655304:TBH655332 TLD655304:TLD655332 TUZ655304:TUZ655332 UEV655304:UEV655332 UOR655304:UOR655332 UYN655304:UYN655332 VIJ655304:VIJ655332 VSF655304:VSF655332 WCB655304:WCB655332 WLX655304:WLX655332 WVT655304:WVT655332 JH720840:JH720868 TD720840:TD720868 ACZ720840:ACZ720868 AMV720840:AMV720868 AWR720840:AWR720868 BGN720840:BGN720868 BQJ720840:BQJ720868 CAF720840:CAF720868 CKB720840:CKB720868 CTX720840:CTX720868 DDT720840:DDT720868 DNP720840:DNP720868 DXL720840:DXL720868 EHH720840:EHH720868 ERD720840:ERD720868 FAZ720840:FAZ720868 FKV720840:FKV720868 FUR720840:FUR720868 GEN720840:GEN720868 GOJ720840:GOJ720868 GYF720840:GYF720868 HIB720840:HIB720868 HRX720840:HRX720868 IBT720840:IBT720868 ILP720840:ILP720868 IVL720840:IVL720868 JFH720840:JFH720868 JPD720840:JPD720868 JYZ720840:JYZ720868 KIV720840:KIV720868 KSR720840:KSR720868 LCN720840:LCN720868 LMJ720840:LMJ720868 LWF720840:LWF720868 MGB720840:MGB720868 MPX720840:MPX720868 MZT720840:MZT720868 NJP720840:NJP720868 NTL720840:NTL720868 ODH720840:ODH720868 OND720840:OND720868 OWZ720840:OWZ720868 PGV720840:PGV720868 PQR720840:PQR720868 QAN720840:QAN720868 QKJ720840:QKJ720868 QUF720840:QUF720868 REB720840:REB720868 RNX720840:RNX720868 RXT720840:RXT720868 SHP720840:SHP720868 SRL720840:SRL720868 TBH720840:TBH720868 TLD720840:TLD720868 TUZ720840:TUZ720868 UEV720840:UEV720868 UOR720840:UOR720868 UYN720840:UYN720868 VIJ720840:VIJ720868 VSF720840:VSF720868 WCB720840:WCB720868 WLX720840:WLX720868 WVT720840:WVT720868 JH786376:JH786404 TD786376:TD786404 ACZ786376:ACZ786404 AMV786376:AMV786404 AWR786376:AWR786404 BGN786376:BGN786404 BQJ786376:BQJ786404 CAF786376:CAF786404 CKB786376:CKB786404 CTX786376:CTX786404 DDT786376:DDT786404 DNP786376:DNP786404 DXL786376:DXL786404 EHH786376:EHH786404 ERD786376:ERD786404 FAZ786376:FAZ786404 FKV786376:FKV786404 FUR786376:FUR786404 GEN786376:GEN786404 GOJ786376:GOJ786404 GYF786376:GYF786404 HIB786376:HIB786404 HRX786376:HRX786404 IBT786376:IBT786404 ILP786376:ILP786404 IVL786376:IVL786404 JFH786376:JFH786404 JPD786376:JPD786404 JYZ786376:JYZ786404 KIV786376:KIV786404 KSR786376:KSR786404 LCN786376:LCN786404 LMJ786376:LMJ786404 LWF786376:LWF786404 MGB786376:MGB786404 MPX786376:MPX786404 MZT786376:MZT786404 NJP786376:NJP786404 NTL786376:NTL786404 ODH786376:ODH786404 OND786376:OND786404 OWZ786376:OWZ786404 PGV786376:PGV786404 PQR786376:PQR786404 QAN786376:QAN786404 QKJ786376:QKJ786404 QUF786376:QUF786404 REB786376:REB786404 RNX786376:RNX786404 RXT786376:RXT786404 SHP786376:SHP786404 SRL786376:SRL786404 TBH786376:TBH786404 TLD786376:TLD786404 TUZ786376:TUZ786404 UEV786376:UEV786404 UOR786376:UOR786404 UYN786376:UYN786404 VIJ786376:VIJ786404 VSF786376:VSF786404 WCB786376:WCB786404 WLX786376:WLX786404 WVT786376:WVT786404 JH851912:JH851940 TD851912:TD851940 ACZ851912:ACZ851940 AMV851912:AMV851940 AWR851912:AWR851940 BGN851912:BGN851940 BQJ851912:BQJ851940 CAF851912:CAF851940 CKB851912:CKB851940 CTX851912:CTX851940 DDT851912:DDT851940 DNP851912:DNP851940 DXL851912:DXL851940 EHH851912:EHH851940 ERD851912:ERD851940 FAZ851912:FAZ851940 FKV851912:FKV851940 FUR851912:FUR851940 GEN851912:GEN851940 GOJ851912:GOJ851940 GYF851912:GYF851940 HIB851912:HIB851940 HRX851912:HRX851940 IBT851912:IBT851940 ILP851912:ILP851940 IVL851912:IVL851940 JFH851912:JFH851940 JPD851912:JPD851940 JYZ851912:JYZ851940 KIV851912:KIV851940 KSR851912:KSR851940 LCN851912:LCN851940 LMJ851912:LMJ851940 LWF851912:LWF851940 MGB851912:MGB851940 MPX851912:MPX851940 MZT851912:MZT851940 NJP851912:NJP851940 NTL851912:NTL851940 ODH851912:ODH851940 OND851912:OND851940 OWZ851912:OWZ851940 PGV851912:PGV851940 PQR851912:PQR851940 QAN851912:QAN851940 QKJ851912:QKJ851940 QUF851912:QUF851940 REB851912:REB851940 RNX851912:RNX851940 RXT851912:RXT851940 SHP851912:SHP851940 SRL851912:SRL851940 TBH851912:TBH851940 TLD851912:TLD851940 TUZ851912:TUZ851940 UEV851912:UEV851940 UOR851912:UOR851940 UYN851912:UYN851940 VIJ851912:VIJ851940 VSF851912:VSF851940 WCB851912:WCB851940 WLX851912:WLX851940 WVT851912:WVT851940 JH917448:JH917476 TD917448:TD917476 ACZ917448:ACZ917476 AMV917448:AMV917476 AWR917448:AWR917476 BGN917448:BGN917476 BQJ917448:BQJ917476 CAF917448:CAF917476 CKB917448:CKB917476 CTX917448:CTX917476 DDT917448:DDT917476 DNP917448:DNP917476 DXL917448:DXL917476 EHH917448:EHH917476 ERD917448:ERD917476 FAZ917448:FAZ917476 FKV917448:FKV917476 FUR917448:FUR917476 GEN917448:GEN917476 GOJ917448:GOJ917476 GYF917448:GYF917476 HIB917448:HIB917476 HRX917448:HRX917476 IBT917448:IBT917476 ILP917448:ILP917476 IVL917448:IVL917476 JFH917448:JFH917476 JPD917448:JPD917476 JYZ917448:JYZ917476 KIV917448:KIV917476 KSR917448:KSR917476 LCN917448:LCN917476 LMJ917448:LMJ917476 LWF917448:LWF917476 MGB917448:MGB917476 MPX917448:MPX917476 MZT917448:MZT917476 NJP917448:NJP917476 NTL917448:NTL917476 ODH917448:ODH917476 OND917448:OND917476 OWZ917448:OWZ917476 PGV917448:PGV917476 PQR917448:PQR917476 QAN917448:QAN917476 QKJ917448:QKJ917476 QUF917448:QUF917476 REB917448:REB917476 RNX917448:RNX917476 RXT917448:RXT917476 SHP917448:SHP917476 SRL917448:SRL917476 TBH917448:TBH917476 TLD917448:TLD917476 TUZ917448:TUZ917476 UEV917448:UEV917476 UOR917448:UOR917476 UYN917448:UYN917476 VIJ917448:VIJ917476 VSF917448:VSF917476 WCB917448:WCB917476 WLX917448:WLX917476 WVT917448:WVT917476 JH982984:JH983012 TD982984:TD983012 ACZ982984:ACZ983012 AMV982984:AMV983012 AWR982984:AWR983012 BGN982984:BGN983012 BQJ982984:BQJ983012 CAF982984:CAF983012 CKB982984:CKB983012 CTX982984:CTX983012 DDT982984:DDT983012 DNP982984:DNP983012 DXL982984:DXL983012 EHH982984:EHH983012 ERD982984:ERD983012 FAZ982984:FAZ983012 FKV982984:FKV983012 FUR982984:FUR983012 GEN982984:GEN983012 GOJ982984:GOJ983012 GYF982984:GYF983012 HIB982984:HIB983012 HRX982984:HRX983012 IBT982984:IBT983012 ILP982984:ILP983012 IVL982984:IVL983012 JFH982984:JFH983012 JPD982984:JPD983012 JYZ982984:JYZ983012 KIV982984:KIV983012 KSR982984:KSR983012 LCN982984:LCN983012 LMJ982984:LMJ983012 LWF982984:LWF983012 MGB982984:MGB983012 MPX982984:MPX983012 MZT982984:MZT983012 NJP982984:NJP983012 NTL982984:NTL983012 ODH982984:ODH983012 OND982984:OND983012 OWZ982984:OWZ983012 PGV982984:PGV983012 PQR982984:PQR983012 QAN982984:QAN983012 QKJ982984:QKJ983012 QUF982984:QUF983012 REB982984:REB983012 RNX982984:RNX983012 RXT982984:RXT983012 SHP982984:SHP983012 SRL982984:SRL983012 TBH982984:TBH983012 TLD982984:TLD983012 TUZ982984:TUZ983012 UEV982984:UEV983012 UOR982984:UOR983012 UYN982984:UYN983012 VIJ982984:VIJ983012 VSF982984:VSF983012 WCB982984:WCB983012 WLX982984:WLX983012 WVT982984:WVT983012 JH65471:JH65474 TD65471:TD65474 ACZ65471:ACZ65474 AMV65471:AMV65474 AWR65471:AWR65474 BGN65471:BGN65474 BQJ65471:BQJ65474 CAF65471:CAF65474 CKB65471:CKB65474 CTX65471:CTX65474 DDT65471:DDT65474 DNP65471:DNP65474 DXL65471:DXL65474 EHH65471:EHH65474 ERD65471:ERD65474 FAZ65471:FAZ65474 FKV65471:FKV65474 FUR65471:FUR65474 GEN65471:GEN65474 GOJ65471:GOJ65474 GYF65471:GYF65474 HIB65471:HIB65474 HRX65471:HRX65474 IBT65471:IBT65474 ILP65471:ILP65474 IVL65471:IVL65474 JFH65471:JFH65474 JPD65471:JPD65474 JYZ65471:JYZ65474 KIV65471:KIV65474 KSR65471:KSR65474 LCN65471:LCN65474 LMJ65471:LMJ65474 LWF65471:LWF65474 MGB65471:MGB65474 MPX65471:MPX65474 MZT65471:MZT65474 NJP65471:NJP65474 NTL65471:NTL65474 ODH65471:ODH65474 OND65471:OND65474 OWZ65471:OWZ65474 PGV65471:PGV65474 PQR65471:PQR65474 QAN65471:QAN65474 QKJ65471:QKJ65474 QUF65471:QUF65474 REB65471:REB65474 RNX65471:RNX65474 RXT65471:RXT65474 SHP65471:SHP65474 SRL65471:SRL65474 TBH65471:TBH65474 TLD65471:TLD65474 TUZ65471:TUZ65474 UEV65471:UEV65474 UOR65471:UOR65474 UYN65471:UYN65474 VIJ65471:VIJ65474 VSF65471:VSF65474 WCB65471:WCB65474 WLX65471:WLX65474 WVT65471:WVT65474 JH131007:JH131010 TD131007:TD131010 ACZ131007:ACZ131010 AMV131007:AMV131010 AWR131007:AWR131010 BGN131007:BGN131010 BQJ131007:BQJ131010 CAF131007:CAF131010 CKB131007:CKB131010 CTX131007:CTX131010 DDT131007:DDT131010 DNP131007:DNP131010 DXL131007:DXL131010 EHH131007:EHH131010 ERD131007:ERD131010 FAZ131007:FAZ131010 FKV131007:FKV131010 FUR131007:FUR131010 GEN131007:GEN131010 GOJ131007:GOJ131010 GYF131007:GYF131010 HIB131007:HIB131010 HRX131007:HRX131010 IBT131007:IBT131010 ILP131007:ILP131010 IVL131007:IVL131010 JFH131007:JFH131010 JPD131007:JPD131010 JYZ131007:JYZ131010 KIV131007:KIV131010 KSR131007:KSR131010 LCN131007:LCN131010 LMJ131007:LMJ131010 LWF131007:LWF131010 MGB131007:MGB131010 MPX131007:MPX131010 MZT131007:MZT131010 NJP131007:NJP131010 NTL131007:NTL131010 ODH131007:ODH131010 OND131007:OND131010 OWZ131007:OWZ131010 PGV131007:PGV131010 PQR131007:PQR131010 QAN131007:QAN131010 QKJ131007:QKJ131010 QUF131007:QUF131010 REB131007:REB131010 RNX131007:RNX131010 RXT131007:RXT131010 SHP131007:SHP131010 SRL131007:SRL131010 TBH131007:TBH131010 TLD131007:TLD131010 TUZ131007:TUZ131010 UEV131007:UEV131010 UOR131007:UOR131010 UYN131007:UYN131010 VIJ131007:VIJ131010 VSF131007:VSF131010 WCB131007:WCB131010 WLX131007:WLX131010 WVT131007:WVT131010 JH196543:JH196546 TD196543:TD196546 ACZ196543:ACZ196546 AMV196543:AMV196546 AWR196543:AWR196546 BGN196543:BGN196546 BQJ196543:BQJ196546 CAF196543:CAF196546 CKB196543:CKB196546 CTX196543:CTX196546 DDT196543:DDT196546 DNP196543:DNP196546 DXL196543:DXL196546 EHH196543:EHH196546 ERD196543:ERD196546 FAZ196543:FAZ196546 FKV196543:FKV196546 FUR196543:FUR196546 GEN196543:GEN196546 GOJ196543:GOJ196546 GYF196543:GYF196546 HIB196543:HIB196546 HRX196543:HRX196546 IBT196543:IBT196546 ILP196543:ILP196546 IVL196543:IVL196546 JFH196543:JFH196546 JPD196543:JPD196546 JYZ196543:JYZ196546 KIV196543:KIV196546 KSR196543:KSR196546 LCN196543:LCN196546 LMJ196543:LMJ196546 LWF196543:LWF196546 MGB196543:MGB196546 MPX196543:MPX196546 MZT196543:MZT196546 NJP196543:NJP196546 NTL196543:NTL196546 ODH196543:ODH196546 OND196543:OND196546 OWZ196543:OWZ196546 PGV196543:PGV196546 PQR196543:PQR196546 QAN196543:QAN196546 QKJ196543:QKJ196546 QUF196543:QUF196546 REB196543:REB196546 RNX196543:RNX196546 RXT196543:RXT196546 SHP196543:SHP196546 SRL196543:SRL196546 TBH196543:TBH196546 TLD196543:TLD196546 TUZ196543:TUZ196546 UEV196543:UEV196546 UOR196543:UOR196546 UYN196543:UYN196546 VIJ196543:VIJ196546 VSF196543:VSF196546 WCB196543:WCB196546 WLX196543:WLX196546 WVT196543:WVT196546 JH262079:JH262082 TD262079:TD262082 ACZ262079:ACZ262082 AMV262079:AMV262082 AWR262079:AWR262082 BGN262079:BGN262082 BQJ262079:BQJ262082 CAF262079:CAF262082 CKB262079:CKB262082 CTX262079:CTX262082 DDT262079:DDT262082 DNP262079:DNP262082 DXL262079:DXL262082 EHH262079:EHH262082 ERD262079:ERD262082 FAZ262079:FAZ262082 FKV262079:FKV262082 FUR262079:FUR262082 GEN262079:GEN262082 GOJ262079:GOJ262082 GYF262079:GYF262082 HIB262079:HIB262082 HRX262079:HRX262082 IBT262079:IBT262082 ILP262079:ILP262082 IVL262079:IVL262082 JFH262079:JFH262082 JPD262079:JPD262082 JYZ262079:JYZ262082 KIV262079:KIV262082 KSR262079:KSR262082 LCN262079:LCN262082 LMJ262079:LMJ262082 LWF262079:LWF262082 MGB262079:MGB262082 MPX262079:MPX262082 MZT262079:MZT262082 NJP262079:NJP262082 NTL262079:NTL262082 ODH262079:ODH262082 OND262079:OND262082 OWZ262079:OWZ262082 PGV262079:PGV262082 PQR262079:PQR262082 QAN262079:QAN262082 QKJ262079:QKJ262082 QUF262079:QUF262082 REB262079:REB262082 RNX262079:RNX262082 RXT262079:RXT262082 SHP262079:SHP262082 SRL262079:SRL262082 TBH262079:TBH262082 TLD262079:TLD262082 TUZ262079:TUZ262082 UEV262079:UEV262082 UOR262079:UOR262082 UYN262079:UYN262082 VIJ262079:VIJ262082 VSF262079:VSF262082 WCB262079:WCB262082 WLX262079:WLX262082 WVT262079:WVT262082 JH327615:JH327618 TD327615:TD327618 ACZ327615:ACZ327618 AMV327615:AMV327618 AWR327615:AWR327618 BGN327615:BGN327618 BQJ327615:BQJ327618 CAF327615:CAF327618 CKB327615:CKB327618 CTX327615:CTX327618 DDT327615:DDT327618 DNP327615:DNP327618 DXL327615:DXL327618 EHH327615:EHH327618 ERD327615:ERD327618 FAZ327615:FAZ327618 FKV327615:FKV327618 FUR327615:FUR327618 GEN327615:GEN327618 GOJ327615:GOJ327618 GYF327615:GYF327618 HIB327615:HIB327618 HRX327615:HRX327618 IBT327615:IBT327618 ILP327615:ILP327618 IVL327615:IVL327618 JFH327615:JFH327618 JPD327615:JPD327618 JYZ327615:JYZ327618 KIV327615:KIV327618 KSR327615:KSR327618 LCN327615:LCN327618 LMJ327615:LMJ327618 LWF327615:LWF327618 MGB327615:MGB327618 MPX327615:MPX327618 MZT327615:MZT327618 NJP327615:NJP327618 NTL327615:NTL327618 ODH327615:ODH327618 OND327615:OND327618 OWZ327615:OWZ327618 PGV327615:PGV327618 PQR327615:PQR327618 QAN327615:QAN327618 QKJ327615:QKJ327618 QUF327615:QUF327618 REB327615:REB327618 RNX327615:RNX327618 RXT327615:RXT327618 SHP327615:SHP327618 SRL327615:SRL327618 TBH327615:TBH327618 TLD327615:TLD327618 TUZ327615:TUZ327618 UEV327615:UEV327618 UOR327615:UOR327618 UYN327615:UYN327618 VIJ327615:VIJ327618 VSF327615:VSF327618 WCB327615:WCB327618 WLX327615:WLX327618 WVT327615:WVT327618 JH393151:JH393154 TD393151:TD393154 ACZ393151:ACZ393154 AMV393151:AMV393154 AWR393151:AWR393154 BGN393151:BGN393154 BQJ393151:BQJ393154 CAF393151:CAF393154 CKB393151:CKB393154 CTX393151:CTX393154 DDT393151:DDT393154 DNP393151:DNP393154 DXL393151:DXL393154 EHH393151:EHH393154 ERD393151:ERD393154 FAZ393151:FAZ393154 FKV393151:FKV393154 FUR393151:FUR393154 GEN393151:GEN393154 GOJ393151:GOJ393154 GYF393151:GYF393154 HIB393151:HIB393154 HRX393151:HRX393154 IBT393151:IBT393154 ILP393151:ILP393154 IVL393151:IVL393154 JFH393151:JFH393154 JPD393151:JPD393154 JYZ393151:JYZ393154 KIV393151:KIV393154 KSR393151:KSR393154 LCN393151:LCN393154 LMJ393151:LMJ393154 LWF393151:LWF393154 MGB393151:MGB393154 MPX393151:MPX393154 MZT393151:MZT393154 NJP393151:NJP393154 NTL393151:NTL393154 ODH393151:ODH393154 OND393151:OND393154 OWZ393151:OWZ393154 PGV393151:PGV393154 PQR393151:PQR393154 QAN393151:QAN393154 QKJ393151:QKJ393154 QUF393151:QUF393154 REB393151:REB393154 RNX393151:RNX393154 RXT393151:RXT393154 SHP393151:SHP393154 SRL393151:SRL393154 TBH393151:TBH393154 TLD393151:TLD393154 TUZ393151:TUZ393154 UEV393151:UEV393154 UOR393151:UOR393154 UYN393151:UYN393154 VIJ393151:VIJ393154 VSF393151:VSF393154 WCB393151:WCB393154 WLX393151:WLX393154 WVT393151:WVT393154 JH458687:JH458690 TD458687:TD458690 ACZ458687:ACZ458690 AMV458687:AMV458690 AWR458687:AWR458690 BGN458687:BGN458690 BQJ458687:BQJ458690 CAF458687:CAF458690 CKB458687:CKB458690 CTX458687:CTX458690 DDT458687:DDT458690 DNP458687:DNP458690 DXL458687:DXL458690 EHH458687:EHH458690 ERD458687:ERD458690 FAZ458687:FAZ458690 FKV458687:FKV458690 FUR458687:FUR458690 GEN458687:GEN458690 GOJ458687:GOJ458690 GYF458687:GYF458690 HIB458687:HIB458690 HRX458687:HRX458690 IBT458687:IBT458690 ILP458687:ILP458690 IVL458687:IVL458690 JFH458687:JFH458690 JPD458687:JPD458690 JYZ458687:JYZ458690 KIV458687:KIV458690 KSR458687:KSR458690 LCN458687:LCN458690 LMJ458687:LMJ458690 LWF458687:LWF458690 MGB458687:MGB458690 MPX458687:MPX458690 MZT458687:MZT458690 NJP458687:NJP458690 NTL458687:NTL458690 ODH458687:ODH458690 OND458687:OND458690 OWZ458687:OWZ458690 PGV458687:PGV458690 PQR458687:PQR458690 QAN458687:QAN458690 QKJ458687:QKJ458690 QUF458687:QUF458690 REB458687:REB458690 RNX458687:RNX458690 RXT458687:RXT458690 SHP458687:SHP458690 SRL458687:SRL458690 TBH458687:TBH458690 TLD458687:TLD458690 TUZ458687:TUZ458690 UEV458687:UEV458690 UOR458687:UOR458690 UYN458687:UYN458690 VIJ458687:VIJ458690 VSF458687:VSF458690 WCB458687:WCB458690 WLX458687:WLX458690 WVT458687:WVT458690 JH524223:JH524226 TD524223:TD524226 ACZ524223:ACZ524226 AMV524223:AMV524226 AWR524223:AWR524226 BGN524223:BGN524226 BQJ524223:BQJ524226 CAF524223:CAF524226 CKB524223:CKB524226 CTX524223:CTX524226 DDT524223:DDT524226 DNP524223:DNP524226 DXL524223:DXL524226 EHH524223:EHH524226 ERD524223:ERD524226 FAZ524223:FAZ524226 FKV524223:FKV524226 FUR524223:FUR524226 GEN524223:GEN524226 GOJ524223:GOJ524226 GYF524223:GYF524226 HIB524223:HIB524226 HRX524223:HRX524226 IBT524223:IBT524226 ILP524223:ILP524226 IVL524223:IVL524226 JFH524223:JFH524226 JPD524223:JPD524226 JYZ524223:JYZ524226 KIV524223:KIV524226 KSR524223:KSR524226 LCN524223:LCN524226 LMJ524223:LMJ524226 LWF524223:LWF524226 MGB524223:MGB524226 MPX524223:MPX524226 MZT524223:MZT524226 NJP524223:NJP524226 NTL524223:NTL524226 ODH524223:ODH524226 OND524223:OND524226 OWZ524223:OWZ524226 PGV524223:PGV524226 PQR524223:PQR524226 QAN524223:QAN524226 QKJ524223:QKJ524226 QUF524223:QUF524226 REB524223:REB524226 RNX524223:RNX524226 RXT524223:RXT524226 SHP524223:SHP524226 SRL524223:SRL524226 TBH524223:TBH524226 TLD524223:TLD524226 TUZ524223:TUZ524226 UEV524223:UEV524226 UOR524223:UOR524226 UYN524223:UYN524226 VIJ524223:VIJ524226 VSF524223:VSF524226 WCB524223:WCB524226 WLX524223:WLX524226 WVT524223:WVT524226 JH589759:JH589762 TD589759:TD589762 ACZ589759:ACZ589762 AMV589759:AMV589762 AWR589759:AWR589762 BGN589759:BGN589762 BQJ589759:BQJ589762 CAF589759:CAF589762 CKB589759:CKB589762 CTX589759:CTX589762 DDT589759:DDT589762 DNP589759:DNP589762 DXL589759:DXL589762 EHH589759:EHH589762 ERD589759:ERD589762 FAZ589759:FAZ589762 FKV589759:FKV589762 FUR589759:FUR589762 GEN589759:GEN589762 GOJ589759:GOJ589762 GYF589759:GYF589762 HIB589759:HIB589762 HRX589759:HRX589762 IBT589759:IBT589762 ILP589759:ILP589762 IVL589759:IVL589762 JFH589759:JFH589762 JPD589759:JPD589762 JYZ589759:JYZ589762 KIV589759:KIV589762 KSR589759:KSR589762 LCN589759:LCN589762 LMJ589759:LMJ589762 LWF589759:LWF589762 MGB589759:MGB589762 MPX589759:MPX589762 MZT589759:MZT589762 NJP589759:NJP589762 NTL589759:NTL589762 ODH589759:ODH589762 OND589759:OND589762 OWZ589759:OWZ589762 PGV589759:PGV589762 PQR589759:PQR589762 QAN589759:QAN589762 QKJ589759:QKJ589762 QUF589759:QUF589762 REB589759:REB589762 RNX589759:RNX589762 RXT589759:RXT589762 SHP589759:SHP589762 SRL589759:SRL589762 TBH589759:TBH589762 TLD589759:TLD589762 TUZ589759:TUZ589762 UEV589759:UEV589762 UOR589759:UOR589762 UYN589759:UYN589762 VIJ589759:VIJ589762 VSF589759:VSF589762 WCB589759:WCB589762 WLX589759:WLX589762 WVT589759:WVT589762 JH655295:JH655298 TD655295:TD655298 ACZ655295:ACZ655298 AMV655295:AMV655298 AWR655295:AWR655298 BGN655295:BGN655298 BQJ655295:BQJ655298 CAF655295:CAF655298 CKB655295:CKB655298 CTX655295:CTX655298 DDT655295:DDT655298 DNP655295:DNP655298 DXL655295:DXL655298 EHH655295:EHH655298 ERD655295:ERD655298 FAZ655295:FAZ655298 FKV655295:FKV655298 FUR655295:FUR655298 GEN655295:GEN655298 GOJ655295:GOJ655298 GYF655295:GYF655298 HIB655295:HIB655298 HRX655295:HRX655298 IBT655295:IBT655298 ILP655295:ILP655298 IVL655295:IVL655298 JFH655295:JFH655298 JPD655295:JPD655298 JYZ655295:JYZ655298 KIV655295:KIV655298 KSR655295:KSR655298 LCN655295:LCN655298 LMJ655295:LMJ655298 LWF655295:LWF655298 MGB655295:MGB655298 MPX655295:MPX655298 MZT655295:MZT655298 NJP655295:NJP655298 NTL655295:NTL655298 ODH655295:ODH655298 OND655295:OND655298 OWZ655295:OWZ655298 PGV655295:PGV655298 PQR655295:PQR655298 QAN655295:QAN655298 QKJ655295:QKJ655298 QUF655295:QUF655298 REB655295:REB655298 RNX655295:RNX655298 RXT655295:RXT655298 SHP655295:SHP655298 SRL655295:SRL655298 TBH655295:TBH655298 TLD655295:TLD655298 TUZ655295:TUZ655298 UEV655295:UEV655298 UOR655295:UOR655298 UYN655295:UYN655298 VIJ655295:VIJ655298 VSF655295:VSF655298 WCB655295:WCB655298 WLX655295:WLX655298 WVT655295:WVT655298 JH720831:JH720834 TD720831:TD720834 ACZ720831:ACZ720834 AMV720831:AMV720834 AWR720831:AWR720834 BGN720831:BGN720834 BQJ720831:BQJ720834 CAF720831:CAF720834 CKB720831:CKB720834 CTX720831:CTX720834 DDT720831:DDT720834 DNP720831:DNP720834 DXL720831:DXL720834 EHH720831:EHH720834 ERD720831:ERD720834 FAZ720831:FAZ720834 FKV720831:FKV720834 FUR720831:FUR720834 GEN720831:GEN720834 GOJ720831:GOJ720834 GYF720831:GYF720834 HIB720831:HIB720834 HRX720831:HRX720834 IBT720831:IBT720834 ILP720831:ILP720834 IVL720831:IVL720834 JFH720831:JFH720834 JPD720831:JPD720834 JYZ720831:JYZ720834 KIV720831:KIV720834 KSR720831:KSR720834 LCN720831:LCN720834 LMJ720831:LMJ720834 LWF720831:LWF720834 MGB720831:MGB720834 MPX720831:MPX720834 MZT720831:MZT720834 NJP720831:NJP720834 NTL720831:NTL720834 ODH720831:ODH720834 OND720831:OND720834 OWZ720831:OWZ720834 PGV720831:PGV720834 PQR720831:PQR720834 QAN720831:QAN720834 QKJ720831:QKJ720834 QUF720831:QUF720834 REB720831:REB720834 RNX720831:RNX720834 RXT720831:RXT720834 SHP720831:SHP720834 SRL720831:SRL720834 TBH720831:TBH720834 TLD720831:TLD720834 TUZ720831:TUZ720834 UEV720831:UEV720834 UOR720831:UOR720834 UYN720831:UYN720834 VIJ720831:VIJ720834 VSF720831:VSF720834 WCB720831:WCB720834 WLX720831:WLX720834 WVT720831:WVT720834 JH786367:JH786370 TD786367:TD786370 ACZ786367:ACZ786370 AMV786367:AMV786370 AWR786367:AWR786370 BGN786367:BGN786370 BQJ786367:BQJ786370 CAF786367:CAF786370 CKB786367:CKB786370 CTX786367:CTX786370 DDT786367:DDT786370 DNP786367:DNP786370 DXL786367:DXL786370 EHH786367:EHH786370 ERD786367:ERD786370 FAZ786367:FAZ786370 FKV786367:FKV786370 FUR786367:FUR786370 GEN786367:GEN786370 GOJ786367:GOJ786370 GYF786367:GYF786370 HIB786367:HIB786370 HRX786367:HRX786370 IBT786367:IBT786370 ILP786367:ILP786370 IVL786367:IVL786370 JFH786367:JFH786370 JPD786367:JPD786370 JYZ786367:JYZ786370 KIV786367:KIV786370 KSR786367:KSR786370 LCN786367:LCN786370 LMJ786367:LMJ786370 LWF786367:LWF786370 MGB786367:MGB786370 MPX786367:MPX786370 MZT786367:MZT786370 NJP786367:NJP786370 NTL786367:NTL786370 ODH786367:ODH786370 OND786367:OND786370 OWZ786367:OWZ786370 PGV786367:PGV786370 PQR786367:PQR786370 QAN786367:QAN786370 QKJ786367:QKJ786370 QUF786367:QUF786370 REB786367:REB786370 RNX786367:RNX786370 RXT786367:RXT786370 SHP786367:SHP786370 SRL786367:SRL786370 TBH786367:TBH786370 TLD786367:TLD786370 TUZ786367:TUZ786370 UEV786367:UEV786370 UOR786367:UOR786370 UYN786367:UYN786370 VIJ786367:VIJ786370 VSF786367:VSF786370 WCB786367:WCB786370 WLX786367:WLX786370 WVT786367:WVT786370 JH851903:JH851906 TD851903:TD851906 ACZ851903:ACZ851906 AMV851903:AMV851906 AWR851903:AWR851906 BGN851903:BGN851906 BQJ851903:BQJ851906 CAF851903:CAF851906 CKB851903:CKB851906 CTX851903:CTX851906 DDT851903:DDT851906 DNP851903:DNP851906 DXL851903:DXL851906 EHH851903:EHH851906 ERD851903:ERD851906 FAZ851903:FAZ851906 FKV851903:FKV851906 FUR851903:FUR851906 GEN851903:GEN851906 GOJ851903:GOJ851906 GYF851903:GYF851906 HIB851903:HIB851906 HRX851903:HRX851906 IBT851903:IBT851906 ILP851903:ILP851906 IVL851903:IVL851906 JFH851903:JFH851906 JPD851903:JPD851906 JYZ851903:JYZ851906 KIV851903:KIV851906 KSR851903:KSR851906 LCN851903:LCN851906 LMJ851903:LMJ851906 LWF851903:LWF851906 MGB851903:MGB851906 MPX851903:MPX851906 MZT851903:MZT851906 NJP851903:NJP851906 NTL851903:NTL851906 ODH851903:ODH851906 OND851903:OND851906 OWZ851903:OWZ851906 PGV851903:PGV851906 PQR851903:PQR851906 QAN851903:QAN851906 QKJ851903:QKJ851906 QUF851903:QUF851906 REB851903:REB851906 RNX851903:RNX851906 RXT851903:RXT851906 SHP851903:SHP851906 SRL851903:SRL851906 TBH851903:TBH851906 TLD851903:TLD851906 TUZ851903:TUZ851906 UEV851903:UEV851906 UOR851903:UOR851906 UYN851903:UYN851906 VIJ851903:VIJ851906 VSF851903:VSF851906 WCB851903:WCB851906 WLX851903:WLX851906 WVT851903:WVT851906 JH917439:JH917442 TD917439:TD917442 ACZ917439:ACZ917442 AMV917439:AMV917442 AWR917439:AWR917442 BGN917439:BGN917442 BQJ917439:BQJ917442 CAF917439:CAF917442 CKB917439:CKB917442 CTX917439:CTX917442 DDT917439:DDT917442 DNP917439:DNP917442 DXL917439:DXL917442 EHH917439:EHH917442 ERD917439:ERD917442 FAZ917439:FAZ917442 FKV917439:FKV917442 FUR917439:FUR917442 GEN917439:GEN917442 GOJ917439:GOJ917442 GYF917439:GYF917442 HIB917439:HIB917442 HRX917439:HRX917442 IBT917439:IBT917442 ILP917439:ILP917442 IVL917439:IVL917442 JFH917439:JFH917442 JPD917439:JPD917442 JYZ917439:JYZ917442 KIV917439:KIV917442 KSR917439:KSR917442 LCN917439:LCN917442 LMJ917439:LMJ917442 LWF917439:LWF917442 MGB917439:MGB917442 MPX917439:MPX917442 MZT917439:MZT917442 NJP917439:NJP917442 NTL917439:NTL917442 ODH917439:ODH917442 OND917439:OND917442 OWZ917439:OWZ917442 PGV917439:PGV917442 PQR917439:PQR917442 QAN917439:QAN917442 QKJ917439:QKJ917442 QUF917439:QUF917442 REB917439:REB917442 RNX917439:RNX917442 RXT917439:RXT917442 SHP917439:SHP917442 SRL917439:SRL917442 TBH917439:TBH917442 TLD917439:TLD917442 TUZ917439:TUZ917442 UEV917439:UEV917442 UOR917439:UOR917442 UYN917439:UYN917442 VIJ917439:VIJ917442 VSF917439:VSF917442 WCB917439:WCB917442 WLX917439:WLX917442 WVT917439:WVT917442 JH982975:JH982978 TD982975:TD982978 ACZ982975:ACZ982978 AMV982975:AMV982978 AWR982975:AWR982978 BGN982975:BGN982978 BQJ982975:BQJ982978 CAF982975:CAF982978 CKB982975:CKB982978 CTX982975:CTX982978 DDT982975:DDT982978 DNP982975:DNP982978 DXL982975:DXL982978 EHH982975:EHH982978 ERD982975:ERD982978 FAZ982975:FAZ982978 FKV982975:FKV982978 FUR982975:FUR982978 GEN982975:GEN982978 GOJ982975:GOJ982978 GYF982975:GYF982978 HIB982975:HIB982978 HRX982975:HRX982978 IBT982975:IBT982978 ILP982975:ILP982978 IVL982975:IVL982978 JFH982975:JFH982978 JPD982975:JPD982978 JYZ982975:JYZ982978 KIV982975:KIV982978 KSR982975:KSR982978 LCN982975:LCN982978 LMJ982975:LMJ982978 LWF982975:LWF982978 MGB982975:MGB982978 MPX982975:MPX982978 MZT982975:MZT982978 NJP982975:NJP982978 NTL982975:NTL982978 ODH982975:ODH982978 OND982975:OND982978 OWZ982975:OWZ982978 PGV982975:PGV982978 PQR982975:PQR982978 QAN982975:QAN982978 QKJ982975:QKJ982978 QUF982975:QUF982978 REB982975:REB982978 RNX982975:RNX982978 RXT982975:RXT982978 SHP982975:SHP982978 SRL982975:SRL982978 TBH982975:TBH982978 TLD982975:TLD982978 TUZ982975:TUZ982978 UEV982975:UEV982978 UOR982975:UOR982978 UYN982975:UYN982978 VIJ982975:VIJ982978 VSF982975:VSF982978 WCB982975:WCB982978 WLX982975:WLX982978 WVT982975:WVT982978 JH65447:JH65451 TD65447:TD65451 ACZ65447:ACZ65451 AMV65447:AMV65451 AWR65447:AWR65451 BGN65447:BGN65451 BQJ65447:BQJ65451 CAF65447:CAF65451 CKB65447:CKB65451 CTX65447:CTX65451 DDT65447:DDT65451 DNP65447:DNP65451 DXL65447:DXL65451 EHH65447:EHH65451 ERD65447:ERD65451 FAZ65447:FAZ65451 FKV65447:FKV65451 FUR65447:FUR65451 GEN65447:GEN65451 GOJ65447:GOJ65451 GYF65447:GYF65451 HIB65447:HIB65451 HRX65447:HRX65451 IBT65447:IBT65451 ILP65447:ILP65451 IVL65447:IVL65451 JFH65447:JFH65451 JPD65447:JPD65451 JYZ65447:JYZ65451 KIV65447:KIV65451 KSR65447:KSR65451 LCN65447:LCN65451 LMJ65447:LMJ65451 LWF65447:LWF65451 MGB65447:MGB65451 MPX65447:MPX65451 MZT65447:MZT65451 NJP65447:NJP65451 NTL65447:NTL65451 ODH65447:ODH65451 OND65447:OND65451 OWZ65447:OWZ65451 PGV65447:PGV65451 PQR65447:PQR65451 QAN65447:QAN65451 QKJ65447:QKJ65451 QUF65447:QUF65451 REB65447:REB65451 RNX65447:RNX65451 RXT65447:RXT65451 SHP65447:SHP65451 SRL65447:SRL65451 TBH65447:TBH65451 TLD65447:TLD65451 TUZ65447:TUZ65451 UEV65447:UEV65451 UOR65447:UOR65451 UYN65447:UYN65451 VIJ65447:VIJ65451 VSF65447:VSF65451 WCB65447:WCB65451 WLX65447:WLX65451 WVT65447:WVT65451 JH130983:JH130987 TD130983:TD130987 ACZ130983:ACZ130987 AMV130983:AMV130987 AWR130983:AWR130987 BGN130983:BGN130987 BQJ130983:BQJ130987 CAF130983:CAF130987 CKB130983:CKB130987 CTX130983:CTX130987 DDT130983:DDT130987 DNP130983:DNP130987 DXL130983:DXL130987 EHH130983:EHH130987 ERD130983:ERD130987 FAZ130983:FAZ130987 FKV130983:FKV130987 FUR130983:FUR130987 GEN130983:GEN130987 GOJ130983:GOJ130987 GYF130983:GYF130987 HIB130983:HIB130987 HRX130983:HRX130987 IBT130983:IBT130987 ILP130983:ILP130987 IVL130983:IVL130987 JFH130983:JFH130987 JPD130983:JPD130987 JYZ130983:JYZ130987 KIV130983:KIV130987 KSR130983:KSR130987 LCN130983:LCN130987 LMJ130983:LMJ130987 LWF130983:LWF130987 MGB130983:MGB130987 MPX130983:MPX130987 MZT130983:MZT130987 NJP130983:NJP130987 NTL130983:NTL130987 ODH130983:ODH130987 OND130983:OND130987 OWZ130983:OWZ130987 PGV130983:PGV130987 PQR130983:PQR130987 QAN130983:QAN130987 QKJ130983:QKJ130987 QUF130983:QUF130987 REB130983:REB130987 RNX130983:RNX130987 RXT130983:RXT130987 SHP130983:SHP130987 SRL130983:SRL130987 TBH130983:TBH130987 TLD130983:TLD130987 TUZ130983:TUZ130987 UEV130983:UEV130987 UOR130983:UOR130987 UYN130983:UYN130987 VIJ130983:VIJ130987 VSF130983:VSF130987 WCB130983:WCB130987 WLX130983:WLX130987 WVT130983:WVT130987 JH196519:JH196523 TD196519:TD196523 ACZ196519:ACZ196523 AMV196519:AMV196523 AWR196519:AWR196523 BGN196519:BGN196523 BQJ196519:BQJ196523 CAF196519:CAF196523 CKB196519:CKB196523 CTX196519:CTX196523 DDT196519:DDT196523 DNP196519:DNP196523 DXL196519:DXL196523 EHH196519:EHH196523 ERD196519:ERD196523 FAZ196519:FAZ196523 FKV196519:FKV196523 FUR196519:FUR196523 GEN196519:GEN196523 GOJ196519:GOJ196523 GYF196519:GYF196523 HIB196519:HIB196523 HRX196519:HRX196523 IBT196519:IBT196523 ILP196519:ILP196523 IVL196519:IVL196523 JFH196519:JFH196523 JPD196519:JPD196523 JYZ196519:JYZ196523 KIV196519:KIV196523 KSR196519:KSR196523 LCN196519:LCN196523 LMJ196519:LMJ196523 LWF196519:LWF196523 MGB196519:MGB196523 MPX196519:MPX196523 MZT196519:MZT196523 NJP196519:NJP196523 NTL196519:NTL196523 ODH196519:ODH196523 OND196519:OND196523 OWZ196519:OWZ196523 PGV196519:PGV196523 PQR196519:PQR196523 QAN196519:QAN196523 QKJ196519:QKJ196523 QUF196519:QUF196523 REB196519:REB196523 RNX196519:RNX196523 RXT196519:RXT196523 SHP196519:SHP196523 SRL196519:SRL196523 TBH196519:TBH196523 TLD196519:TLD196523 TUZ196519:TUZ196523 UEV196519:UEV196523 UOR196519:UOR196523 UYN196519:UYN196523 VIJ196519:VIJ196523 VSF196519:VSF196523 WCB196519:WCB196523 WLX196519:WLX196523 WVT196519:WVT196523 JH262055:JH262059 TD262055:TD262059 ACZ262055:ACZ262059 AMV262055:AMV262059 AWR262055:AWR262059 BGN262055:BGN262059 BQJ262055:BQJ262059 CAF262055:CAF262059 CKB262055:CKB262059 CTX262055:CTX262059 DDT262055:DDT262059 DNP262055:DNP262059 DXL262055:DXL262059 EHH262055:EHH262059 ERD262055:ERD262059 FAZ262055:FAZ262059 FKV262055:FKV262059 FUR262055:FUR262059 GEN262055:GEN262059 GOJ262055:GOJ262059 GYF262055:GYF262059 HIB262055:HIB262059 HRX262055:HRX262059 IBT262055:IBT262059 ILP262055:ILP262059 IVL262055:IVL262059 JFH262055:JFH262059 JPD262055:JPD262059 JYZ262055:JYZ262059 KIV262055:KIV262059 KSR262055:KSR262059 LCN262055:LCN262059 LMJ262055:LMJ262059 LWF262055:LWF262059 MGB262055:MGB262059 MPX262055:MPX262059 MZT262055:MZT262059 NJP262055:NJP262059 NTL262055:NTL262059 ODH262055:ODH262059 OND262055:OND262059 OWZ262055:OWZ262059 PGV262055:PGV262059 PQR262055:PQR262059 QAN262055:QAN262059 QKJ262055:QKJ262059 QUF262055:QUF262059 REB262055:REB262059 RNX262055:RNX262059 RXT262055:RXT262059 SHP262055:SHP262059 SRL262055:SRL262059 TBH262055:TBH262059 TLD262055:TLD262059 TUZ262055:TUZ262059 UEV262055:UEV262059 UOR262055:UOR262059 UYN262055:UYN262059 VIJ262055:VIJ262059 VSF262055:VSF262059 WCB262055:WCB262059 WLX262055:WLX262059 WVT262055:WVT262059 JH327591:JH327595 TD327591:TD327595 ACZ327591:ACZ327595 AMV327591:AMV327595 AWR327591:AWR327595 BGN327591:BGN327595 BQJ327591:BQJ327595 CAF327591:CAF327595 CKB327591:CKB327595 CTX327591:CTX327595 DDT327591:DDT327595 DNP327591:DNP327595 DXL327591:DXL327595 EHH327591:EHH327595 ERD327591:ERD327595 FAZ327591:FAZ327595 FKV327591:FKV327595 FUR327591:FUR327595 GEN327591:GEN327595 GOJ327591:GOJ327595 GYF327591:GYF327595 HIB327591:HIB327595 HRX327591:HRX327595 IBT327591:IBT327595 ILP327591:ILP327595 IVL327591:IVL327595 JFH327591:JFH327595 JPD327591:JPD327595 JYZ327591:JYZ327595 KIV327591:KIV327595 KSR327591:KSR327595 LCN327591:LCN327595 LMJ327591:LMJ327595 LWF327591:LWF327595 MGB327591:MGB327595 MPX327591:MPX327595 MZT327591:MZT327595 NJP327591:NJP327595 NTL327591:NTL327595 ODH327591:ODH327595 OND327591:OND327595 OWZ327591:OWZ327595 PGV327591:PGV327595 PQR327591:PQR327595 QAN327591:QAN327595 QKJ327591:QKJ327595 QUF327591:QUF327595 REB327591:REB327595 RNX327591:RNX327595 RXT327591:RXT327595 SHP327591:SHP327595 SRL327591:SRL327595 TBH327591:TBH327595 TLD327591:TLD327595 TUZ327591:TUZ327595 UEV327591:UEV327595 UOR327591:UOR327595 UYN327591:UYN327595 VIJ327591:VIJ327595 VSF327591:VSF327595 WCB327591:WCB327595 WLX327591:WLX327595 WVT327591:WVT327595 JH393127:JH393131 TD393127:TD393131 ACZ393127:ACZ393131 AMV393127:AMV393131 AWR393127:AWR393131 BGN393127:BGN393131 BQJ393127:BQJ393131 CAF393127:CAF393131 CKB393127:CKB393131 CTX393127:CTX393131 DDT393127:DDT393131 DNP393127:DNP393131 DXL393127:DXL393131 EHH393127:EHH393131 ERD393127:ERD393131 FAZ393127:FAZ393131 FKV393127:FKV393131 FUR393127:FUR393131 GEN393127:GEN393131 GOJ393127:GOJ393131 GYF393127:GYF393131 HIB393127:HIB393131 HRX393127:HRX393131 IBT393127:IBT393131 ILP393127:ILP393131 IVL393127:IVL393131 JFH393127:JFH393131 JPD393127:JPD393131 JYZ393127:JYZ393131 KIV393127:KIV393131 KSR393127:KSR393131 LCN393127:LCN393131 LMJ393127:LMJ393131 LWF393127:LWF393131 MGB393127:MGB393131 MPX393127:MPX393131 MZT393127:MZT393131 NJP393127:NJP393131 NTL393127:NTL393131 ODH393127:ODH393131 OND393127:OND393131 OWZ393127:OWZ393131 PGV393127:PGV393131 PQR393127:PQR393131 QAN393127:QAN393131 QKJ393127:QKJ393131 QUF393127:QUF393131 REB393127:REB393131 RNX393127:RNX393131 RXT393127:RXT393131 SHP393127:SHP393131 SRL393127:SRL393131 TBH393127:TBH393131 TLD393127:TLD393131 TUZ393127:TUZ393131 UEV393127:UEV393131 UOR393127:UOR393131 UYN393127:UYN393131 VIJ393127:VIJ393131 VSF393127:VSF393131 WCB393127:WCB393131 WLX393127:WLX393131 WVT393127:WVT393131 JH458663:JH458667 TD458663:TD458667 ACZ458663:ACZ458667 AMV458663:AMV458667 AWR458663:AWR458667 BGN458663:BGN458667 BQJ458663:BQJ458667 CAF458663:CAF458667 CKB458663:CKB458667 CTX458663:CTX458667 DDT458663:DDT458667 DNP458663:DNP458667 DXL458663:DXL458667 EHH458663:EHH458667 ERD458663:ERD458667 FAZ458663:FAZ458667 FKV458663:FKV458667 FUR458663:FUR458667 GEN458663:GEN458667 GOJ458663:GOJ458667 GYF458663:GYF458667 HIB458663:HIB458667 HRX458663:HRX458667 IBT458663:IBT458667 ILP458663:ILP458667 IVL458663:IVL458667 JFH458663:JFH458667 JPD458663:JPD458667 JYZ458663:JYZ458667 KIV458663:KIV458667 KSR458663:KSR458667 LCN458663:LCN458667 LMJ458663:LMJ458667 LWF458663:LWF458667 MGB458663:MGB458667 MPX458663:MPX458667 MZT458663:MZT458667 NJP458663:NJP458667 NTL458663:NTL458667 ODH458663:ODH458667 OND458663:OND458667 OWZ458663:OWZ458667 PGV458663:PGV458667 PQR458663:PQR458667 QAN458663:QAN458667 QKJ458663:QKJ458667 QUF458663:QUF458667 REB458663:REB458667 RNX458663:RNX458667 RXT458663:RXT458667 SHP458663:SHP458667 SRL458663:SRL458667 TBH458663:TBH458667 TLD458663:TLD458667 TUZ458663:TUZ458667 UEV458663:UEV458667 UOR458663:UOR458667 UYN458663:UYN458667 VIJ458663:VIJ458667 VSF458663:VSF458667 WCB458663:WCB458667 WLX458663:WLX458667 WVT458663:WVT458667 JH524199:JH524203 TD524199:TD524203 ACZ524199:ACZ524203 AMV524199:AMV524203 AWR524199:AWR524203 BGN524199:BGN524203 BQJ524199:BQJ524203 CAF524199:CAF524203 CKB524199:CKB524203 CTX524199:CTX524203 DDT524199:DDT524203 DNP524199:DNP524203 DXL524199:DXL524203 EHH524199:EHH524203 ERD524199:ERD524203 FAZ524199:FAZ524203 FKV524199:FKV524203 FUR524199:FUR524203 GEN524199:GEN524203 GOJ524199:GOJ524203 GYF524199:GYF524203 HIB524199:HIB524203 HRX524199:HRX524203 IBT524199:IBT524203 ILP524199:ILP524203 IVL524199:IVL524203 JFH524199:JFH524203 JPD524199:JPD524203 JYZ524199:JYZ524203 KIV524199:KIV524203 KSR524199:KSR524203 LCN524199:LCN524203 LMJ524199:LMJ524203 LWF524199:LWF524203 MGB524199:MGB524203 MPX524199:MPX524203 MZT524199:MZT524203 NJP524199:NJP524203 NTL524199:NTL524203 ODH524199:ODH524203 OND524199:OND524203 OWZ524199:OWZ524203 PGV524199:PGV524203 PQR524199:PQR524203 QAN524199:QAN524203 QKJ524199:QKJ524203 QUF524199:QUF524203 REB524199:REB524203 RNX524199:RNX524203 RXT524199:RXT524203 SHP524199:SHP524203 SRL524199:SRL524203 TBH524199:TBH524203 TLD524199:TLD524203 TUZ524199:TUZ524203 UEV524199:UEV524203 UOR524199:UOR524203 UYN524199:UYN524203 VIJ524199:VIJ524203 VSF524199:VSF524203 WCB524199:WCB524203 WLX524199:WLX524203 WVT524199:WVT524203 JH589735:JH589739 TD589735:TD589739 ACZ589735:ACZ589739 AMV589735:AMV589739 AWR589735:AWR589739 BGN589735:BGN589739 BQJ589735:BQJ589739 CAF589735:CAF589739 CKB589735:CKB589739 CTX589735:CTX589739 DDT589735:DDT589739 DNP589735:DNP589739 DXL589735:DXL589739 EHH589735:EHH589739 ERD589735:ERD589739 FAZ589735:FAZ589739 FKV589735:FKV589739 FUR589735:FUR589739 GEN589735:GEN589739 GOJ589735:GOJ589739 GYF589735:GYF589739 HIB589735:HIB589739 HRX589735:HRX589739 IBT589735:IBT589739 ILP589735:ILP589739 IVL589735:IVL589739 JFH589735:JFH589739 JPD589735:JPD589739 JYZ589735:JYZ589739 KIV589735:KIV589739 KSR589735:KSR589739 LCN589735:LCN589739 LMJ589735:LMJ589739 LWF589735:LWF589739 MGB589735:MGB589739 MPX589735:MPX589739 MZT589735:MZT589739 NJP589735:NJP589739 NTL589735:NTL589739 ODH589735:ODH589739 OND589735:OND589739 OWZ589735:OWZ589739 PGV589735:PGV589739 PQR589735:PQR589739 QAN589735:QAN589739 QKJ589735:QKJ589739 QUF589735:QUF589739 REB589735:REB589739 RNX589735:RNX589739 RXT589735:RXT589739 SHP589735:SHP589739 SRL589735:SRL589739 TBH589735:TBH589739 TLD589735:TLD589739 TUZ589735:TUZ589739 UEV589735:UEV589739 UOR589735:UOR589739 UYN589735:UYN589739 VIJ589735:VIJ589739 VSF589735:VSF589739 WCB589735:WCB589739 WLX589735:WLX589739 WVT589735:WVT589739 JH655271:JH655275 TD655271:TD655275 ACZ655271:ACZ655275 AMV655271:AMV655275 AWR655271:AWR655275 BGN655271:BGN655275 BQJ655271:BQJ655275 CAF655271:CAF655275 CKB655271:CKB655275 CTX655271:CTX655275 DDT655271:DDT655275 DNP655271:DNP655275 DXL655271:DXL655275 EHH655271:EHH655275 ERD655271:ERD655275 FAZ655271:FAZ655275 FKV655271:FKV655275 FUR655271:FUR655275 GEN655271:GEN655275 GOJ655271:GOJ655275 GYF655271:GYF655275 HIB655271:HIB655275 HRX655271:HRX655275 IBT655271:IBT655275 ILP655271:ILP655275 IVL655271:IVL655275 JFH655271:JFH655275 JPD655271:JPD655275 JYZ655271:JYZ655275 KIV655271:KIV655275 KSR655271:KSR655275 LCN655271:LCN655275 LMJ655271:LMJ655275 LWF655271:LWF655275 MGB655271:MGB655275 MPX655271:MPX655275 MZT655271:MZT655275 NJP655271:NJP655275 NTL655271:NTL655275 ODH655271:ODH655275 OND655271:OND655275 OWZ655271:OWZ655275 PGV655271:PGV655275 PQR655271:PQR655275 QAN655271:QAN655275 QKJ655271:QKJ655275 QUF655271:QUF655275 REB655271:REB655275 RNX655271:RNX655275 RXT655271:RXT655275 SHP655271:SHP655275 SRL655271:SRL655275 TBH655271:TBH655275 TLD655271:TLD655275 TUZ655271:TUZ655275 UEV655271:UEV655275 UOR655271:UOR655275 UYN655271:UYN655275 VIJ655271:VIJ655275 VSF655271:VSF655275 WCB655271:WCB655275 WLX655271:WLX655275 WVT655271:WVT655275 JH720807:JH720811 TD720807:TD720811 ACZ720807:ACZ720811 AMV720807:AMV720811 AWR720807:AWR720811 BGN720807:BGN720811 BQJ720807:BQJ720811 CAF720807:CAF720811 CKB720807:CKB720811 CTX720807:CTX720811 DDT720807:DDT720811 DNP720807:DNP720811 DXL720807:DXL720811 EHH720807:EHH720811 ERD720807:ERD720811 FAZ720807:FAZ720811 FKV720807:FKV720811 FUR720807:FUR720811 GEN720807:GEN720811 GOJ720807:GOJ720811 GYF720807:GYF720811 HIB720807:HIB720811 HRX720807:HRX720811 IBT720807:IBT720811 ILP720807:ILP720811 IVL720807:IVL720811 JFH720807:JFH720811 JPD720807:JPD720811 JYZ720807:JYZ720811 KIV720807:KIV720811 KSR720807:KSR720811 LCN720807:LCN720811 LMJ720807:LMJ720811 LWF720807:LWF720811 MGB720807:MGB720811 MPX720807:MPX720811 MZT720807:MZT720811 NJP720807:NJP720811 NTL720807:NTL720811 ODH720807:ODH720811 OND720807:OND720811 OWZ720807:OWZ720811 PGV720807:PGV720811 PQR720807:PQR720811 QAN720807:QAN720811 QKJ720807:QKJ720811 QUF720807:QUF720811 REB720807:REB720811 RNX720807:RNX720811 RXT720807:RXT720811 SHP720807:SHP720811 SRL720807:SRL720811 TBH720807:TBH720811 TLD720807:TLD720811 TUZ720807:TUZ720811 UEV720807:UEV720811 UOR720807:UOR720811 UYN720807:UYN720811 VIJ720807:VIJ720811 VSF720807:VSF720811 WCB720807:WCB720811 WLX720807:WLX720811 WVT720807:WVT720811 JH786343:JH786347 TD786343:TD786347 ACZ786343:ACZ786347 AMV786343:AMV786347 AWR786343:AWR786347 BGN786343:BGN786347 BQJ786343:BQJ786347 CAF786343:CAF786347 CKB786343:CKB786347 CTX786343:CTX786347 DDT786343:DDT786347 DNP786343:DNP786347 DXL786343:DXL786347 EHH786343:EHH786347 ERD786343:ERD786347 FAZ786343:FAZ786347 FKV786343:FKV786347 FUR786343:FUR786347 GEN786343:GEN786347 GOJ786343:GOJ786347 GYF786343:GYF786347 HIB786343:HIB786347 HRX786343:HRX786347 IBT786343:IBT786347 ILP786343:ILP786347 IVL786343:IVL786347 JFH786343:JFH786347 JPD786343:JPD786347 JYZ786343:JYZ786347 KIV786343:KIV786347 KSR786343:KSR786347 LCN786343:LCN786347 LMJ786343:LMJ786347 LWF786343:LWF786347 MGB786343:MGB786347 MPX786343:MPX786347 MZT786343:MZT786347 NJP786343:NJP786347 NTL786343:NTL786347 ODH786343:ODH786347 OND786343:OND786347 OWZ786343:OWZ786347 PGV786343:PGV786347 PQR786343:PQR786347 QAN786343:QAN786347 QKJ786343:QKJ786347 QUF786343:QUF786347 REB786343:REB786347 RNX786343:RNX786347 RXT786343:RXT786347 SHP786343:SHP786347 SRL786343:SRL786347 TBH786343:TBH786347 TLD786343:TLD786347 TUZ786343:TUZ786347 UEV786343:UEV786347 UOR786343:UOR786347 UYN786343:UYN786347 VIJ786343:VIJ786347 VSF786343:VSF786347 WCB786343:WCB786347 WLX786343:WLX786347 WVT786343:WVT786347 JH851879:JH851883 TD851879:TD851883 ACZ851879:ACZ851883 AMV851879:AMV851883 AWR851879:AWR851883 BGN851879:BGN851883 BQJ851879:BQJ851883 CAF851879:CAF851883 CKB851879:CKB851883 CTX851879:CTX851883 DDT851879:DDT851883 DNP851879:DNP851883 DXL851879:DXL851883 EHH851879:EHH851883 ERD851879:ERD851883 FAZ851879:FAZ851883 FKV851879:FKV851883 FUR851879:FUR851883 GEN851879:GEN851883 GOJ851879:GOJ851883 GYF851879:GYF851883 HIB851879:HIB851883 HRX851879:HRX851883 IBT851879:IBT851883 ILP851879:ILP851883 IVL851879:IVL851883 JFH851879:JFH851883 JPD851879:JPD851883 JYZ851879:JYZ851883 KIV851879:KIV851883 KSR851879:KSR851883 LCN851879:LCN851883 LMJ851879:LMJ851883 LWF851879:LWF851883 MGB851879:MGB851883 MPX851879:MPX851883 MZT851879:MZT851883 NJP851879:NJP851883 NTL851879:NTL851883 ODH851879:ODH851883 OND851879:OND851883 OWZ851879:OWZ851883 PGV851879:PGV851883 PQR851879:PQR851883 QAN851879:QAN851883 QKJ851879:QKJ851883 QUF851879:QUF851883 REB851879:REB851883 RNX851879:RNX851883 RXT851879:RXT851883 SHP851879:SHP851883 SRL851879:SRL851883 TBH851879:TBH851883 TLD851879:TLD851883 TUZ851879:TUZ851883 UEV851879:UEV851883 UOR851879:UOR851883 UYN851879:UYN851883 VIJ851879:VIJ851883 VSF851879:VSF851883 WCB851879:WCB851883 WLX851879:WLX851883 WVT851879:WVT851883 JH917415:JH917419 TD917415:TD917419 ACZ917415:ACZ917419 AMV917415:AMV917419 AWR917415:AWR917419 BGN917415:BGN917419 BQJ917415:BQJ917419 CAF917415:CAF917419 CKB917415:CKB917419 CTX917415:CTX917419 DDT917415:DDT917419 DNP917415:DNP917419 DXL917415:DXL917419 EHH917415:EHH917419 ERD917415:ERD917419 FAZ917415:FAZ917419 FKV917415:FKV917419 FUR917415:FUR917419 GEN917415:GEN917419 GOJ917415:GOJ917419 GYF917415:GYF917419 HIB917415:HIB917419 HRX917415:HRX917419 IBT917415:IBT917419 ILP917415:ILP917419 IVL917415:IVL917419 JFH917415:JFH917419 JPD917415:JPD917419 JYZ917415:JYZ917419 KIV917415:KIV917419 KSR917415:KSR917419 LCN917415:LCN917419 LMJ917415:LMJ917419 LWF917415:LWF917419 MGB917415:MGB917419 MPX917415:MPX917419 MZT917415:MZT917419 NJP917415:NJP917419 NTL917415:NTL917419 ODH917415:ODH917419 OND917415:OND917419 OWZ917415:OWZ917419 PGV917415:PGV917419 PQR917415:PQR917419 QAN917415:QAN917419 QKJ917415:QKJ917419 QUF917415:QUF917419 REB917415:REB917419 RNX917415:RNX917419 RXT917415:RXT917419 SHP917415:SHP917419 SRL917415:SRL917419 TBH917415:TBH917419 TLD917415:TLD917419 TUZ917415:TUZ917419 UEV917415:UEV917419 UOR917415:UOR917419 UYN917415:UYN917419 VIJ917415:VIJ917419 VSF917415:VSF917419 WCB917415:WCB917419 WLX917415:WLX917419 WVT917415:WVT917419 JH982951:JH982955 TD982951:TD982955 ACZ982951:ACZ982955 AMV982951:AMV982955 AWR982951:AWR982955 BGN982951:BGN982955 BQJ982951:BQJ982955 CAF982951:CAF982955 CKB982951:CKB982955 CTX982951:CTX982955 DDT982951:DDT982955 DNP982951:DNP982955 DXL982951:DXL982955 EHH982951:EHH982955 ERD982951:ERD982955 FAZ982951:FAZ982955 FKV982951:FKV982955 FUR982951:FUR982955 GEN982951:GEN982955 GOJ982951:GOJ982955 GYF982951:GYF982955 HIB982951:HIB982955 HRX982951:HRX982955 IBT982951:IBT982955 ILP982951:ILP982955 IVL982951:IVL982955 JFH982951:JFH982955 JPD982951:JPD982955 JYZ982951:JYZ982955 KIV982951:KIV982955 KSR982951:KSR982955 LCN982951:LCN982955 LMJ982951:LMJ982955 LWF982951:LWF982955 MGB982951:MGB982955 MPX982951:MPX982955 MZT982951:MZT982955 NJP982951:NJP982955 NTL982951:NTL982955 ODH982951:ODH982955 OND982951:OND982955 OWZ982951:OWZ982955 PGV982951:PGV982955 PQR982951:PQR982955 QAN982951:QAN982955 QKJ982951:QKJ982955 QUF982951:QUF982955 REB982951:REB982955 RNX982951:RNX982955 RXT982951:RXT982955 SHP982951:SHP982955 SRL982951:SRL982955 TBH982951:TBH982955 TLD982951:TLD982955 TUZ982951:TUZ982955 UEV982951:UEV982955 UOR982951:UOR982955 UYN982951:UYN982955 VIJ982951:VIJ982955 VSF982951:VSF982955 WCB982951:WCB982955 WLX982951:WLX982955 WVT982951:WVT982955 JH65456:JH65457 TD65456:TD65457 ACZ65456:ACZ65457 AMV65456:AMV65457 AWR65456:AWR65457 BGN65456:BGN65457 BQJ65456:BQJ65457 CAF65456:CAF65457 CKB65456:CKB65457 CTX65456:CTX65457 DDT65456:DDT65457 DNP65456:DNP65457 DXL65456:DXL65457 EHH65456:EHH65457 ERD65456:ERD65457 FAZ65456:FAZ65457 FKV65456:FKV65457 FUR65456:FUR65457 GEN65456:GEN65457 GOJ65456:GOJ65457 GYF65456:GYF65457 HIB65456:HIB65457 HRX65456:HRX65457 IBT65456:IBT65457 ILP65456:ILP65457 IVL65456:IVL65457 JFH65456:JFH65457 JPD65456:JPD65457 JYZ65456:JYZ65457 KIV65456:KIV65457 KSR65456:KSR65457 LCN65456:LCN65457 LMJ65456:LMJ65457 LWF65456:LWF65457 MGB65456:MGB65457 MPX65456:MPX65457 MZT65456:MZT65457 NJP65456:NJP65457 NTL65456:NTL65457 ODH65456:ODH65457 OND65456:OND65457 OWZ65456:OWZ65457 PGV65456:PGV65457 PQR65456:PQR65457 QAN65456:QAN65457 QKJ65456:QKJ65457 QUF65456:QUF65457 REB65456:REB65457 RNX65456:RNX65457 RXT65456:RXT65457 SHP65456:SHP65457 SRL65456:SRL65457 TBH65456:TBH65457 TLD65456:TLD65457 TUZ65456:TUZ65457 UEV65456:UEV65457 UOR65456:UOR65457 UYN65456:UYN65457 VIJ65456:VIJ65457 VSF65456:VSF65457 WCB65456:WCB65457 WLX65456:WLX65457 WVT65456:WVT65457 JH130992:JH130993 TD130992:TD130993 ACZ130992:ACZ130993 AMV130992:AMV130993 AWR130992:AWR130993 BGN130992:BGN130993 BQJ130992:BQJ130993 CAF130992:CAF130993 CKB130992:CKB130993 CTX130992:CTX130993 DDT130992:DDT130993 DNP130992:DNP130993 DXL130992:DXL130993 EHH130992:EHH130993 ERD130992:ERD130993 FAZ130992:FAZ130993 FKV130992:FKV130993 FUR130992:FUR130993 GEN130992:GEN130993 GOJ130992:GOJ130993 GYF130992:GYF130993 HIB130992:HIB130993 HRX130992:HRX130993 IBT130992:IBT130993 ILP130992:ILP130993 IVL130992:IVL130993 JFH130992:JFH130993 JPD130992:JPD130993 JYZ130992:JYZ130993 KIV130992:KIV130993 KSR130992:KSR130993 LCN130992:LCN130993 LMJ130992:LMJ130993 LWF130992:LWF130993 MGB130992:MGB130993 MPX130992:MPX130993 MZT130992:MZT130993 NJP130992:NJP130993 NTL130992:NTL130993 ODH130992:ODH130993 OND130992:OND130993 OWZ130992:OWZ130993 PGV130992:PGV130993 PQR130992:PQR130993 QAN130992:QAN130993 QKJ130992:QKJ130993 QUF130992:QUF130993 REB130992:REB130993 RNX130992:RNX130993 RXT130992:RXT130993 SHP130992:SHP130993 SRL130992:SRL130993 TBH130992:TBH130993 TLD130992:TLD130993 TUZ130992:TUZ130993 UEV130992:UEV130993 UOR130992:UOR130993 UYN130992:UYN130993 VIJ130992:VIJ130993 VSF130992:VSF130993 WCB130992:WCB130993 WLX130992:WLX130993 WVT130992:WVT130993 JH196528:JH196529 TD196528:TD196529 ACZ196528:ACZ196529 AMV196528:AMV196529 AWR196528:AWR196529 BGN196528:BGN196529 BQJ196528:BQJ196529 CAF196528:CAF196529 CKB196528:CKB196529 CTX196528:CTX196529 DDT196528:DDT196529 DNP196528:DNP196529 DXL196528:DXL196529 EHH196528:EHH196529 ERD196528:ERD196529 FAZ196528:FAZ196529 FKV196528:FKV196529 FUR196528:FUR196529 GEN196528:GEN196529 GOJ196528:GOJ196529 GYF196528:GYF196529 HIB196528:HIB196529 HRX196528:HRX196529 IBT196528:IBT196529 ILP196528:ILP196529 IVL196528:IVL196529 JFH196528:JFH196529 JPD196528:JPD196529 JYZ196528:JYZ196529 KIV196528:KIV196529 KSR196528:KSR196529 LCN196528:LCN196529 LMJ196528:LMJ196529 LWF196528:LWF196529 MGB196528:MGB196529 MPX196528:MPX196529 MZT196528:MZT196529 NJP196528:NJP196529 NTL196528:NTL196529 ODH196528:ODH196529 OND196528:OND196529 OWZ196528:OWZ196529 PGV196528:PGV196529 PQR196528:PQR196529 QAN196528:QAN196529 QKJ196528:QKJ196529 QUF196528:QUF196529 REB196528:REB196529 RNX196528:RNX196529 RXT196528:RXT196529 SHP196528:SHP196529 SRL196528:SRL196529 TBH196528:TBH196529 TLD196528:TLD196529 TUZ196528:TUZ196529 UEV196528:UEV196529 UOR196528:UOR196529 UYN196528:UYN196529 VIJ196528:VIJ196529 VSF196528:VSF196529 WCB196528:WCB196529 WLX196528:WLX196529 WVT196528:WVT196529 JH262064:JH262065 TD262064:TD262065 ACZ262064:ACZ262065 AMV262064:AMV262065 AWR262064:AWR262065 BGN262064:BGN262065 BQJ262064:BQJ262065 CAF262064:CAF262065 CKB262064:CKB262065 CTX262064:CTX262065 DDT262064:DDT262065 DNP262064:DNP262065 DXL262064:DXL262065 EHH262064:EHH262065 ERD262064:ERD262065 FAZ262064:FAZ262065 FKV262064:FKV262065 FUR262064:FUR262065 GEN262064:GEN262065 GOJ262064:GOJ262065 GYF262064:GYF262065 HIB262064:HIB262065 HRX262064:HRX262065 IBT262064:IBT262065 ILP262064:ILP262065 IVL262064:IVL262065 JFH262064:JFH262065 JPD262064:JPD262065 JYZ262064:JYZ262065 KIV262064:KIV262065 KSR262064:KSR262065 LCN262064:LCN262065 LMJ262064:LMJ262065 LWF262064:LWF262065 MGB262064:MGB262065 MPX262064:MPX262065 MZT262064:MZT262065 NJP262064:NJP262065 NTL262064:NTL262065 ODH262064:ODH262065 OND262064:OND262065 OWZ262064:OWZ262065 PGV262064:PGV262065 PQR262064:PQR262065 QAN262064:QAN262065 QKJ262064:QKJ262065 QUF262064:QUF262065 REB262064:REB262065 RNX262064:RNX262065 RXT262064:RXT262065 SHP262064:SHP262065 SRL262064:SRL262065 TBH262064:TBH262065 TLD262064:TLD262065 TUZ262064:TUZ262065 UEV262064:UEV262065 UOR262064:UOR262065 UYN262064:UYN262065 VIJ262064:VIJ262065 VSF262064:VSF262065 WCB262064:WCB262065 WLX262064:WLX262065 WVT262064:WVT262065 JH327600:JH327601 TD327600:TD327601 ACZ327600:ACZ327601 AMV327600:AMV327601 AWR327600:AWR327601 BGN327600:BGN327601 BQJ327600:BQJ327601 CAF327600:CAF327601 CKB327600:CKB327601 CTX327600:CTX327601 DDT327600:DDT327601 DNP327600:DNP327601 DXL327600:DXL327601 EHH327600:EHH327601 ERD327600:ERD327601 FAZ327600:FAZ327601 FKV327600:FKV327601 FUR327600:FUR327601 GEN327600:GEN327601 GOJ327600:GOJ327601 GYF327600:GYF327601 HIB327600:HIB327601 HRX327600:HRX327601 IBT327600:IBT327601 ILP327600:ILP327601 IVL327600:IVL327601 JFH327600:JFH327601 JPD327600:JPD327601 JYZ327600:JYZ327601 KIV327600:KIV327601 KSR327600:KSR327601 LCN327600:LCN327601 LMJ327600:LMJ327601 LWF327600:LWF327601 MGB327600:MGB327601 MPX327600:MPX327601 MZT327600:MZT327601 NJP327600:NJP327601 NTL327600:NTL327601 ODH327600:ODH327601 OND327600:OND327601 OWZ327600:OWZ327601 PGV327600:PGV327601 PQR327600:PQR327601 QAN327600:QAN327601 QKJ327600:QKJ327601 QUF327600:QUF327601 REB327600:REB327601 RNX327600:RNX327601 RXT327600:RXT327601 SHP327600:SHP327601 SRL327600:SRL327601 TBH327600:TBH327601 TLD327600:TLD327601 TUZ327600:TUZ327601 UEV327600:UEV327601 UOR327600:UOR327601 UYN327600:UYN327601 VIJ327600:VIJ327601 VSF327600:VSF327601 WCB327600:WCB327601 WLX327600:WLX327601 WVT327600:WVT327601 JH393136:JH393137 TD393136:TD393137 ACZ393136:ACZ393137 AMV393136:AMV393137 AWR393136:AWR393137 BGN393136:BGN393137 BQJ393136:BQJ393137 CAF393136:CAF393137 CKB393136:CKB393137 CTX393136:CTX393137 DDT393136:DDT393137 DNP393136:DNP393137 DXL393136:DXL393137 EHH393136:EHH393137 ERD393136:ERD393137 FAZ393136:FAZ393137 FKV393136:FKV393137 FUR393136:FUR393137 GEN393136:GEN393137 GOJ393136:GOJ393137 GYF393136:GYF393137 HIB393136:HIB393137 HRX393136:HRX393137 IBT393136:IBT393137 ILP393136:ILP393137 IVL393136:IVL393137 JFH393136:JFH393137 JPD393136:JPD393137 JYZ393136:JYZ393137 KIV393136:KIV393137 KSR393136:KSR393137 LCN393136:LCN393137 LMJ393136:LMJ393137 LWF393136:LWF393137 MGB393136:MGB393137 MPX393136:MPX393137 MZT393136:MZT393137 NJP393136:NJP393137 NTL393136:NTL393137 ODH393136:ODH393137 OND393136:OND393137 OWZ393136:OWZ393137 PGV393136:PGV393137 PQR393136:PQR393137 QAN393136:QAN393137 QKJ393136:QKJ393137 QUF393136:QUF393137 REB393136:REB393137 RNX393136:RNX393137 RXT393136:RXT393137 SHP393136:SHP393137 SRL393136:SRL393137 TBH393136:TBH393137 TLD393136:TLD393137 TUZ393136:TUZ393137 UEV393136:UEV393137 UOR393136:UOR393137 UYN393136:UYN393137 VIJ393136:VIJ393137 VSF393136:VSF393137 WCB393136:WCB393137 WLX393136:WLX393137 WVT393136:WVT393137 JH458672:JH458673 TD458672:TD458673 ACZ458672:ACZ458673 AMV458672:AMV458673 AWR458672:AWR458673 BGN458672:BGN458673 BQJ458672:BQJ458673 CAF458672:CAF458673 CKB458672:CKB458673 CTX458672:CTX458673 DDT458672:DDT458673 DNP458672:DNP458673 DXL458672:DXL458673 EHH458672:EHH458673 ERD458672:ERD458673 FAZ458672:FAZ458673 FKV458672:FKV458673 FUR458672:FUR458673 GEN458672:GEN458673 GOJ458672:GOJ458673 GYF458672:GYF458673 HIB458672:HIB458673 HRX458672:HRX458673 IBT458672:IBT458673 ILP458672:ILP458673 IVL458672:IVL458673 JFH458672:JFH458673 JPD458672:JPD458673 JYZ458672:JYZ458673 KIV458672:KIV458673 KSR458672:KSR458673 LCN458672:LCN458673 LMJ458672:LMJ458673 LWF458672:LWF458673 MGB458672:MGB458673 MPX458672:MPX458673 MZT458672:MZT458673 NJP458672:NJP458673 NTL458672:NTL458673 ODH458672:ODH458673 OND458672:OND458673 OWZ458672:OWZ458673 PGV458672:PGV458673 PQR458672:PQR458673 QAN458672:QAN458673 QKJ458672:QKJ458673 QUF458672:QUF458673 REB458672:REB458673 RNX458672:RNX458673 RXT458672:RXT458673 SHP458672:SHP458673 SRL458672:SRL458673 TBH458672:TBH458673 TLD458672:TLD458673 TUZ458672:TUZ458673 UEV458672:UEV458673 UOR458672:UOR458673 UYN458672:UYN458673 VIJ458672:VIJ458673 VSF458672:VSF458673 WCB458672:WCB458673 WLX458672:WLX458673 WVT458672:WVT458673 JH524208:JH524209 TD524208:TD524209 ACZ524208:ACZ524209 AMV524208:AMV524209 AWR524208:AWR524209 BGN524208:BGN524209 BQJ524208:BQJ524209 CAF524208:CAF524209 CKB524208:CKB524209 CTX524208:CTX524209 DDT524208:DDT524209 DNP524208:DNP524209 DXL524208:DXL524209 EHH524208:EHH524209 ERD524208:ERD524209 FAZ524208:FAZ524209 FKV524208:FKV524209 FUR524208:FUR524209 GEN524208:GEN524209 GOJ524208:GOJ524209 GYF524208:GYF524209 HIB524208:HIB524209 HRX524208:HRX524209 IBT524208:IBT524209 ILP524208:ILP524209 IVL524208:IVL524209 JFH524208:JFH524209 JPD524208:JPD524209 JYZ524208:JYZ524209 KIV524208:KIV524209 KSR524208:KSR524209 LCN524208:LCN524209 LMJ524208:LMJ524209 LWF524208:LWF524209 MGB524208:MGB524209 MPX524208:MPX524209 MZT524208:MZT524209 NJP524208:NJP524209 NTL524208:NTL524209 ODH524208:ODH524209 OND524208:OND524209 OWZ524208:OWZ524209 PGV524208:PGV524209 PQR524208:PQR524209 QAN524208:QAN524209 QKJ524208:QKJ524209 QUF524208:QUF524209 REB524208:REB524209 RNX524208:RNX524209 RXT524208:RXT524209 SHP524208:SHP524209 SRL524208:SRL524209 TBH524208:TBH524209 TLD524208:TLD524209 TUZ524208:TUZ524209 UEV524208:UEV524209 UOR524208:UOR524209 UYN524208:UYN524209 VIJ524208:VIJ524209 VSF524208:VSF524209 WCB524208:WCB524209 WLX524208:WLX524209 WVT524208:WVT524209 JH589744:JH589745 TD589744:TD589745 ACZ589744:ACZ589745 AMV589744:AMV589745 AWR589744:AWR589745 BGN589744:BGN589745 BQJ589744:BQJ589745 CAF589744:CAF589745 CKB589744:CKB589745 CTX589744:CTX589745 DDT589744:DDT589745 DNP589744:DNP589745 DXL589744:DXL589745 EHH589744:EHH589745 ERD589744:ERD589745 FAZ589744:FAZ589745 FKV589744:FKV589745 FUR589744:FUR589745 GEN589744:GEN589745 GOJ589744:GOJ589745 GYF589744:GYF589745 HIB589744:HIB589745 HRX589744:HRX589745 IBT589744:IBT589745 ILP589744:ILP589745 IVL589744:IVL589745 JFH589744:JFH589745 JPD589744:JPD589745 JYZ589744:JYZ589745 KIV589744:KIV589745 KSR589744:KSR589745 LCN589744:LCN589745 LMJ589744:LMJ589745 LWF589744:LWF589745 MGB589744:MGB589745 MPX589744:MPX589745 MZT589744:MZT589745 NJP589744:NJP589745 NTL589744:NTL589745 ODH589744:ODH589745 OND589744:OND589745 OWZ589744:OWZ589745 PGV589744:PGV589745 PQR589744:PQR589745 QAN589744:QAN589745 QKJ589744:QKJ589745 QUF589744:QUF589745 REB589744:REB589745 RNX589744:RNX589745 RXT589744:RXT589745 SHP589744:SHP589745 SRL589744:SRL589745 TBH589744:TBH589745 TLD589744:TLD589745 TUZ589744:TUZ589745 UEV589744:UEV589745 UOR589744:UOR589745 UYN589744:UYN589745 VIJ589744:VIJ589745 VSF589744:VSF589745 WCB589744:WCB589745 WLX589744:WLX589745 WVT589744:WVT589745 JH655280:JH655281 TD655280:TD655281 ACZ655280:ACZ655281 AMV655280:AMV655281 AWR655280:AWR655281 BGN655280:BGN655281 BQJ655280:BQJ655281 CAF655280:CAF655281 CKB655280:CKB655281 CTX655280:CTX655281 DDT655280:DDT655281 DNP655280:DNP655281 DXL655280:DXL655281 EHH655280:EHH655281 ERD655280:ERD655281 FAZ655280:FAZ655281 FKV655280:FKV655281 FUR655280:FUR655281 GEN655280:GEN655281 GOJ655280:GOJ655281 GYF655280:GYF655281 HIB655280:HIB655281 HRX655280:HRX655281 IBT655280:IBT655281 ILP655280:ILP655281 IVL655280:IVL655281 JFH655280:JFH655281 JPD655280:JPD655281 JYZ655280:JYZ655281 KIV655280:KIV655281 KSR655280:KSR655281 LCN655280:LCN655281 LMJ655280:LMJ655281 LWF655280:LWF655281 MGB655280:MGB655281 MPX655280:MPX655281 MZT655280:MZT655281 NJP655280:NJP655281 NTL655280:NTL655281 ODH655280:ODH655281 OND655280:OND655281 OWZ655280:OWZ655281 PGV655280:PGV655281 PQR655280:PQR655281 QAN655280:QAN655281 QKJ655280:QKJ655281 QUF655280:QUF655281 REB655280:REB655281 RNX655280:RNX655281 RXT655280:RXT655281 SHP655280:SHP655281 SRL655280:SRL655281 TBH655280:TBH655281 TLD655280:TLD655281 TUZ655280:TUZ655281 UEV655280:UEV655281 UOR655280:UOR655281 UYN655280:UYN655281 VIJ655280:VIJ655281 VSF655280:VSF655281 WCB655280:WCB655281 WLX655280:WLX655281 WVT655280:WVT655281 JH720816:JH720817 TD720816:TD720817 ACZ720816:ACZ720817 AMV720816:AMV720817 AWR720816:AWR720817 BGN720816:BGN720817 BQJ720816:BQJ720817 CAF720816:CAF720817 CKB720816:CKB720817 CTX720816:CTX720817 DDT720816:DDT720817 DNP720816:DNP720817 DXL720816:DXL720817 EHH720816:EHH720817 ERD720816:ERD720817 FAZ720816:FAZ720817 FKV720816:FKV720817 FUR720816:FUR720817 GEN720816:GEN720817 GOJ720816:GOJ720817 GYF720816:GYF720817 HIB720816:HIB720817 HRX720816:HRX720817 IBT720816:IBT720817 ILP720816:ILP720817 IVL720816:IVL720817 JFH720816:JFH720817 JPD720816:JPD720817 JYZ720816:JYZ720817 KIV720816:KIV720817 KSR720816:KSR720817 LCN720816:LCN720817 LMJ720816:LMJ720817 LWF720816:LWF720817 MGB720816:MGB720817 MPX720816:MPX720817 MZT720816:MZT720817 NJP720816:NJP720817 NTL720816:NTL720817 ODH720816:ODH720817 OND720816:OND720817 OWZ720816:OWZ720817 PGV720816:PGV720817 PQR720816:PQR720817 QAN720816:QAN720817 QKJ720816:QKJ720817 QUF720816:QUF720817 REB720816:REB720817 RNX720816:RNX720817 RXT720816:RXT720817 SHP720816:SHP720817 SRL720816:SRL720817 TBH720816:TBH720817 TLD720816:TLD720817 TUZ720816:TUZ720817 UEV720816:UEV720817 UOR720816:UOR720817 UYN720816:UYN720817 VIJ720816:VIJ720817 VSF720816:VSF720817 WCB720816:WCB720817 WLX720816:WLX720817 WVT720816:WVT720817 JH786352:JH786353 TD786352:TD786353 ACZ786352:ACZ786353 AMV786352:AMV786353 AWR786352:AWR786353 BGN786352:BGN786353 BQJ786352:BQJ786353 CAF786352:CAF786353 CKB786352:CKB786353 CTX786352:CTX786353 DDT786352:DDT786353 DNP786352:DNP786353 DXL786352:DXL786353 EHH786352:EHH786353 ERD786352:ERD786353 FAZ786352:FAZ786353 FKV786352:FKV786353 FUR786352:FUR786353 GEN786352:GEN786353 GOJ786352:GOJ786353 GYF786352:GYF786353 HIB786352:HIB786353 HRX786352:HRX786353 IBT786352:IBT786353 ILP786352:ILP786353 IVL786352:IVL786353 JFH786352:JFH786353 JPD786352:JPD786353 JYZ786352:JYZ786353 KIV786352:KIV786353 KSR786352:KSR786353 LCN786352:LCN786353 LMJ786352:LMJ786353 LWF786352:LWF786353 MGB786352:MGB786353 MPX786352:MPX786353 MZT786352:MZT786353 NJP786352:NJP786353 NTL786352:NTL786353 ODH786352:ODH786353 OND786352:OND786353 OWZ786352:OWZ786353 PGV786352:PGV786353 PQR786352:PQR786353 QAN786352:QAN786353 QKJ786352:QKJ786353 QUF786352:QUF786353 REB786352:REB786353 RNX786352:RNX786353 RXT786352:RXT786353 SHP786352:SHP786353 SRL786352:SRL786353 TBH786352:TBH786353 TLD786352:TLD786353 TUZ786352:TUZ786353 UEV786352:UEV786353 UOR786352:UOR786353 UYN786352:UYN786353 VIJ786352:VIJ786353 VSF786352:VSF786353 WCB786352:WCB786353 WLX786352:WLX786353 WVT786352:WVT786353 JH851888:JH851889 TD851888:TD851889 ACZ851888:ACZ851889 AMV851888:AMV851889 AWR851888:AWR851889 BGN851888:BGN851889 BQJ851888:BQJ851889 CAF851888:CAF851889 CKB851888:CKB851889 CTX851888:CTX851889 DDT851888:DDT851889 DNP851888:DNP851889 DXL851888:DXL851889 EHH851888:EHH851889 ERD851888:ERD851889 FAZ851888:FAZ851889 FKV851888:FKV851889 FUR851888:FUR851889 GEN851888:GEN851889 GOJ851888:GOJ851889 GYF851888:GYF851889 HIB851888:HIB851889 HRX851888:HRX851889 IBT851888:IBT851889 ILP851888:ILP851889 IVL851888:IVL851889 JFH851888:JFH851889 JPD851888:JPD851889 JYZ851888:JYZ851889 KIV851888:KIV851889 KSR851888:KSR851889 LCN851888:LCN851889 LMJ851888:LMJ851889 LWF851888:LWF851889 MGB851888:MGB851889 MPX851888:MPX851889 MZT851888:MZT851889 NJP851888:NJP851889 NTL851888:NTL851889 ODH851888:ODH851889 OND851888:OND851889 OWZ851888:OWZ851889 PGV851888:PGV851889 PQR851888:PQR851889 QAN851888:QAN851889 QKJ851888:QKJ851889 QUF851888:QUF851889 REB851888:REB851889 RNX851888:RNX851889 RXT851888:RXT851889 SHP851888:SHP851889 SRL851888:SRL851889 TBH851888:TBH851889 TLD851888:TLD851889 TUZ851888:TUZ851889 UEV851888:UEV851889 UOR851888:UOR851889 UYN851888:UYN851889 VIJ851888:VIJ851889 VSF851888:VSF851889 WCB851888:WCB851889 WLX851888:WLX851889 WVT851888:WVT851889 JH917424:JH917425 TD917424:TD917425 ACZ917424:ACZ917425 AMV917424:AMV917425 AWR917424:AWR917425 BGN917424:BGN917425 BQJ917424:BQJ917425 CAF917424:CAF917425 CKB917424:CKB917425 CTX917424:CTX917425 DDT917424:DDT917425 DNP917424:DNP917425 DXL917424:DXL917425 EHH917424:EHH917425 ERD917424:ERD917425 FAZ917424:FAZ917425 FKV917424:FKV917425 FUR917424:FUR917425 GEN917424:GEN917425 GOJ917424:GOJ917425 GYF917424:GYF917425 HIB917424:HIB917425 HRX917424:HRX917425 IBT917424:IBT917425 ILP917424:ILP917425 IVL917424:IVL917425 JFH917424:JFH917425 JPD917424:JPD917425 JYZ917424:JYZ917425 KIV917424:KIV917425 KSR917424:KSR917425 LCN917424:LCN917425 LMJ917424:LMJ917425 LWF917424:LWF917425 MGB917424:MGB917425 MPX917424:MPX917425 MZT917424:MZT917425 NJP917424:NJP917425 NTL917424:NTL917425 ODH917424:ODH917425 OND917424:OND917425 OWZ917424:OWZ917425 PGV917424:PGV917425 PQR917424:PQR917425 QAN917424:QAN917425 QKJ917424:QKJ917425 QUF917424:QUF917425 REB917424:REB917425 RNX917424:RNX917425 RXT917424:RXT917425 SHP917424:SHP917425 SRL917424:SRL917425 TBH917424:TBH917425 TLD917424:TLD917425 TUZ917424:TUZ917425 UEV917424:UEV917425 UOR917424:UOR917425 UYN917424:UYN917425 VIJ917424:VIJ917425 VSF917424:VSF917425 WCB917424:WCB917425 WLX917424:WLX917425 WVT917424:WVT917425 JH982960:JH982961 TD982960:TD982961 ACZ982960:ACZ982961 AMV982960:AMV982961 AWR982960:AWR982961 BGN982960:BGN982961 BQJ982960:BQJ982961 CAF982960:CAF982961 CKB982960:CKB982961 CTX982960:CTX982961 DDT982960:DDT982961 DNP982960:DNP982961 DXL982960:DXL982961 EHH982960:EHH982961 ERD982960:ERD982961 FAZ982960:FAZ982961 FKV982960:FKV982961 FUR982960:FUR982961 GEN982960:GEN982961 GOJ982960:GOJ982961 GYF982960:GYF982961 HIB982960:HIB982961 HRX982960:HRX982961 IBT982960:IBT982961 ILP982960:ILP982961 IVL982960:IVL982961 JFH982960:JFH982961 JPD982960:JPD982961 JYZ982960:JYZ982961 KIV982960:KIV982961 KSR982960:KSR982961 LCN982960:LCN982961 LMJ982960:LMJ982961 LWF982960:LWF982961 MGB982960:MGB982961 MPX982960:MPX982961 MZT982960:MZT982961 NJP982960:NJP982961 NTL982960:NTL982961 ODH982960:ODH982961 OND982960:OND982961 OWZ982960:OWZ982961 PGV982960:PGV982961 PQR982960:PQR982961 QAN982960:QAN982961 QKJ982960:QKJ982961 QUF982960:QUF982961 REB982960:REB982961 RNX982960:RNX982961 RXT982960:RXT982961 SHP982960:SHP982961 SRL982960:SRL982961 TBH982960:TBH982961 TLD982960:TLD982961 TUZ982960:TUZ982961 UEV982960:UEV982961 UOR982960:UOR982961 UYN982960:UYN982961 VIJ982960:VIJ982961 VSF982960:VSF982961 WCB982960:WCB982961 WLX982960:WLX982961 WVT982960:WVT982961 JH65460:JH65462 TD65460:TD65462 ACZ65460:ACZ65462 AMV65460:AMV65462 AWR65460:AWR65462 BGN65460:BGN65462 BQJ65460:BQJ65462 CAF65460:CAF65462 CKB65460:CKB65462 CTX65460:CTX65462 DDT65460:DDT65462 DNP65460:DNP65462 DXL65460:DXL65462 EHH65460:EHH65462 ERD65460:ERD65462 FAZ65460:FAZ65462 FKV65460:FKV65462 FUR65460:FUR65462 GEN65460:GEN65462 GOJ65460:GOJ65462 GYF65460:GYF65462 HIB65460:HIB65462 HRX65460:HRX65462 IBT65460:IBT65462 ILP65460:ILP65462 IVL65460:IVL65462 JFH65460:JFH65462 JPD65460:JPD65462 JYZ65460:JYZ65462 KIV65460:KIV65462 KSR65460:KSR65462 LCN65460:LCN65462 LMJ65460:LMJ65462 LWF65460:LWF65462 MGB65460:MGB65462 MPX65460:MPX65462 MZT65460:MZT65462 NJP65460:NJP65462 NTL65460:NTL65462 ODH65460:ODH65462 OND65460:OND65462 OWZ65460:OWZ65462 PGV65460:PGV65462 PQR65460:PQR65462 QAN65460:QAN65462 QKJ65460:QKJ65462 QUF65460:QUF65462 REB65460:REB65462 RNX65460:RNX65462 RXT65460:RXT65462 SHP65460:SHP65462 SRL65460:SRL65462 TBH65460:TBH65462 TLD65460:TLD65462 TUZ65460:TUZ65462 UEV65460:UEV65462 UOR65460:UOR65462 UYN65460:UYN65462 VIJ65460:VIJ65462 VSF65460:VSF65462 WCB65460:WCB65462 WLX65460:WLX65462 WVT65460:WVT65462 JH130996:JH130998 TD130996:TD130998 ACZ130996:ACZ130998 AMV130996:AMV130998 AWR130996:AWR130998 BGN130996:BGN130998 BQJ130996:BQJ130998 CAF130996:CAF130998 CKB130996:CKB130998 CTX130996:CTX130998 DDT130996:DDT130998 DNP130996:DNP130998 DXL130996:DXL130998 EHH130996:EHH130998 ERD130996:ERD130998 FAZ130996:FAZ130998 FKV130996:FKV130998 FUR130996:FUR130998 GEN130996:GEN130998 GOJ130996:GOJ130998 GYF130996:GYF130998 HIB130996:HIB130998 HRX130996:HRX130998 IBT130996:IBT130998 ILP130996:ILP130998 IVL130996:IVL130998 JFH130996:JFH130998 JPD130996:JPD130998 JYZ130996:JYZ130998 KIV130996:KIV130998 KSR130996:KSR130998 LCN130996:LCN130998 LMJ130996:LMJ130998 LWF130996:LWF130998 MGB130996:MGB130998 MPX130996:MPX130998 MZT130996:MZT130998 NJP130996:NJP130998 NTL130996:NTL130998 ODH130996:ODH130998 OND130996:OND130998 OWZ130996:OWZ130998 PGV130996:PGV130998 PQR130996:PQR130998 QAN130996:QAN130998 QKJ130996:QKJ130998 QUF130996:QUF130998 REB130996:REB130998 RNX130996:RNX130998 RXT130996:RXT130998 SHP130996:SHP130998 SRL130996:SRL130998 TBH130996:TBH130998 TLD130996:TLD130998 TUZ130996:TUZ130998 UEV130996:UEV130998 UOR130996:UOR130998 UYN130996:UYN130998 VIJ130996:VIJ130998 VSF130996:VSF130998 WCB130996:WCB130998 WLX130996:WLX130998 WVT130996:WVT130998 JH196532:JH196534 TD196532:TD196534 ACZ196532:ACZ196534 AMV196532:AMV196534 AWR196532:AWR196534 BGN196532:BGN196534 BQJ196532:BQJ196534 CAF196532:CAF196534 CKB196532:CKB196534 CTX196532:CTX196534 DDT196532:DDT196534 DNP196532:DNP196534 DXL196532:DXL196534 EHH196532:EHH196534 ERD196532:ERD196534 FAZ196532:FAZ196534 FKV196532:FKV196534 FUR196532:FUR196534 GEN196532:GEN196534 GOJ196532:GOJ196534 GYF196532:GYF196534 HIB196532:HIB196534 HRX196532:HRX196534 IBT196532:IBT196534 ILP196532:ILP196534 IVL196532:IVL196534 JFH196532:JFH196534 JPD196532:JPD196534 JYZ196532:JYZ196534 KIV196532:KIV196534 KSR196532:KSR196534 LCN196532:LCN196534 LMJ196532:LMJ196534 LWF196532:LWF196534 MGB196532:MGB196534 MPX196532:MPX196534 MZT196532:MZT196534 NJP196532:NJP196534 NTL196532:NTL196534 ODH196532:ODH196534 OND196532:OND196534 OWZ196532:OWZ196534 PGV196532:PGV196534 PQR196532:PQR196534 QAN196532:QAN196534 QKJ196532:QKJ196534 QUF196532:QUF196534 REB196532:REB196534 RNX196532:RNX196534 RXT196532:RXT196534 SHP196532:SHP196534 SRL196532:SRL196534 TBH196532:TBH196534 TLD196532:TLD196534 TUZ196532:TUZ196534 UEV196532:UEV196534 UOR196532:UOR196534 UYN196532:UYN196534 VIJ196532:VIJ196534 VSF196532:VSF196534 WCB196532:WCB196534 WLX196532:WLX196534 WVT196532:WVT196534 JH262068:JH262070 TD262068:TD262070 ACZ262068:ACZ262070 AMV262068:AMV262070 AWR262068:AWR262070 BGN262068:BGN262070 BQJ262068:BQJ262070 CAF262068:CAF262070 CKB262068:CKB262070 CTX262068:CTX262070 DDT262068:DDT262070 DNP262068:DNP262070 DXL262068:DXL262070 EHH262068:EHH262070 ERD262068:ERD262070 FAZ262068:FAZ262070 FKV262068:FKV262070 FUR262068:FUR262070 GEN262068:GEN262070 GOJ262068:GOJ262070 GYF262068:GYF262070 HIB262068:HIB262070 HRX262068:HRX262070 IBT262068:IBT262070 ILP262068:ILP262070 IVL262068:IVL262070 JFH262068:JFH262070 JPD262068:JPD262070 JYZ262068:JYZ262070 KIV262068:KIV262070 KSR262068:KSR262070 LCN262068:LCN262070 LMJ262068:LMJ262070 LWF262068:LWF262070 MGB262068:MGB262070 MPX262068:MPX262070 MZT262068:MZT262070 NJP262068:NJP262070 NTL262068:NTL262070 ODH262068:ODH262070 OND262068:OND262070 OWZ262068:OWZ262070 PGV262068:PGV262070 PQR262068:PQR262070 QAN262068:QAN262070 QKJ262068:QKJ262070 QUF262068:QUF262070 REB262068:REB262070 RNX262068:RNX262070 RXT262068:RXT262070 SHP262068:SHP262070 SRL262068:SRL262070 TBH262068:TBH262070 TLD262068:TLD262070 TUZ262068:TUZ262070 UEV262068:UEV262070 UOR262068:UOR262070 UYN262068:UYN262070 VIJ262068:VIJ262070 VSF262068:VSF262070 WCB262068:WCB262070 WLX262068:WLX262070 WVT262068:WVT262070 JH327604:JH327606 TD327604:TD327606 ACZ327604:ACZ327606 AMV327604:AMV327606 AWR327604:AWR327606 BGN327604:BGN327606 BQJ327604:BQJ327606 CAF327604:CAF327606 CKB327604:CKB327606 CTX327604:CTX327606 DDT327604:DDT327606 DNP327604:DNP327606 DXL327604:DXL327606 EHH327604:EHH327606 ERD327604:ERD327606 FAZ327604:FAZ327606 FKV327604:FKV327606 FUR327604:FUR327606 GEN327604:GEN327606 GOJ327604:GOJ327606 GYF327604:GYF327606 HIB327604:HIB327606 HRX327604:HRX327606 IBT327604:IBT327606 ILP327604:ILP327606 IVL327604:IVL327606 JFH327604:JFH327606 JPD327604:JPD327606 JYZ327604:JYZ327606 KIV327604:KIV327606 KSR327604:KSR327606 LCN327604:LCN327606 LMJ327604:LMJ327606 LWF327604:LWF327606 MGB327604:MGB327606 MPX327604:MPX327606 MZT327604:MZT327606 NJP327604:NJP327606 NTL327604:NTL327606 ODH327604:ODH327606 OND327604:OND327606 OWZ327604:OWZ327606 PGV327604:PGV327606 PQR327604:PQR327606 QAN327604:QAN327606 QKJ327604:QKJ327606 QUF327604:QUF327606 REB327604:REB327606 RNX327604:RNX327606 RXT327604:RXT327606 SHP327604:SHP327606 SRL327604:SRL327606 TBH327604:TBH327606 TLD327604:TLD327606 TUZ327604:TUZ327606 UEV327604:UEV327606 UOR327604:UOR327606 UYN327604:UYN327606 VIJ327604:VIJ327606 VSF327604:VSF327606 WCB327604:WCB327606 WLX327604:WLX327606 WVT327604:WVT327606 JH393140:JH393142 TD393140:TD393142 ACZ393140:ACZ393142 AMV393140:AMV393142 AWR393140:AWR393142 BGN393140:BGN393142 BQJ393140:BQJ393142 CAF393140:CAF393142 CKB393140:CKB393142 CTX393140:CTX393142 DDT393140:DDT393142 DNP393140:DNP393142 DXL393140:DXL393142 EHH393140:EHH393142 ERD393140:ERD393142 FAZ393140:FAZ393142 FKV393140:FKV393142 FUR393140:FUR393142 GEN393140:GEN393142 GOJ393140:GOJ393142 GYF393140:GYF393142 HIB393140:HIB393142 HRX393140:HRX393142 IBT393140:IBT393142 ILP393140:ILP393142 IVL393140:IVL393142 JFH393140:JFH393142 JPD393140:JPD393142 JYZ393140:JYZ393142 KIV393140:KIV393142 KSR393140:KSR393142 LCN393140:LCN393142 LMJ393140:LMJ393142 LWF393140:LWF393142 MGB393140:MGB393142 MPX393140:MPX393142 MZT393140:MZT393142 NJP393140:NJP393142 NTL393140:NTL393142 ODH393140:ODH393142 OND393140:OND393142 OWZ393140:OWZ393142 PGV393140:PGV393142 PQR393140:PQR393142 QAN393140:QAN393142 QKJ393140:QKJ393142 QUF393140:QUF393142 REB393140:REB393142 RNX393140:RNX393142 RXT393140:RXT393142 SHP393140:SHP393142 SRL393140:SRL393142 TBH393140:TBH393142 TLD393140:TLD393142 TUZ393140:TUZ393142 UEV393140:UEV393142 UOR393140:UOR393142 UYN393140:UYN393142 VIJ393140:VIJ393142 VSF393140:VSF393142 WCB393140:WCB393142 WLX393140:WLX393142 WVT393140:WVT393142 JH458676:JH458678 TD458676:TD458678 ACZ458676:ACZ458678 AMV458676:AMV458678 AWR458676:AWR458678 BGN458676:BGN458678 BQJ458676:BQJ458678 CAF458676:CAF458678 CKB458676:CKB458678 CTX458676:CTX458678 DDT458676:DDT458678 DNP458676:DNP458678 DXL458676:DXL458678 EHH458676:EHH458678 ERD458676:ERD458678 FAZ458676:FAZ458678 FKV458676:FKV458678 FUR458676:FUR458678 GEN458676:GEN458678 GOJ458676:GOJ458678 GYF458676:GYF458678 HIB458676:HIB458678 HRX458676:HRX458678 IBT458676:IBT458678 ILP458676:ILP458678 IVL458676:IVL458678 JFH458676:JFH458678 JPD458676:JPD458678 JYZ458676:JYZ458678 KIV458676:KIV458678 KSR458676:KSR458678 LCN458676:LCN458678 LMJ458676:LMJ458678 LWF458676:LWF458678 MGB458676:MGB458678 MPX458676:MPX458678 MZT458676:MZT458678 NJP458676:NJP458678 NTL458676:NTL458678 ODH458676:ODH458678 OND458676:OND458678 OWZ458676:OWZ458678 PGV458676:PGV458678 PQR458676:PQR458678 QAN458676:QAN458678 QKJ458676:QKJ458678 QUF458676:QUF458678 REB458676:REB458678 RNX458676:RNX458678 RXT458676:RXT458678 SHP458676:SHP458678 SRL458676:SRL458678 TBH458676:TBH458678 TLD458676:TLD458678 TUZ458676:TUZ458678 UEV458676:UEV458678 UOR458676:UOR458678 UYN458676:UYN458678 VIJ458676:VIJ458678 VSF458676:VSF458678 WCB458676:WCB458678 WLX458676:WLX458678 WVT458676:WVT458678 JH524212:JH524214 TD524212:TD524214 ACZ524212:ACZ524214 AMV524212:AMV524214 AWR524212:AWR524214 BGN524212:BGN524214 BQJ524212:BQJ524214 CAF524212:CAF524214 CKB524212:CKB524214 CTX524212:CTX524214 DDT524212:DDT524214 DNP524212:DNP524214 DXL524212:DXL524214 EHH524212:EHH524214 ERD524212:ERD524214 FAZ524212:FAZ524214 FKV524212:FKV524214 FUR524212:FUR524214 GEN524212:GEN524214 GOJ524212:GOJ524214 GYF524212:GYF524214 HIB524212:HIB524214 HRX524212:HRX524214 IBT524212:IBT524214 ILP524212:ILP524214 IVL524212:IVL524214 JFH524212:JFH524214 JPD524212:JPD524214 JYZ524212:JYZ524214 KIV524212:KIV524214 KSR524212:KSR524214 LCN524212:LCN524214 LMJ524212:LMJ524214 LWF524212:LWF524214 MGB524212:MGB524214 MPX524212:MPX524214 MZT524212:MZT524214 NJP524212:NJP524214 NTL524212:NTL524214 ODH524212:ODH524214 OND524212:OND524214 OWZ524212:OWZ524214 PGV524212:PGV524214 PQR524212:PQR524214 QAN524212:QAN524214 QKJ524212:QKJ524214 QUF524212:QUF524214 REB524212:REB524214 RNX524212:RNX524214 RXT524212:RXT524214 SHP524212:SHP524214 SRL524212:SRL524214 TBH524212:TBH524214 TLD524212:TLD524214 TUZ524212:TUZ524214 UEV524212:UEV524214 UOR524212:UOR524214 UYN524212:UYN524214 VIJ524212:VIJ524214 VSF524212:VSF524214 WCB524212:WCB524214 WLX524212:WLX524214 WVT524212:WVT524214 JH589748:JH589750 TD589748:TD589750 ACZ589748:ACZ589750 AMV589748:AMV589750 AWR589748:AWR589750 BGN589748:BGN589750 BQJ589748:BQJ589750 CAF589748:CAF589750 CKB589748:CKB589750 CTX589748:CTX589750 DDT589748:DDT589750 DNP589748:DNP589750 DXL589748:DXL589750 EHH589748:EHH589750 ERD589748:ERD589750 FAZ589748:FAZ589750 FKV589748:FKV589750 FUR589748:FUR589750 GEN589748:GEN589750 GOJ589748:GOJ589750 GYF589748:GYF589750 HIB589748:HIB589750 HRX589748:HRX589750 IBT589748:IBT589750 ILP589748:ILP589750 IVL589748:IVL589750 JFH589748:JFH589750 JPD589748:JPD589750 JYZ589748:JYZ589750 KIV589748:KIV589750 KSR589748:KSR589750 LCN589748:LCN589750 LMJ589748:LMJ589750 LWF589748:LWF589750 MGB589748:MGB589750 MPX589748:MPX589750 MZT589748:MZT589750 NJP589748:NJP589750 NTL589748:NTL589750 ODH589748:ODH589750 OND589748:OND589750 OWZ589748:OWZ589750 PGV589748:PGV589750 PQR589748:PQR589750 QAN589748:QAN589750 QKJ589748:QKJ589750 QUF589748:QUF589750 REB589748:REB589750 RNX589748:RNX589750 RXT589748:RXT589750 SHP589748:SHP589750 SRL589748:SRL589750 TBH589748:TBH589750 TLD589748:TLD589750 TUZ589748:TUZ589750 UEV589748:UEV589750 UOR589748:UOR589750 UYN589748:UYN589750 VIJ589748:VIJ589750 VSF589748:VSF589750 WCB589748:WCB589750 WLX589748:WLX589750 WVT589748:WVT589750 JH655284:JH655286 TD655284:TD655286 ACZ655284:ACZ655286 AMV655284:AMV655286 AWR655284:AWR655286 BGN655284:BGN655286 BQJ655284:BQJ655286 CAF655284:CAF655286 CKB655284:CKB655286 CTX655284:CTX655286 DDT655284:DDT655286 DNP655284:DNP655286 DXL655284:DXL655286 EHH655284:EHH655286 ERD655284:ERD655286 FAZ655284:FAZ655286 FKV655284:FKV655286 FUR655284:FUR655286 GEN655284:GEN655286 GOJ655284:GOJ655286 GYF655284:GYF655286 HIB655284:HIB655286 HRX655284:HRX655286 IBT655284:IBT655286 ILP655284:ILP655286 IVL655284:IVL655286 JFH655284:JFH655286 JPD655284:JPD655286 JYZ655284:JYZ655286 KIV655284:KIV655286 KSR655284:KSR655286 LCN655284:LCN655286 LMJ655284:LMJ655286 LWF655284:LWF655286 MGB655284:MGB655286 MPX655284:MPX655286 MZT655284:MZT655286 NJP655284:NJP655286 NTL655284:NTL655286 ODH655284:ODH655286 OND655284:OND655286 OWZ655284:OWZ655286 PGV655284:PGV655286 PQR655284:PQR655286 QAN655284:QAN655286 QKJ655284:QKJ655286 QUF655284:QUF655286 REB655284:REB655286 RNX655284:RNX655286 RXT655284:RXT655286 SHP655284:SHP655286 SRL655284:SRL655286 TBH655284:TBH655286 TLD655284:TLD655286 TUZ655284:TUZ655286 UEV655284:UEV655286 UOR655284:UOR655286 UYN655284:UYN655286 VIJ655284:VIJ655286 VSF655284:VSF655286 WCB655284:WCB655286 WLX655284:WLX655286 WVT655284:WVT655286 JH720820:JH720822 TD720820:TD720822 ACZ720820:ACZ720822 AMV720820:AMV720822 AWR720820:AWR720822 BGN720820:BGN720822 BQJ720820:BQJ720822 CAF720820:CAF720822 CKB720820:CKB720822 CTX720820:CTX720822 DDT720820:DDT720822 DNP720820:DNP720822 DXL720820:DXL720822 EHH720820:EHH720822 ERD720820:ERD720822 FAZ720820:FAZ720822 FKV720820:FKV720822 FUR720820:FUR720822 GEN720820:GEN720822 GOJ720820:GOJ720822 GYF720820:GYF720822 HIB720820:HIB720822 HRX720820:HRX720822 IBT720820:IBT720822 ILP720820:ILP720822 IVL720820:IVL720822 JFH720820:JFH720822 JPD720820:JPD720822 JYZ720820:JYZ720822 KIV720820:KIV720822 KSR720820:KSR720822 LCN720820:LCN720822 LMJ720820:LMJ720822 LWF720820:LWF720822 MGB720820:MGB720822 MPX720820:MPX720822 MZT720820:MZT720822 NJP720820:NJP720822 NTL720820:NTL720822 ODH720820:ODH720822 OND720820:OND720822 OWZ720820:OWZ720822 PGV720820:PGV720822 PQR720820:PQR720822 QAN720820:QAN720822 QKJ720820:QKJ720822 QUF720820:QUF720822 REB720820:REB720822 RNX720820:RNX720822 RXT720820:RXT720822 SHP720820:SHP720822 SRL720820:SRL720822 TBH720820:TBH720822 TLD720820:TLD720822 TUZ720820:TUZ720822 UEV720820:UEV720822 UOR720820:UOR720822 UYN720820:UYN720822 VIJ720820:VIJ720822 VSF720820:VSF720822 WCB720820:WCB720822 WLX720820:WLX720822 WVT720820:WVT720822 JH786356:JH786358 TD786356:TD786358 ACZ786356:ACZ786358 AMV786356:AMV786358 AWR786356:AWR786358 BGN786356:BGN786358 BQJ786356:BQJ786358 CAF786356:CAF786358 CKB786356:CKB786358 CTX786356:CTX786358 DDT786356:DDT786358 DNP786356:DNP786358 DXL786356:DXL786358 EHH786356:EHH786358 ERD786356:ERD786358 FAZ786356:FAZ786358 FKV786356:FKV786358 FUR786356:FUR786358 GEN786356:GEN786358 GOJ786356:GOJ786358 GYF786356:GYF786358 HIB786356:HIB786358 HRX786356:HRX786358 IBT786356:IBT786358 ILP786356:ILP786358 IVL786356:IVL786358 JFH786356:JFH786358 JPD786356:JPD786358 JYZ786356:JYZ786358 KIV786356:KIV786358 KSR786356:KSR786358 LCN786356:LCN786358 LMJ786356:LMJ786358 LWF786356:LWF786358 MGB786356:MGB786358 MPX786356:MPX786358 MZT786356:MZT786358 NJP786356:NJP786358 NTL786356:NTL786358 ODH786356:ODH786358 OND786356:OND786358 OWZ786356:OWZ786358 PGV786356:PGV786358 PQR786356:PQR786358 QAN786356:QAN786358 QKJ786356:QKJ786358 QUF786356:QUF786358 REB786356:REB786358 RNX786356:RNX786358 RXT786356:RXT786358 SHP786356:SHP786358 SRL786356:SRL786358 TBH786356:TBH786358 TLD786356:TLD786358 TUZ786356:TUZ786358 UEV786356:UEV786358 UOR786356:UOR786358 UYN786356:UYN786358 VIJ786356:VIJ786358 VSF786356:VSF786358 WCB786356:WCB786358 WLX786356:WLX786358 WVT786356:WVT786358 JH851892:JH851894 TD851892:TD851894 ACZ851892:ACZ851894 AMV851892:AMV851894 AWR851892:AWR851894 BGN851892:BGN851894 BQJ851892:BQJ851894 CAF851892:CAF851894 CKB851892:CKB851894 CTX851892:CTX851894 DDT851892:DDT851894 DNP851892:DNP851894 DXL851892:DXL851894 EHH851892:EHH851894 ERD851892:ERD851894 FAZ851892:FAZ851894 FKV851892:FKV851894 FUR851892:FUR851894 GEN851892:GEN851894 GOJ851892:GOJ851894 GYF851892:GYF851894 HIB851892:HIB851894 HRX851892:HRX851894 IBT851892:IBT851894 ILP851892:ILP851894 IVL851892:IVL851894 JFH851892:JFH851894 JPD851892:JPD851894 JYZ851892:JYZ851894 KIV851892:KIV851894 KSR851892:KSR851894 LCN851892:LCN851894 LMJ851892:LMJ851894 LWF851892:LWF851894 MGB851892:MGB851894 MPX851892:MPX851894 MZT851892:MZT851894 NJP851892:NJP851894 NTL851892:NTL851894 ODH851892:ODH851894 OND851892:OND851894 OWZ851892:OWZ851894 PGV851892:PGV851894 PQR851892:PQR851894 QAN851892:QAN851894 QKJ851892:QKJ851894 QUF851892:QUF851894 REB851892:REB851894 RNX851892:RNX851894 RXT851892:RXT851894 SHP851892:SHP851894 SRL851892:SRL851894 TBH851892:TBH851894 TLD851892:TLD851894 TUZ851892:TUZ851894 UEV851892:UEV851894 UOR851892:UOR851894 UYN851892:UYN851894 VIJ851892:VIJ851894 VSF851892:VSF851894 WCB851892:WCB851894 WLX851892:WLX851894 WVT851892:WVT851894 JH917428:JH917430 TD917428:TD917430 ACZ917428:ACZ917430 AMV917428:AMV917430 AWR917428:AWR917430 BGN917428:BGN917430 BQJ917428:BQJ917430 CAF917428:CAF917430 CKB917428:CKB917430 CTX917428:CTX917430 DDT917428:DDT917430 DNP917428:DNP917430 DXL917428:DXL917430 EHH917428:EHH917430 ERD917428:ERD917430 FAZ917428:FAZ917430 FKV917428:FKV917430 FUR917428:FUR917430 GEN917428:GEN917430 GOJ917428:GOJ917430 GYF917428:GYF917430 HIB917428:HIB917430 HRX917428:HRX917430 IBT917428:IBT917430 ILP917428:ILP917430 IVL917428:IVL917430 JFH917428:JFH917430 JPD917428:JPD917430 JYZ917428:JYZ917430 KIV917428:KIV917430 KSR917428:KSR917430 LCN917428:LCN917430 LMJ917428:LMJ917430 LWF917428:LWF917430 MGB917428:MGB917430 MPX917428:MPX917430 MZT917428:MZT917430 NJP917428:NJP917430 NTL917428:NTL917430 ODH917428:ODH917430 OND917428:OND917430 OWZ917428:OWZ917430 PGV917428:PGV917430 PQR917428:PQR917430 QAN917428:QAN917430 QKJ917428:QKJ917430 QUF917428:QUF917430 REB917428:REB917430 RNX917428:RNX917430 RXT917428:RXT917430 SHP917428:SHP917430 SRL917428:SRL917430 TBH917428:TBH917430 TLD917428:TLD917430 TUZ917428:TUZ917430 UEV917428:UEV917430 UOR917428:UOR917430 UYN917428:UYN917430 VIJ917428:VIJ917430 VSF917428:VSF917430 WCB917428:WCB917430 WLX917428:WLX917430 WVT917428:WVT917430 JH982964:JH982966 TD982964:TD982966 ACZ982964:ACZ982966 AMV982964:AMV982966 AWR982964:AWR982966 BGN982964:BGN982966 BQJ982964:BQJ982966 CAF982964:CAF982966 CKB982964:CKB982966 CTX982964:CTX982966 DDT982964:DDT982966 DNP982964:DNP982966 DXL982964:DXL982966 EHH982964:EHH982966 ERD982964:ERD982966 FAZ982964:FAZ982966 FKV982964:FKV982966 FUR982964:FUR982966 GEN982964:GEN982966 GOJ982964:GOJ982966 GYF982964:GYF982966 HIB982964:HIB982966 HRX982964:HRX982966 IBT982964:IBT982966 ILP982964:ILP982966 IVL982964:IVL982966 JFH982964:JFH982966 JPD982964:JPD982966 JYZ982964:JYZ982966 KIV982964:KIV982966 KSR982964:KSR982966 LCN982964:LCN982966 LMJ982964:LMJ982966 LWF982964:LWF982966 MGB982964:MGB982966 MPX982964:MPX982966 MZT982964:MZT982966 NJP982964:NJP982966 NTL982964:NTL982966 ODH982964:ODH982966 OND982964:OND982966 OWZ982964:OWZ982966 PGV982964:PGV982966 PQR982964:PQR982966 QAN982964:QAN982966 QKJ982964:QKJ982966 QUF982964:QUF982966 REB982964:REB982966 RNX982964:RNX982966 RXT982964:RXT982966 SHP982964:SHP982966 SRL982964:SRL982966 TBH982964:TBH982966 TLD982964:TLD982966 TUZ982964:TUZ982966 UEV982964:UEV982966 UOR982964:UOR982966 UYN982964:UYN982966 VIJ982964:VIJ982966 VSF982964:VSF982966 WCB982964:WCB982966 WLX982964:WLX982966">
      <formula1>0</formula1>
    </dataValidation>
  </dataValidations>
  <pageMargins left="0.15748031496062992" right="0.15748031496062992" top="0.74803149606299213" bottom="0.74803149606299213" header="0.31496062992125984" footer="0.31496062992125984"/>
  <pageSetup paperSize="14" scale="5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H33"/>
  <sheetViews>
    <sheetView zoomScale="40" zoomScaleNormal="40" workbookViewId="0">
      <pane xSplit="1" ySplit="10" topLeftCell="B11" activePane="bottomRight" state="frozen"/>
      <selection activeCell="C8" sqref="C1:C1048576"/>
      <selection pane="topRight" activeCell="C8" sqref="C1:C1048576"/>
      <selection pane="bottomLeft" activeCell="C8" sqref="C1:C1048576"/>
      <selection pane="bottomRight" activeCell="C8" sqref="C1:C1048576"/>
    </sheetView>
  </sheetViews>
  <sheetFormatPr baseColWidth="10" defaultRowHeight="12.75" x14ac:dyDescent="0.2"/>
  <cols>
    <col min="1" max="1" width="9.5703125" style="18" customWidth="1"/>
    <col min="2" max="2" width="9.85546875" style="18" customWidth="1"/>
    <col min="3" max="3" width="46.85546875" style="5" customWidth="1"/>
    <col min="4" max="5" width="21.7109375" style="5" customWidth="1"/>
    <col min="6" max="6" width="30.28515625" style="5" customWidth="1"/>
    <col min="7" max="7" width="25.85546875" style="5" customWidth="1"/>
    <col min="8" max="8" width="22.42578125" style="5" customWidth="1"/>
    <col min="9" max="9" width="14.140625" style="5" customWidth="1"/>
    <col min="10" max="10" width="11.42578125" style="5" customWidth="1"/>
    <col min="11" max="11" width="15.7109375" style="5" customWidth="1"/>
    <col min="12" max="12" width="13.140625" style="5" customWidth="1"/>
    <col min="13" max="13" width="11.28515625" style="5" customWidth="1"/>
    <col min="14" max="14" width="20.42578125" style="5" customWidth="1"/>
    <col min="15" max="15" width="12.42578125" style="5" customWidth="1"/>
    <col min="16" max="16" width="12.85546875" style="18" customWidth="1"/>
    <col min="17" max="17" width="11.28515625" style="18" customWidth="1"/>
    <col min="18" max="18" width="13.140625" style="18" customWidth="1"/>
    <col min="19" max="19" width="10.140625" style="18" customWidth="1"/>
    <col min="20" max="20" width="10.5703125" style="5" customWidth="1"/>
    <col min="21" max="21" width="9.85546875" style="5" customWidth="1"/>
    <col min="22" max="22" width="50.28515625" style="5" customWidth="1"/>
    <col min="23" max="24" width="2.28515625" style="5" customWidth="1"/>
    <col min="25" max="25" width="14.7109375" style="18" customWidth="1"/>
    <col min="26" max="26" width="14.42578125" style="5" customWidth="1"/>
    <col min="27" max="27" width="15.85546875" style="5" hidden="1" customWidth="1"/>
    <col min="28" max="28" width="15.7109375" style="5" customWidth="1"/>
    <col min="29" max="29" width="11.42578125" style="5"/>
    <col min="30" max="30" width="12.7109375" style="5" bestFit="1" customWidth="1"/>
    <col min="31" max="31" width="3.42578125" style="5" customWidth="1"/>
    <col min="32" max="36" width="11.42578125" style="5"/>
    <col min="37" max="37" width="16.85546875" style="5" customWidth="1"/>
    <col min="38" max="38" width="16.140625" style="5" customWidth="1"/>
    <col min="39" max="253" width="11.42578125" style="5"/>
    <col min="254" max="254" width="9.5703125" style="5" customWidth="1"/>
    <col min="255" max="255" width="9.85546875" style="5" customWidth="1"/>
    <col min="256" max="256" width="49.140625" style="5" customWidth="1"/>
    <col min="257" max="258" width="21.7109375" style="5" customWidth="1"/>
    <col min="259" max="259" width="32.85546875" style="5" customWidth="1"/>
    <col min="260" max="260" width="25.5703125" style="5" customWidth="1"/>
    <col min="261" max="261" width="26.5703125" style="5" customWidth="1"/>
    <col min="262" max="262" width="16" style="5" customWidth="1"/>
    <col min="263" max="263" width="12.7109375" style="5" customWidth="1"/>
    <col min="264" max="264" width="11.140625" style="5" customWidth="1"/>
    <col min="265" max="265" width="11.5703125" style="5" customWidth="1"/>
    <col min="266" max="266" width="11.28515625" style="5" customWidth="1"/>
    <col min="267" max="267" width="29" style="5" customWidth="1"/>
    <col min="268" max="268" width="12.42578125" style="5" customWidth="1"/>
    <col min="269" max="269" width="12.85546875" style="5" customWidth="1"/>
    <col min="270" max="270" width="11.28515625" style="5" customWidth="1"/>
    <col min="271" max="271" width="14.42578125" style="5" customWidth="1"/>
    <col min="272" max="272" width="10.140625" style="5" customWidth="1"/>
    <col min="273" max="273" width="10.5703125" style="5" customWidth="1"/>
    <col min="274" max="274" width="9.85546875" style="5" customWidth="1"/>
    <col min="275" max="275" width="50.28515625" style="5" customWidth="1"/>
    <col min="276" max="509" width="11.42578125" style="5"/>
    <col min="510" max="510" width="9.5703125" style="5" customWidth="1"/>
    <col min="511" max="511" width="9.85546875" style="5" customWidth="1"/>
    <col min="512" max="512" width="49.140625" style="5" customWidth="1"/>
    <col min="513" max="514" width="21.7109375" style="5" customWidth="1"/>
    <col min="515" max="515" width="32.85546875" style="5" customWidth="1"/>
    <col min="516" max="516" width="25.5703125" style="5" customWidth="1"/>
    <col min="517" max="517" width="26.5703125" style="5" customWidth="1"/>
    <col min="518" max="518" width="16" style="5" customWidth="1"/>
    <col min="519" max="519" width="12.7109375" style="5" customWidth="1"/>
    <col min="520" max="520" width="11.140625" style="5" customWidth="1"/>
    <col min="521" max="521" width="11.5703125" style="5" customWidth="1"/>
    <col min="522" max="522" width="11.28515625" style="5" customWidth="1"/>
    <col min="523" max="523" width="29" style="5" customWidth="1"/>
    <col min="524" max="524" width="12.42578125" style="5" customWidth="1"/>
    <col min="525" max="525" width="12.85546875" style="5" customWidth="1"/>
    <col min="526" max="526" width="11.28515625" style="5" customWidth="1"/>
    <col min="527" max="527" width="14.42578125" style="5" customWidth="1"/>
    <col min="528" max="528" width="10.140625" style="5" customWidth="1"/>
    <col min="529" max="529" width="10.5703125" style="5" customWidth="1"/>
    <col min="530" max="530" width="9.85546875" style="5" customWidth="1"/>
    <col min="531" max="531" width="50.28515625" style="5" customWidth="1"/>
    <col min="532" max="765" width="11.42578125" style="5"/>
    <col min="766" max="766" width="9.5703125" style="5" customWidth="1"/>
    <col min="767" max="767" width="9.85546875" style="5" customWidth="1"/>
    <col min="768" max="768" width="49.140625" style="5" customWidth="1"/>
    <col min="769" max="770" width="21.7109375" style="5" customWidth="1"/>
    <col min="771" max="771" width="32.85546875" style="5" customWidth="1"/>
    <col min="772" max="772" width="25.5703125" style="5" customWidth="1"/>
    <col min="773" max="773" width="26.5703125" style="5" customWidth="1"/>
    <col min="774" max="774" width="16" style="5" customWidth="1"/>
    <col min="775" max="775" width="12.7109375" style="5" customWidth="1"/>
    <col min="776" max="776" width="11.140625" style="5" customWidth="1"/>
    <col min="777" max="777" width="11.5703125" style="5" customWidth="1"/>
    <col min="778" max="778" width="11.28515625" style="5" customWidth="1"/>
    <col min="779" max="779" width="29" style="5" customWidth="1"/>
    <col min="780" max="780" width="12.42578125" style="5" customWidth="1"/>
    <col min="781" max="781" width="12.85546875" style="5" customWidth="1"/>
    <col min="782" max="782" width="11.28515625" style="5" customWidth="1"/>
    <col min="783" max="783" width="14.42578125" style="5" customWidth="1"/>
    <col min="784" max="784" width="10.140625" style="5" customWidth="1"/>
    <col min="785" max="785" width="10.5703125" style="5" customWidth="1"/>
    <col min="786" max="786" width="9.85546875" style="5" customWidth="1"/>
    <col min="787" max="787" width="50.28515625" style="5" customWidth="1"/>
    <col min="788" max="1021" width="11.42578125" style="5"/>
    <col min="1022" max="1022" width="9.5703125" style="5" customWidth="1"/>
    <col min="1023" max="1023" width="9.85546875" style="5" customWidth="1"/>
    <col min="1024" max="1024" width="49.140625" style="5" customWidth="1"/>
    <col min="1025" max="1026" width="21.7109375" style="5" customWidth="1"/>
    <col min="1027" max="1027" width="32.85546875" style="5" customWidth="1"/>
    <col min="1028" max="1028" width="25.5703125" style="5" customWidth="1"/>
    <col min="1029" max="1029" width="26.5703125" style="5" customWidth="1"/>
    <col min="1030" max="1030" width="16" style="5" customWidth="1"/>
    <col min="1031" max="1031" width="12.7109375" style="5" customWidth="1"/>
    <col min="1032" max="1032" width="11.140625" style="5" customWidth="1"/>
    <col min="1033" max="1033" width="11.5703125" style="5" customWidth="1"/>
    <col min="1034" max="1034" width="11.28515625" style="5" customWidth="1"/>
    <col min="1035" max="1035" width="29" style="5" customWidth="1"/>
    <col min="1036" max="1036" width="12.42578125" style="5" customWidth="1"/>
    <col min="1037" max="1037" width="12.85546875" style="5" customWidth="1"/>
    <col min="1038" max="1038" width="11.28515625" style="5" customWidth="1"/>
    <col min="1039" max="1039" width="14.42578125" style="5" customWidth="1"/>
    <col min="1040" max="1040" width="10.140625" style="5" customWidth="1"/>
    <col min="1041" max="1041" width="10.5703125" style="5" customWidth="1"/>
    <col min="1042" max="1042" width="9.85546875" style="5" customWidth="1"/>
    <col min="1043" max="1043" width="50.28515625" style="5" customWidth="1"/>
    <col min="1044" max="1277" width="11.42578125" style="5"/>
    <col min="1278" max="1278" width="9.5703125" style="5" customWidth="1"/>
    <col min="1279" max="1279" width="9.85546875" style="5" customWidth="1"/>
    <col min="1280" max="1280" width="49.140625" style="5" customWidth="1"/>
    <col min="1281" max="1282" width="21.7109375" style="5" customWidth="1"/>
    <col min="1283" max="1283" width="32.85546875" style="5" customWidth="1"/>
    <col min="1284" max="1284" width="25.5703125" style="5" customWidth="1"/>
    <col min="1285" max="1285" width="26.5703125" style="5" customWidth="1"/>
    <col min="1286" max="1286" width="16" style="5" customWidth="1"/>
    <col min="1287" max="1287" width="12.7109375" style="5" customWidth="1"/>
    <col min="1288" max="1288" width="11.140625" style="5" customWidth="1"/>
    <col min="1289" max="1289" width="11.5703125" style="5" customWidth="1"/>
    <col min="1290" max="1290" width="11.28515625" style="5" customWidth="1"/>
    <col min="1291" max="1291" width="29" style="5" customWidth="1"/>
    <col min="1292" max="1292" width="12.42578125" style="5" customWidth="1"/>
    <col min="1293" max="1293" width="12.85546875" style="5" customWidth="1"/>
    <col min="1294" max="1294" width="11.28515625" style="5" customWidth="1"/>
    <col min="1295" max="1295" width="14.42578125" style="5" customWidth="1"/>
    <col min="1296" max="1296" width="10.140625" style="5" customWidth="1"/>
    <col min="1297" max="1297" width="10.5703125" style="5" customWidth="1"/>
    <col min="1298" max="1298" width="9.85546875" style="5" customWidth="1"/>
    <col min="1299" max="1299" width="50.28515625" style="5" customWidth="1"/>
    <col min="1300" max="1533" width="11.42578125" style="5"/>
    <col min="1534" max="1534" width="9.5703125" style="5" customWidth="1"/>
    <col min="1535" max="1535" width="9.85546875" style="5" customWidth="1"/>
    <col min="1536" max="1536" width="49.140625" style="5" customWidth="1"/>
    <col min="1537" max="1538" width="21.7109375" style="5" customWidth="1"/>
    <col min="1539" max="1539" width="32.85546875" style="5" customWidth="1"/>
    <col min="1540" max="1540" width="25.5703125" style="5" customWidth="1"/>
    <col min="1541" max="1541" width="26.5703125" style="5" customWidth="1"/>
    <col min="1542" max="1542" width="16" style="5" customWidth="1"/>
    <col min="1543" max="1543" width="12.7109375" style="5" customWidth="1"/>
    <col min="1544" max="1544" width="11.140625" style="5" customWidth="1"/>
    <col min="1545" max="1545" width="11.5703125" style="5" customWidth="1"/>
    <col min="1546" max="1546" width="11.28515625" style="5" customWidth="1"/>
    <col min="1547" max="1547" width="29" style="5" customWidth="1"/>
    <col min="1548" max="1548" width="12.42578125" style="5" customWidth="1"/>
    <col min="1549" max="1549" width="12.85546875" style="5" customWidth="1"/>
    <col min="1550" max="1550" width="11.28515625" style="5" customWidth="1"/>
    <col min="1551" max="1551" width="14.42578125" style="5" customWidth="1"/>
    <col min="1552" max="1552" width="10.140625" style="5" customWidth="1"/>
    <col min="1553" max="1553" width="10.5703125" style="5" customWidth="1"/>
    <col min="1554" max="1554" width="9.85546875" style="5" customWidth="1"/>
    <col min="1555" max="1555" width="50.28515625" style="5" customWidth="1"/>
    <col min="1556" max="1789" width="11.42578125" style="5"/>
    <col min="1790" max="1790" width="9.5703125" style="5" customWidth="1"/>
    <col min="1791" max="1791" width="9.85546875" style="5" customWidth="1"/>
    <col min="1792" max="1792" width="49.140625" style="5" customWidth="1"/>
    <col min="1793" max="1794" width="21.7109375" style="5" customWidth="1"/>
    <col min="1795" max="1795" width="32.85546875" style="5" customWidth="1"/>
    <col min="1796" max="1796" width="25.5703125" style="5" customWidth="1"/>
    <col min="1797" max="1797" width="26.5703125" style="5" customWidth="1"/>
    <col min="1798" max="1798" width="16" style="5" customWidth="1"/>
    <col min="1799" max="1799" width="12.7109375" style="5" customWidth="1"/>
    <col min="1800" max="1800" width="11.140625" style="5" customWidth="1"/>
    <col min="1801" max="1801" width="11.5703125" style="5" customWidth="1"/>
    <col min="1802" max="1802" width="11.28515625" style="5" customWidth="1"/>
    <col min="1803" max="1803" width="29" style="5" customWidth="1"/>
    <col min="1804" max="1804" width="12.42578125" style="5" customWidth="1"/>
    <col min="1805" max="1805" width="12.85546875" style="5" customWidth="1"/>
    <col min="1806" max="1806" width="11.28515625" style="5" customWidth="1"/>
    <col min="1807" max="1807" width="14.42578125" style="5" customWidth="1"/>
    <col min="1808" max="1808" width="10.140625" style="5" customWidth="1"/>
    <col min="1809" max="1809" width="10.5703125" style="5" customWidth="1"/>
    <col min="1810" max="1810" width="9.85546875" style="5" customWidth="1"/>
    <col min="1811" max="1811" width="50.28515625" style="5" customWidth="1"/>
    <col min="1812" max="2045" width="11.42578125" style="5"/>
    <col min="2046" max="2046" width="9.5703125" style="5" customWidth="1"/>
    <col min="2047" max="2047" width="9.85546875" style="5" customWidth="1"/>
    <col min="2048" max="2048" width="49.140625" style="5" customWidth="1"/>
    <col min="2049" max="2050" width="21.7109375" style="5" customWidth="1"/>
    <col min="2051" max="2051" width="32.85546875" style="5" customWidth="1"/>
    <col min="2052" max="2052" width="25.5703125" style="5" customWidth="1"/>
    <col min="2053" max="2053" width="26.5703125" style="5" customWidth="1"/>
    <col min="2054" max="2054" width="16" style="5" customWidth="1"/>
    <col min="2055" max="2055" width="12.7109375" style="5" customWidth="1"/>
    <col min="2056" max="2056" width="11.140625" style="5" customWidth="1"/>
    <col min="2057" max="2057" width="11.5703125" style="5" customWidth="1"/>
    <col min="2058" max="2058" width="11.28515625" style="5" customWidth="1"/>
    <col min="2059" max="2059" width="29" style="5" customWidth="1"/>
    <col min="2060" max="2060" width="12.42578125" style="5" customWidth="1"/>
    <col min="2061" max="2061" width="12.85546875" style="5" customWidth="1"/>
    <col min="2062" max="2062" width="11.28515625" style="5" customWidth="1"/>
    <col min="2063" max="2063" width="14.42578125" style="5" customWidth="1"/>
    <col min="2064" max="2064" width="10.140625" style="5" customWidth="1"/>
    <col min="2065" max="2065" width="10.5703125" style="5" customWidth="1"/>
    <col min="2066" max="2066" width="9.85546875" style="5" customWidth="1"/>
    <col min="2067" max="2067" width="50.28515625" style="5" customWidth="1"/>
    <col min="2068" max="2301" width="11.42578125" style="5"/>
    <col min="2302" max="2302" width="9.5703125" style="5" customWidth="1"/>
    <col min="2303" max="2303" width="9.85546875" style="5" customWidth="1"/>
    <col min="2304" max="2304" width="49.140625" style="5" customWidth="1"/>
    <col min="2305" max="2306" width="21.7109375" style="5" customWidth="1"/>
    <col min="2307" max="2307" width="32.85546875" style="5" customWidth="1"/>
    <col min="2308" max="2308" width="25.5703125" style="5" customWidth="1"/>
    <col min="2309" max="2309" width="26.5703125" style="5" customWidth="1"/>
    <col min="2310" max="2310" width="16" style="5" customWidth="1"/>
    <col min="2311" max="2311" width="12.7109375" style="5" customWidth="1"/>
    <col min="2312" max="2312" width="11.140625" style="5" customWidth="1"/>
    <col min="2313" max="2313" width="11.5703125" style="5" customWidth="1"/>
    <col min="2314" max="2314" width="11.28515625" style="5" customWidth="1"/>
    <col min="2315" max="2315" width="29" style="5" customWidth="1"/>
    <col min="2316" max="2316" width="12.42578125" style="5" customWidth="1"/>
    <col min="2317" max="2317" width="12.85546875" style="5" customWidth="1"/>
    <col min="2318" max="2318" width="11.28515625" style="5" customWidth="1"/>
    <col min="2319" max="2319" width="14.42578125" style="5" customWidth="1"/>
    <col min="2320" max="2320" width="10.140625" style="5" customWidth="1"/>
    <col min="2321" max="2321" width="10.5703125" style="5" customWidth="1"/>
    <col min="2322" max="2322" width="9.85546875" style="5" customWidth="1"/>
    <col min="2323" max="2323" width="50.28515625" style="5" customWidth="1"/>
    <col min="2324" max="2557" width="11.42578125" style="5"/>
    <col min="2558" max="2558" width="9.5703125" style="5" customWidth="1"/>
    <col min="2559" max="2559" width="9.85546875" style="5" customWidth="1"/>
    <col min="2560" max="2560" width="49.140625" style="5" customWidth="1"/>
    <col min="2561" max="2562" width="21.7109375" style="5" customWidth="1"/>
    <col min="2563" max="2563" width="32.85546875" style="5" customWidth="1"/>
    <col min="2564" max="2564" width="25.5703125" style="5" customWidth="1"/>
    <col min="2565" max="2565" width="26.5703125" style="5" customWidth="1"/>
    <col min="2566" max="2566" width="16" style="5" customWidth="1"/>
    <col min="2567" max="2567" width="12.7109375" style="5" customWidth="1"/>
    <col min="2568" max="2568" width="11.140625" style="5" customWidth="1"/>
    <col min="2569" max="2569" width="11.5703125" style="5" customWidth="1"/>
    <col min="2570" max="2570" width="11.28515625" style="5" customWidth="1"/>
    <col min="2571" max="2571" width="29" style="5" customWidth="1"/>
    <col min="2572" max="2572" width="12.42578125" style="5" customWidth="1"/>
    <col min="2573" max="2573" width="12.85546875" style="5" customWidth="1"/>
    <col min="2574" max="2574" width="11.28515625" style="5" customWidth="1"/>
    <col min="2575" max="2575" width="14.42578125" style="5" customWidth="1"/>
    <col min="2576" max="2576" width="10.140625" style="5" customWidth="1"/>
    <col min="2577" max="2577" width="10.5703125" style="5" customWidth="1"/>
    <col min="2578" max="2578" width="9.85546875" style="5" customWidth="1"/>
    <col min="2579" max="2579" width="50.28515625" style="5" customWidth="1"/>
    <col min="2580" max="2813" width="11.42578125" style="5"/>
    <col min="2814" max="2814" width="9.5703125" style="5" customWidth="1"/>
    <col min="2815" max="2815" width="9.85546875" style="5" customWidth="1"/>
    <col min="2816" max="2816" width="49.140625" style="5" customWidth="1"/>
    <col min="2817" max="2818" width="21.7109375" style="5" customWidth="1"/>
    <col min="2819" max="2819" width="32.85546875" style="5" customWidth="1"/>
    <col min="2820" max="2820" width="25.5703125" style="5" customWidth="1"/>
    <col min="2821" max="2821" width="26.5703125" style="5" customWidth="1"/>
    <col min="2822" max="2822" width="16" style="5" customWidth="1"/>
    <col min="2823" max="2823" width="12.7109375" style="5" customWidth="1"/>
    <col min="2824" max="2824" width="11.140625" style="5" customWidth="1"/>
    <col min="2825" max="2825" width="11.5703125" style="5" customWidth="1"/>
    <col min="2826" max="2826" width="11.28515625" style="5" customWidth="1"/>
    <col min="2827" max="2827" width="29" style="5" customWidth="1"/>
    <col min="2828" max="2828" width="12.42578125" style="5" customWidth="1"/>
    <col min="2829" max="2829" width="12.85546875" style="5" customWidth="1"/>
    <col min="2830" max="2830" width="11.28515625" style="5" customWidth="1"/>
    <col min="2831" max="2831" width="14.42578125" style="5" customWidth="1"/>
    <col min="2832" max="2832" width="10.140625" style="5" customWidth="1"/>
    <col min="2833" max="2833" width="10.5703125" style="5" customWidth="1"/>
    <col min="2834" max="2834" width="9.85546875" style="5" customWidth="1"/>
    <col min="2835" max="2835" width="50.28515625" style="5" customWidth="1"/>
    <col min="2836" max="3069" width="11.42578125" style="5"/>
    <col min="3070" max="3070" width="9.5703125" style="5" customWidth="1"/>
    <col min="3071" max="3071" width="9.85546875" style="5" customWidth="1"/>
    <col min="3072" max="3072" width="49.140625" style="5" customWidth="1"/>
    <col min="3073" max="3074" width="21.7109375" style="5" customWidth="1"/>
    <col min="3075" max="3075" width="32.85546875" style="5" customWidth="1"/>
    <col min="3076" max="3076" width="25.5703125" style="5" customWidth="1"/>
    <col min="3077" max="3077" width="26.5703125" style="5" customWidth="1"/>
    <col min="3078" max="3078" width="16" style="5" customWidth="1"/>
    <col min="3079" max="3079" width="12.7109375" style="5" customWidth="1"/>
    <col min="3080" max="3080" width="11.140625" style="5" customWidth="1"/>
    <col min="3081" max="3081" width="11.5703125" style="5" customWidth="1"/>
    <col min="3082" max="3082" width="11.28515625" style="5" customWidth="1"/>
    <col min="3083" max="3083" width="29" style="5" customWidth="1"/>
    <col min="3084" max="3084" width="12.42578125" style="5" customWidth="1"/>
    <col min="3085" max="3085" width="12.85546875" style="5" customWidth="1"/>
    <col min="3086" max="3086" width="11.28515625" style="5" customWidth="1"/>
    <col min="3087" max="3087" width="14.42578125" style="5" customWidth="1"/>
    <col min="3088" max="3088" width="10.140625" style="5" customWidth="1"/>
    <col min="3089" max="3089" width="10.5703125" style="5" customWidth="1"/>
    <col min="3090" max="3090" width="9.85546875" style="5" customWidth="1"/>
    <col min="3091" max="3091" width="50.28515625" style="5" customWidth="1"/>
    <col min="3092" max="3325" width="11.42578125" style="5"/>
    <col min="3326" max="3326" width="9.5703125" style="5" customWidth="1"/>
    <col min="3327" max="3327" width="9.85546875" style="5" customWidth="1"/>
    <col min="3328" max="3328" width="49.140625" style="5" customWidth="1"/>
    <col min="3329" max="3330" width="21.7109375" style="5" customWidth="1"/>
    <col min="3331" max="3331" width="32.85546875" style="5" customWidth="1"/>
    <col min="3332" max="3332" width="25.5703125" style="5" customWidth="1"/>
    <col min="3333" max="3333" width="26.5703125" style="5" customWidth="1"/>
    <col min="3334" max="3334" width="16" style="5" customWidth="1"/>
    <col min="3335" max="3335" width="12.7109375" style="5" customWidth="1"/>
    <col min="3336" max="3336" width="11.140625" style="5" customWidth="1"/>
    <col min="3337" max="3337" width="11.5703125" style="5" customWidth="1"/>
    <col min="3338" max="3338" width="11.28515625" style="5" customWidth="1"/>
    <col min="3339" max="3339" width="29" style="5" customWidth="1"/>
    <col min="3340" max="3340" width="12.42578125" style="5" customWidth="1"/>
    <col min="3341" max="3341" width="12.85546875" style="5" customWidth="1"/>
    <col min="3342" max="3342" width="11.28515625" style="5" customWidth="1"/>
    <col min="3343" max="3343" width="14.42578125" style="5" customWidth="1"/>
    <col min="3344" max="3344" width="10.140625" style="5" customWidth="1"/>
    <col min="3345" max="3345" width="10.5703125" style="5" customWidth="1"/>
    <col min="3346" max="3346" width="9.85546875" style="5" customWidth="1"/>
    <col min="3347" max="3347" width="50.28515625" style="5" customWidth="1"/>
    <col min="3348" max="3581" width="11.42578125" style="5"/>
    <col min="3582" max="3582" width="9.5703125" style="5" customWidth="1"/>
    <col min="3583" max="3583" width="9.85546875" style="5" customWidth="1"/>
    <col min="3584" max="3584" width="49.140625" style="5" customWidth="1"/>
    <col min="3585" max="3586" width="21.7109375" style="5" customWidth="1"/>
    <col min="3587" max="3587" width="32.85546875" style="5" customWidth="1"/>
    <col min="3588" max="3588" width="25.5703125" style="5" customWidth="1"/>
    <col min="3589" max="3589" width="26.5703125" style="5" customWidth="1"/>
    <col min="3590" max="3590" width="16" style="5" customWidth="1"/>
    <col min="3591" max="3591" width="12.7109375" style="5" customWidth="1"/>
    <col min="3592" max="3592" width="11.140625" style="5" customWidth="1"/>
    <col min="3593" max="3593" width="11.5703125" style="5" customWidth="1"/>
    <col min="3594" max="3594" width="11.28515625" style="5" customWidth="1"/>
    <col min="3595" max="3595" width="29" style="5" customWidth="1"/>
    <col min="3596" max="3596" width="12.42578125" style="5" customWidth="1"/>
    <col min="3597" max="3597" width="12.85546875" style="5" customWidth="1"/>
    <col min="3598" max="3598" width="11.28515625" style="5" customWidth="1"/>
    <col min="3599" max="3599" width="14.42578125" style="5" customWidth="1"/>
    <col min="3600" max="3600" width="10.140625" style="5" customWidth="1"/>
    <col min="3601" max="3601" width="10.5703125" style="5" customWidth="1"/>
    <col min="3602" max="3602" width="9.85546875" style="5" customWidth="1"/>
    <col min="3603" max="3603" width="50.28515625" style="5" customWidth="1"/>
    <col min="3604" max="3837" width="11.42578125" style="5"/>
    <col min="3838" max="3838" width="9.5703125" style="5" customWidth="1"/>
    <col min="3839" max="3839" width="9.85546875" style="5" customWidth="1"/>
    <col min="3840" max="3840" width="49.140625" style="5" customWidth="1"/>
    <col min="3841" max="3842" width="21.7109375" style="5" customWidth="1"/>
    <col min="3843" max="3843" width="32.85546875" style="5" customWidth="1"/>
    <col min="3844" max="3844" width="25.5703125" style="5" customWidth="1"/>
    <col min="3845" max="3845" width="26.5703125" style="5" customWidth="1"/>
    <col min="3846" max="3846" width="16" style="5" customWidth="1"/>
    <col min="3847" max="3847" width="12.7109375" style="5" customWidth="1"/>
    <col min="3848" max="3848" width="11.140625" style="5" customWidth="1"/>
    <col min="3849" max="3849" width="11.5703125" style="5" customWidth="1"/>
    <col min="3850" max="3850" width="11.28515625" style="5" customWidth="1"/>
    <col min="3851" max="3851" width="29" style="5" customWidth="1"/>
    <col min="3852" max="3852" width="12.42578125" style="5" customWidth="1"/>
    <col min="3853" max="3853" width="12.85546875" style="5" customWidth="1"/>
    <col min="3854" max="3854" width="11.28515625" style="5" customWidth="1"/>
    <col min="3855" max="3855" width="14.42578125" style="5" customWidth="1"/>
    <col min="3856" max="3856" width="10.140625" style="5" customWidth="1"/>
    <col min="3857" max="3857" width="10.5703125" style="5" customWidth="1"/>
    <col min="3858" max="3858" width="9.85546875" style="5" customWidth="1"/>
    <col min="3859" max="3859" width="50.28515625" style="5" customWidth="1"/>
    <col min="3860" max="4093" width="11.42578125" style="5"/>
    <col min="4094" max="4094" width="9.5703125" style="5" customWidth="1"/>
    <col min="4095" max="4095" width="9.85546875" style="5" customWidth="1"/>
    <col min="4096" max="4096" width="49.140625" style="5" customWidth="1"/>
    <col min="4097" max="4098" width="21.7109375" style="5" customWidth="1"/>
    <col min="4099" max="4099" width="32.85546875" style="5" customWidth="1"/>
    <col min="4100" max="4100" width="25.5703125" style="5" customWidth="1"/>
    <col min="4101" max="4101" width="26.5703125" style="5" customWidth="1"/>
    <col min="4102" max="4102" width="16" style="5" customWidth="1"/>
    <col min="4103" max="4103" width="12.7109375" style="5" customWidth="1"/>
    <col min="4104" max="4104" width="11.140625" style="5" customWidth="1"/>
    <col min="4105" max="4105" width="11.5703125" style="5" customWidth="1"/>
    <col min="4106" max="4106" width="11.28515625" style="5" customWidth="1"/>
    <col min="4107" max="4107" width="29" style="5" customWidth="1"/>
    <col min="4108" max="4108" width="12.42578125" style="5" customWidth="1"/>
    <col min="4109" max="4109" width="12.85546875" style="5" customWidth="1"/>
    <col min="4110" max="4110" width="11.28515625" style="5" customWidth="1"/>
    <col min="4111" max="4111" width="14.42578125" style="5" customWidth="1"/>
    <col min="4112" max="4112" width="10.140625" style="5" customWidth="1"/>
    <col min="4113" max="4113" width="10.5703125" style="5" customWidth="1"/>
    <col min="4114" max="4114" width="9.85546875" style="5" customWidth="1"/>
    <col min="4115" max="4115" width="50.28515625" style="5" customWidth="1"/>
    <col min="4116" max="4349" width="11.42578125" style="5"/>
    <col min="4350" max="4350" width="9.5703125" style="5" customWidth="1"/>
    <col min="4351" max="4351" width="9.85546875" style="5" customWidth="1"/>
    <col min="4352" max="4352" width="49.140625" style="5" customWidth="1"/>
    <col min="4353" max="4354" width="21.7109375" style="5" customWidth="1"/>
    <col min="4355" max="4355" width="32.85546875" style="5" customWidth="1"/>
    <col min="4356" max="4356" width="25.5703125" style="5" customWidth="1"/>
    <col min="4357" max="4357" width="26.5703125" style="5" customWidth="1"/>
    <col min="4358" max="4358" width="16" style="5" customWidth="1"/>
    <col min="4359" max="4359" width="12.7109375" style="5" customWidth="1"/>
    <col min="4360" max="4360" width="11.140625" style="5" customWidth="1"/>
    <col min="4361" max="4361" width="11.5703125" style="5" customWidth="1"/>
    <col min="4362" max="4362" width="11.28515625" style="5" customWidth="1"/>
    <col min="4363" max="4363" width="29" style="5" customWidth="1"/>
    <col min="4364" max="4364" width="12.42578125" style="5" customWidth="1"/>
    <col min="4365" max="4365" width="12.85546875" style="5" customWidth="1"/>
    <col min="4366" max="4366" width="11.28515625" style="5" customWidth="1"/>
    <col min="4367" max="4367" width="14.42578125" style="5" customWidth="1"/>
    <col min="4368" max="4368" width="10.140625" style="5" customWidth="1"/>
    <col min="4369" max="4369" width="10.5703125" style="5" customWidth="1"/>
    <col min="4370" max="4370" width="9.85546875" style="5" customWidth="1"/>
    <col min="4371" max="4371" width="50.28515625" style="5" customWidth="1"/>
    <col min="4372" max="4605" width="11.42578125" style="5"/>
    <col min="4606" max="4606" width="9.5703125" style="5" customWidth="1"/>
    <col min="4607" max="4607" width="9.85546875" style="5" customWidth="1"/>
    <col min="4608" max="4608" width="49.140625" style="5" customWidth="1"/>
    <col min="4609" max="4610" width="21.7109375" style="5" customWidth="1"/>
    <col min="4611" max="4611" width="32.85546875" style="5" customWidth="1"/>
    <col min="4612" max="4612" width="25.5703125" style="5" customWidth="1"/>
    <col min="4613" max="4613" width="26.5703125" style="5" customWidth="1"/>
    <col min="4614" max="4614" width="16" style="5" customWidth="1"/>
    <col min="4615" max="4615" width="12.7109375" style="5" customWidth="1"/>
    <col min="4616" max="4616" width="11.140625" style="5" customWidth="1"/>
    <col min="4617" max="4617" width="11.5703125" style="5" customWidth="1"/>
    <col min="4618" max="4618" width="11.28515625" style="5" customWidth="1"/>
    <col min="4619" max="4619" width="29" style="5" customWidth="1"/>
    <col min="4620" max="4620" width="12.42578125" style="5" customWidth="1"/>
    <col min="4621" max="4621" width="12.85546875" style="5" customWidth="1"/>
    <col min="4622" max="4622" width="11.28515625" style="5" customWidth="1"/>
    <col min="4623" max="4623" width="14.42578125" style="5" customWidth="1"/>
    <col min="4624" max="4624" width="10.140625" style="5" customWidth="1"/>
    <col min="4625" max="4625" width="10.5703125" style="5" customWidth="1"/>
    <col min="4626" max="4626" width="9.85546875" style="5" customWidth="1"/>
    <col min="4627" max="4627" width="50.28515625" style="5" customWidth="1"/>
    <col min="4628" max="4861" width="11.42578125" style="5"/>
    <col min="4862" max="4862" width="9.5703125" style="5" customWidth="1"/>
    <col min="4863" max="4863" width="9.85546875" style="5" customWidth="1"/>
    <col min="4864" max="4864" width="49.140625" style="5" customWidth="1"/>
    <col min="4865" max="4866" width="21.7109375" style="5" customWidth="1"/>
    <col min="4867" max="4867" width="32.85546875" style="5" customWidth="1"/>
    <col min="4868" max="4868" width="25.5703125" style="5" customWidth="1"/>
    <col min="4869" max="4869" width="26.5703125" style="5" customWidth="1"/>
    <col min="4870" max="4870" width="16" style="5" customWidth="1"/>
    <col min="4871" max="4871" width="12.7109375" style="5" customWidth="1"/>
    <col min="4872" max="4872" width="11.140625" style="5" customWidth="1"/>
    <col min="4873" max="4873" width="11.5703125" style="5" customWidth="1"/>
    <col min="4874" max="4874" width="11.28515625" style="5" customWidth="1"/>
    <col min="4875" max="4875" width="29" style="5" customWidth="1"/>
    <col min="4876" max="4876" width="12.42578125" style="5" customWidth="1"/>
    <col min="4877" max="4877" width="12.85546875" style="5" customWidth="1"/>
    <col min="4878" max="4878" width="11.28515625" style="5" customWidth="1"/>
    <col min="4879" max="4879" width="14.42578125" style="5" customWidth="1"/>
    <col min="4880" max="4880" width="10.140625" style="5" customWidth="1"/>
    <col min="4881" max="4881" width="10.5703125" style="5" customWidth="1"/>
    <col min="4882" max="4882" width="9.85546875" style="5" customWidth="1"/>
    <col min="4883" max="4883" width="50.28515625" style="5" customWidth="1"/>
    <col min="4884" max="5117" width="11.42578125" style="5"/>
    <col min="5118" max="5118" width="9.5703125" style="5" customWidth="1"/>
    <col min="5119" max="5119" width="9.85546875" style="5" customWidth="1"/>
    <col min="5120" max="5120" width="49.140625" style="5" customWidth="1"/>
    <col min="5121" max="5122" width="21.7109375" style="5" customWidth="1"/>
    <col min="5123" max="5123" width="32.85546875" style="5" customWidth="1"/>
    <col min="5124" max="5124" width="25.5703125" style="5" customWidth="1"/>
    <col min="5125" max="5125" width="26.5703125" style="5" customWidth="1"/>
    <col min="5126" max="5126" width="16" style="5" customWidth="1"/>
    <col min="5127" max="5127" width="12.7109375" style="5" customWidth="1"/>
    <col min="5128" max="5128" width="11.140625" style="5" customWidth="1"/>
    <col min="5129" max="5129" width="11.5703125" style="5" customWidth="1"/>
    <col min="5130" max="5130" width="11.28515625" style="5" customWidth="1"/>
    <col min="5131" max="5131" width="29" style="5" customWidth="1"/>
    <col min="5132" max="5132" width="12.42578125" style="5" customWidth="1"/>
    <col min="5133" max="5133" width="12.85546875" style="5" customWidth="1"/>
    <col min="5134" max="5134" width="11.28515625" style="5" customWidth="1"/>
    <col min="5135" max="5135" width="14.42578125" style="5" customWidth="1"/>
    <col min="5136" max="5136" width="10.140625" style="5" customWidth="1"/>
    <col min="5137" max="5137" width="10.5703125" style="5" customWidth="1"/>
    <col min="5138" max="5138" width="9.85546875" style="5" customWidth="1"/>
    <col min="5139" max="5139" width="50.28515625" style="5" customWidth="1"/>
    <col min="5140" max="5373" width="11.42578125" style="5"/>
    <col min="5374" max="5374" width="9.5703125" style="5" customWidth="1"/>
    <col min="5375" max="5375" width="9.85546875" style="5" customWidth="1"/>
    <col min="5376" max="5376" width="49.140625" style="5" customWidth="1"/>
    <col min="5377" max="5378" width="21.7109375" style="5" customWidth="1"/>
    <col min="5379" max="5379" width="32.85546875" style="5" customWidth="1"/>
    <col min="5380" max="5380" width="25.5703125" style="5" customWidth="1"/>
    <col min="5381" max="5381" width="26.5703125" style="5" customWidth="1"/>
    <col min="5382" max="5382" width="16" style="5" customWidth="1"/>
    <col min="5383" max="5383" width="12.7109375" style="5" customWidth="1"/>
    <col min="5384" max="5384" width="11.140625" style="5" customWidth="1"/>
    <col min="5385" max="5385" width="11.5703125" style="5" customWidth="1"/>
    <col min="5386" max="5386" width="11.28515625" style="5" customWidth="1"/>
    <col min="5387" max="5387" width="29" style="5" customWidth="1"/>
    <col min="5388" max="5388" width="12.42578125" style="5" customWidth="1"/>
    <col min="5389" max="5389" width="12.85546875" style="5" customWidth="1"/>
    <col min="5390" max="5390" width="11.28515625" style="5" customWidth="1"/>
    <col min="5391" max="5391" width="14.42578125" style="5" customWidth="1"/>
    <col min="5392" max="5392" width="10.140625" style="5" customWidth="1"/>
    <col min="5393" max="5393" width="10.5703125" style="5" customWidth="1"/>
    <col min="5394" max="5394" width="9.85546875" style="5" customWidth="1"/>
    <col min="5395" max="5395" width="50.28515625" style="5" customWidth="1"/>
    <col min="5396" max="5629" width="11.42578125" style="5"/>
    <col min="5630" max="5630" width="9.5703125" style="5" customWidth="1"/>
    <col min="5631" max="5631" width="9.85546875" style="5" customWidth="1"/>
    <col min="5632" max="5632" width="49.140625" style="5" customWidth="1"/>
    <col min="5633" max="5634" width="21.7109375" style="5" customWidth="1"/>
    <col min="5635" max="5635" width="32.85546875" style="5" customWidth="1"/>
    <col min="5636" max="5636" width="25.5703125" style="5" customWidth="1"/>
    <col min="5637" max="5637" width="26.5703125" style="5" customWidth="1"/>
    <col min="5638" max="5638" width="16" style="5" customWidth="1"/>
    <col min="5639" max="5639" width="12.7109375" style="5" customWidth="1"/>
    <col min="5640" max="5640" width="11.140625" style="5" customWidth="1"/>
    <col min="5641" max="5641" width="11.5703125" style="5" customWidth="1"/>
    <col min="5642" max="5642" width="11.28515625" style="5" customWidth="1"/>
    <col min="5643" max="5643" width="29" style="5" customWidth="1"/>
    <col min="5644" max="5644" width="12.42578125" style="5" customWidth="1"/>
    <col min="5645" max="5645" width="12.85546875" style="5" customWidth="1"/>
    <col min="5646" max="5646" width="11.28515625" style="5" customWidth="1"/>
    <col min="5647" max="5647" width="14.42578125" style="5" customWidth="1"/>
    <col min="5648" max="5648" width="10.140625" style="5" customWidth="1"/>
    <col min="5649" max="5649" width="10.5703125" style="5" customWidth="1"/>
    <col min="5650" max="5650" width="9.85546875" style="5" customWidth="1"/>
    <col min="5651" max="5651" width="50.28515625" style="5" customWidth="1"/>
    <col min="5652" max="5885" width="11.42578125" style="5"/>
    <col min="5886" max="5886" width="9.5703125" style="5" customWidth="1"/>
    <col min="5887" max="5887" width="9.85546875" style="5" customWidth="1"/>
    <col min="5888" max="5888" width="49.140625" style="5" customWidth="1"/>
    <col min="5889" max="5890" width="21.7109375" style="5" customWidth="1"/>
    <col min="5891" max="5891" width="32.85546875" style="5" customWidth="1"/>
    <col min="5892" max="5892" width="25.5703125" style="5" customWidth="1"/>
    <col min="5893" max="5893" width="26.5703125" style="5" customWidth="1"/>
    <col min="5894" max="5894" width="16" style="5" customWidth="1"/>
    <col min="5895" max="5895" width="12.7109375" style="5" customWidth="1"/>
    <col min="5896" max="5896" width="11.140625" style="5" customWidth="1"/>
    <col min="5897" max="5897" width="11.5703125" style="5" customWidth="1"/>
    <col min="5898" max="5898" width="11.28515625" style="5" customWidth="1"/>
    <col min="5899" max="5899" width="29" style="5" customWidth="1"/>
    <col min="5900" max="5900" width="12.42578125" style="5" customWidth="1"/>
    <col min="5901" max="5901" width="12.85546875" style="5" customWidth="1"/>
    <col min="5902" max="5902" width="11.28515625" style="5" customWidth="1"/>
    <col min="5903" max="5903" width="14.42578125" style="5" customWidth="1"/>
    <col min="5904" max="5904" width="10.140625" style="5" customWidth="1"/>
    <col min="5905" max="5905" width="10.5703125" style="5" customWidth="1"/>
    <col min="5906" max="5906" width="9.85546875" style="5" customWidth="1"/>
    <col min="5907" max="5907" width="50.28515625" style="5" customWidth="1"/>
    <col min="5908" max="6141" width="11.42578125" style="5"/>
    <col min="6142" max="6142" width="9.5703125" style="5" customWidth="1"/>
    <col min="6143" max="6143" width="9.85546875" style="5" customWidth="1"/>
    <col min="6144" max="6144" width="49.140625" style="5" customWidth="1"/>
    <col min="6145" max="6146" width="21.7109375" style="5" customWidth="1"/>
    <col min="6147" max="6147" width="32.85546875" style="5" customWidth="1"/>
    <col min="6148" max="6148" width="25.5703125" style="5" customWidth="1"/>
    <col min="6149" max="6149" width="26.5703125" style="5" customWidth="1"/>
    <col min="6150" max="6150" width="16" style="5" customWidth="1"/>
    <col min="6151" max="6151" width="12.7109375" style="5" customWidth="1"/>
    <col min="6152" max="6152" width="11.140625" style="5" customWidth="1"/>
    <col min="6153" max="6153" width="11.5703125" style="5" customWidth="1"/>
    <col min="6154" max="6154" width="11.28515625" style="5" customWidth="1"/>
    <col min="6155" max="6155" width="29" style="5" customWidth="1"/>
    <col min="6156" max="6156" width="12.42578125" style="5" customWidth="1"/>
    <col min="6157" max="6157" width="12.85546875" style="5" customWidth="1"/>
    <col min="6158" max="6158" width="11.28515625" style="5" customWidth="1"/>
    <col min="6159" max="6159" width="14.42578125" style="5" customWidth="1"/>
    <col min="6160" max="6160" width="10.140625" style="5" customWidth="1"/>
    <col min="6161" max="6161" width="10.5703125" style="5" customWidth="1"/>
    <col min="6162" max="6162" width="9.85546875" style="5" customWidth="1"/>
    <col min="6163" max="6163" width="50.28515625" style="5" customWidth="1"/>
    <col min="6164" max="6397" width="11.42578125" style="5"/>
    <col min="6398" max="6398" width="9.5703125" style="5" customWidth="1"/>
    <col min="6399" max="6399" width="9.85546875" style="5" customWidth="1"/>
    <col min="6400" max="6400" width="49.140625" style="5" customWidth="1"/>
    <col min="6401" max="6402" width="21.7109375" style="5" customWidth="1"/>
    <col min="6403" max="6403" width="32.85546875" style="5" customWidth="1"/>
    <col min="6404" max="6404" width="25.5703125" style="5" customWidth="1"/>
    <col min="6405" max="6405" width="26.5703125" style="5" customWidth="1"/>
    <col min="6406" max="6406" width="16" style="5" customWidth="1"/>
    <col min="6407" max="6407" width="12.7109375" style="5" customWidth="1"/>
    <col min="6408" max="6408" width="11.140625" style="5" customWidth="1"/>
    <col min="6409" max="6409" width="11.5703125" style="5" customWidth="1"/>
    <col min="6410" max="6410" width="11.28515625" style="5" customWidth="1"/>
    <col min="6411" max="6411" width="29" style="5" customWidth="1"/>
    <col min="6412" max="6412" width="12.42578125" style="5" customWidth="1"/>
    <col min="6413" max="6413" width="12.85546875" style="5" customWidth="1"/>
    <col min="6414" max="6414" width="11.28515625" style="5" customWidth="1"/>
    <col min="6415" max="6415" width="14.42578125" style="5" customWidth="1"/>
    <col min="6416" max="6416" width="10.140625" style="5" customWidth="1"/>
    <col min="6417" max="6417" width="10.5703125" style="5" customWidth="1"/>
    <col min="6418" max="6418" width="9.85546875" style="5" customWidth="1"/>
    <col min="6419" max="6419" width="50.28515625" style="5" customWidth="1"/>
    <col min="6420" max="6653" width="11.42578125" style="5"/>
    <col min="6654" max="6654" width="9.5703125" style="5" customWidth="1"/>
    <col min="6655" max="6655" width="9.85546875" style="5" customWidth="1"/>
    <col min="6656" max="6656" width="49.140625" style="5" customWidth="1"/>
    <col min="6657" max="6658" width="21.7109375" style="5" customWidth="1"/>
    <col min="6659" max="6659" width="32.85546875" style="5" customWidth="1"/>
    <col min="6660" max="6660" width="25.5703125" style="5" customWidth="1"/>
    <col min="6661" max="6661" width="26.5703125" style="5" customWidth="1"/>
    <col min="6662" max="6662" width="16" style="5" customWidth="1"/>
    <col min="6663" max="6663" width="12.7109375" style="5" customWidth="1"/>
    <col min="6664" max="6664" width="11.140625" style="5" customWidth="1"/>
    <col min="6665" max="6665" width="11.5703125" style="5" customWidth="1"/>
    <col min="6666" max="6666" width="11.28515625" style="5" customWidth="1"/>
    <col min="6667" max="6667" width="29" style="5" customWidth="1"/>
    <col min="6668" max="6668" width="12.42578125" style="5" customWidth="1"/>
    <col min="6669" max="6669" width="12.85546875" style="5" customWidth="1"/>
    <col min="6670" max="6670" width="11.28515625" style="5" customWidth="1"/>
    <col min="6671" max="6671" width="14.42578125" style="5" customWidth="1"/>
    <col min="6672" max="6672" width="10.140625" style="5" customWidth="1"/>
    <col min="6673" max="6673" width="10.5703125" style="5" customWidth="1"/>
    <col min="6674" max="6674" width="9.85546875" style="5" customWidth="1"/>
    <col min="6675" max="6675" width="50.28515625" style="5" customWidth="1"/>
    <col min="6676" max="6909" width="11.42578125" style="5"/>
    <col min="6910" max="6910" width="9.5703125" style="5" customWidth="1"/>
    <col min="6911" max="6911" width="9.85546875" style="5" customWidth="1"/>
    <col min="6912" max="6912" width="49.140625" style="5" customWidth="1"/>
    <col min="6913" max="6914" width="21.7109375" style="5" customWidth="1"/>
    <col min="6915" max="6915" width="32.85546875" style="5" customWidth="1"/>
    <col min="6916" max="6916" width="25.5703125" style="5" customWidth="1"/>
    <col min="6917" max="6917" width="26.5703125" style="5" customWidth="1"/>
    <col min="6918" max="6918" width="16" style="5" customWidth="1"/>
    <col min="6919" max="6919" width="12.7109375" style="5" customWidth="1"/>
    <col min="6920" max="6920" width="11.140625" style="5" customWidth="1"/>
    <col min="6921" max="6921" width="11.5703125" style="5" customWidth="1"/>
    <col min="6922" max="6922" width="11.28515625" style="5" customWidth="1"/>
    <col min="6923" max="6923" width="29" style="5" customWidth="1"/>
    <col min="6924" max="6924" width="12.42578125" style="5" customWidth="1"/>
    <col min="6925" max="6925" width="12.85546875" style="5" customWidth="1"/>
    <col min="6926" max="6926" width="11.28515625" style="5" customWidth="1"/>
    <col min="6927" max="6927" width="14.42578125" style="5" customWidth="1"/>
    <col min="6928" max="6928" width="10.140625" style="5" customWidth="1"/>
    <col min="6929" max="6929" width="10.5703125" style="5" customWidth="1"/>
    <col min="6930" max="6930" width="9.85546875" style="5" customWidth="1"/>
    <col min="6931" max="6931" width="50.28515625" style="5" customWidth="1"/>
    <col min="6932" max="7165" width="11.42578125" style="5"/>
    <col min="7166" max="7166" width="9.5703125" style="5" customWidth="1"/>
    <col min="7167" max="7167" width="9.85546875" style="5" customWidth="1"/>
    <col min="7168" max="7168" width="49.140625" style="5" customWidth="1"/>
    <col min="7169" max="7170" width="21.7109375" style="5" customWidth="1"/>
    <col min="7171" max="7171" width="32.85546875" style="5" customWidth="1"/>
    <col min="7172" max="7172" width="25.5703125" style="5" customWidth="1"/>
    <col min="7173" max="7173" width="26.5703125" style="5" customWidth="1"/>
    <col min="7174" max="7174" width="16" style="5" customWidth="1"/>
    <col min="7175" max="7175" width="12.7109375" style="5" customWidth="1"/>
    <col min="7176" max="7176" width="11.140625" style="5" customWidth="1"/>
    <col min="7177" max="7177" width="11.5703125" style="5" customWidth="1"/>
    <col min="7178" max="7178" width="11.28515625" style="5" customWidth="1"/>
    <col min="7179" max="7179" width="29" style="5" customWidth="1"/>
    <col min="7180" max="7180" width="12.42578125" style="5" customWidth="1"/>
    <col min="7181" max="7181" width="12.85546875" style="5" customWidth="1"/>
    <col min="7182" max="7182" width="11.28515625" style="5" customWidth="1"/>
    <col min="7183" max="7183" width="14.42578125" style="5" customWidth="1"/>
    <col min="7184" max="7184" width="10.140625" style="5" customWidth="1"/>
    <col min="7185" max="7185" width="10.5703125" style="5" customWidth="1"/>
    <col min="7186" max="7186" width="9.85546875" style="5" customWidth="1"/>
    <col min="7187" max="7187" width="50.28515625" style="5" customWidth="1"/>
    <col min="7188" max="7421" width="11.42578125" style="5"/>
    <col min="7422" max="7422" width="9.5703125" style="5" customWidth="1"/>
    <col min="7423" max="7423" width="9.85546875" style="5" customWidth="1"/>
    <col min="7424" max="7424" width="49.140625" style="5" customWidth="1"/>
    <col min="7425" max="7426" width="21.7109375" style="5" customWidth="1"/>
    <col min="7427" max="7427" width="32.85546875" style="5" customWidth="1"/>
    <col min="7428" max="7428" width="25.5703125" style="5" customWidth="1"/>
    <col min="7429" max="7429" width="26.5703125" style="5" customWidth="1"/>
    <col min="7430" max="7430" width="16" style="5" customWidth="1"/>
    <col min="7431" max="7431" width="12.7109375" style="5" customWidth="1"/>
    <col min="7432" max="7432" width="11.140625" style="5" customWidth="1"/>
    <col min="7433" max="7433" width="11.5703125" style="5" customWidth="1"/>
    <col min="7434" max="7434" width="11.28515625" style="5" customWidth="1"/>
    <col min="7435" max="7435" width="29" style="5" customWidth="1"/>
    <col min="7436" max="7436" width="12.42578125" style="5" customWidth="1"/>
    <col min="7437" max="7437" width="12.85546875" style="5" customWidth="1"/>
    <col min="7438" max="7438" width="11.28515625" style="5" customWidth="1"/>
    <col min="7439" max="7439" width="14.42578125" style="5" customWidth="1"/>
    <col min="7440" max="7440" width="10.140625" style="5" customWidth="1"/>
    <col min="7441" max="7441" width="10.5703125" style="5" customWidth="1"/>
    <col min="7442" max="7442" width="9.85546875" style="5" customWidth="1"/>
    <col min="7443" max="7443" width="50.28515625" style="5" customWidth="1"/>
    <col min="7444" max="7677" width="11.42578125" style="5"/>
    <col min="7678" max="7678" width="9.5703125" style="5" customWidth="1"/>
    <col min="7679" max="7679" width="9.85546875" style="5" customWidth="1"/>
    <col min="7680" max="7680" width="49.140625" style="5" customWidth="1"/>
    <col min="7681" max="7682" width="21.7109375" style="5" customWidth="1"/>
    <col min="7683" max="7683" width="32.85546875" style="5" customWidth="1"/>
    <col min="7684" max="7684" width="25.5703125" style="5" customWidth="1"/>
    <col min="7685" max="7685" width="26.5703125" style="5" customWidth="1"/>
    <col min="7686" max="7686" width="16" style="5" customWidth="1"/>
    <col min="7687" max="7687" width="12.7109375" style="5" customWidth="1"/>
    <col min="7688" max="7688" width="11.140625" style="5" customWidth="1"/>
    <col min="7689" max="7689" width="11.5703125" style="5" customWidth="1"/>
    <col min="7690" max="7690" width="11.28515625" style="5" customWidth="1"/>
    <col min="7691" max="7691" width="29" style="5" customWidth="1"/>
    <col min="7692" max="7692" width="12.42578125" style="5" customWidth="1"/>
    <col min="7693" max="7693" width="12.85546875" style="5" customWidth="1"/>
    <col min="7694" max="7694" width="11.28515625" style="5" customWidth="1"/>
    <col min="7695" max="7695" width="14.42578125" style="5" customWidth="1"/>
    <col min="7696" max="7696" width="10.140625" style="5" customWidth="1"/>
    <col min="7697" max="7697" width="10.5703125" style="5" customWidth="1"/>
    <col min="7698" max="7698" width="9.85546875" style="5" customWidth="1"/>
    <col min="7699" max="7699" width="50.28515625" style="5" customWidth="1"/>
    <col min="7700" max="7933" width="11.42578125" style="5"/>
    <col min="7934" max="7934" width="9.5703125" style="5" customWidth="1"/>
    <col min="7935" max="7935" width="9.85546875" style="5" customWidth="1"/>
    <col min="7936" max="7936" width="49.140625" style="5" customWidth="1"/>
    <col min="7937" max="7938" width="21.7109375" style="5" customWidth="1"/>
    <col min="7939" max="7939" width="32.85546875" style="5" customWidth="1"/>
    <col min="7940" max="7940" width="25.5703125" style="5" customWidth="1"/>
    <col min="7941" max="7941" width="26.5703125" style="5" customWidth="1"/>
    <col min="7942" max="7942" width="16" style="5" customWidth="1"/>
    <col min="7943" max="7943" width="12.7109375" style="5" customWidth="1"/>
    <col min="7944" max="7944" width="11.140625" style="5" customWidth="1"/>
    <col min="7945" max="7945" width="11.5703125" style="5" customWidth="1"/>
    <col min="7946" max="7946" width="11.28515625" style="5" customWidth="1"/>
    <col min="7947" max="7947" width="29" style="5" customWidth="1"/>
    <col min="7948" max="7948" width="12.42578125" style="5" customWidth="1"/>
    <col min="7949" max="7949" width="12.85546875" style="5" customWidth="1"/>
    <col min="7950" max="7950" width="11.28515625" style="5" customWidth="1"/>
    <col min="7951" max="7951" width="14.42578125" style="5" customWidth="1"/>
    <col min="7952" max="7952" width="10.140625" style="5" customWidth="1"/>
    <col min="7953" max="7953" width="10.5703125" style="5" customWidth="1"/>
    <col min="7954" max="7954" width="9.85546875" style="5" customWidth="1"/>
    <col min="7955" max="7955" width="50.28515625" style="5" customWidth="1"/>
    <col min="7956" max="8189" width="11.42578125" style="5"/>
    <col min="8190" max="8190" width="9.5703125" style="5" customWidth="1"/>
    <col min="8191" max="8191" width="9.85546875" style="5" customWidth="1"/>
    <col min="8192" max="8192" width="49.140625" style="5" customWidth="1"/>
    <col min="8193" max="8194" width="21.7109375" style="5" customWidth="1"/>
    <col min="8195" max="8195" width="32.85546875" style="5" customWidth="1"/>
    <col min="8196" max="8196" width="25.5703125" style="5" customWidth="1"/>
    <col min="8197" max="8197" width="26.5703125" style="5" customWidth="1"/>
    <col min="8198" max="8198" width="16" style="5" customWidth="1"/>
    <col min="8199" max="8199" width="12.7109375" style="5" customWidth="1"/>
    <col min="8200" max="8200" width="11.140625" style="5" customWidth="1"/>
    <col min="8201" max="8201" width="11.5703125" style="5" customWidth="1"/>
    <col min="8202" max="8202" width="11.28515625" style="5" customWidth="1"/>
    <col min="8203" max="8203" width="29" style="5" customWidth="1"/>
    <col min="8204" max="8204" width="12.42578125" style="5" customWidth="1"/>
    <col min="8205" max="8205" width="12.85546875" style="5" customWidth="1"/>
    <col min="8206" max="8206" width="11.28515625" style="5" customWidth="1"/>
    <col min="8207" max="8207" width="14.42578125" style="5" customWidth="1"/>
    <col min="8208" max="8208" width="10.140625" style="5" customWidth="1"/>
    <col min="8209" max="8209" width="10.5703125" style="5" customWidth="1"/>
    <col min="8210" max="8210" width="9.85546875" style="5" customWidth="1"/>
    <col min="8211" max="8211" width="50.28515625" style="5" customWidth="1"/>
    <col min="8212" max="8445" width="11.42578125" style="5"/>
    <col min="8446" max="8446" width="9.5703125" style="5" customWidth="1"/>
    <col min="8447" max="8447" width="9.85546875" style="5" customWidth="1"/>
    <col min="8448" max="8448" width="49.140625" style="5" customWidth="1"/>
    <col min="8449" max="8450" width="21.7109375" style="5" customWidth="1"/>
    <col min="8451" max="8451" width="32.85546875" style="5" customWidth="1"/>
    <col min="8452" max="8452" width="25.5703125" style="5" customWidth="1"/>
    <col min="8453" max="8453" width="26.5703125" style="5" customWidth="1"/>
    <col min="8454" max="8454" width="16" style="5" customWidth="1"/>
    <col min="8455" max="8455" width="12.7109375" style="5" customWidth="1"/>
    <col min="8456" max="8456" width="11.140625" style="5" customWidth="1"/>
    <col min="8457" max="8457" width="11.5703125" style="5" customWidth="1"/>
    <col min="8458" max="8458" width="11.28515625" style="5" customWidth="1"/>
    <col min="8459" max="8459" width="29" style="5" customWidth="1"/>
    <col min="8460" max="8460" width="12.42578125" style="5" customWidth="1"/>
    <col min="8461" max="8461" width="12.85546875" style="5" customWidth="1"/>
    <col min="8462" max="8462" width="11.28515625" style="5" customWidth="1"/>
    <col min="8463" max="8463" width="14.42578125" style="5" customWidth="1"/>
    <col min="8464" max="8464" width="10.140625" style="5" customWidth="1"/>
    <col min="8465" max="8465" width="10.5703125" style="5" customWidth="1"/>
    <col min="8466" max="8466" width="9.85546875" style="5" customWidth="1"/>
    <col min="8467" max="8467" width="50.28515625" style="5" customWidth="1"/>
    <col min="8468" max="8701" width="11.42578125" style="5"/>
    <col min="8702" max="8702" width="9.5703125" style="5" customWidth="1"/>
    <col min="8703" max="8703" width="9.85546875" style="5" customWidth="1"/>
    <col min="8704" max="8704" width="49.140625" style="5" customWidth="1"/>
    <col min="8705" max="8706" width="21.7109375" style="5" customWidth="1"/>
    <col min="8707" max="8707" width="32.85546875" style="5" customWidth="1"/>
    <col min="8708" max="8708" width="25.5703125" style="5" customWidth="1"/>
    <col min="8709" max="8709" width="26.5703125" style="5" customWidth="1"/>
    <col min="8710" max="8710" width="16" style="5" customWidth="1"/>
    <col min="8711" max="8711" width="12.7109375" style="5" customWidth="1"/>
    <col min="8712" max="8712" width="11.140625" style="5" customWidth="1"/>
    <col min="8713" max="8713" width="11.5703125" style="5" customWidth="1"/>
    <col min="8714" max="8714" width="11.28515625" style="5" customWidth="1"/>
    <col min="8715" max="8715" width="29" style="5" customWidth="1"/>
    <col min="8716" max="8716" width="12.42578125" style="5" customWidth="1"/>
    <col min="8717" max="8717" width="12.85546875" style="5" customWidth="1"/>
    <col min="8718" max="8718" width="11.28515625" style="5" customWidth="1"/>
    <col min="8719" max="8719" width="14.42578125" style="5" customWidth="1"/>
    <col min="8720" max="8720" width="10.140625" style="5" customWidth="1"/>
    <col min="8721" max="8721" width="10.5703125" style="5" customWidth="1"/>
    <col min="8722" max="8722" width="9.85546875" style="5" customWidth="1"/>
    <col min="8723" max="8723" width="50.28515625" style="5" customWidth="1"/>
    <col min="8724" max="8957" width="11.42578125" style="5"/>
    <col min="8958" max="8958" width="9.5703125" style="5" customWidth="1"/>
    <col min="8959" max="8959" width="9.85546875" style="5" customWidth="1"/>
    <col min="8960" max="8960" width="49.140625" style="5" customWidth="1"/>
    <col min="8961" max="8962" width="21.7109375" style="5" customWidth="1"/>
    <col min="8963" max="8963" width="32.85546875" style="5" customWidth="1"/>
    <col min="8964" max="8964" width="25.5703125" style="5" customWidth="1"/>
    <col min="8965" max="8965" width="26.5703125" style="5" customWidth="1"/>
    <col min="8966" max="8966" width="16" style="5" customWidth="1"/>
    <col min="8967" max="8967" width="12.7109375" style="5" customWidth="1"/>
    <col min="8968" max="8968" width="11.140625" style="5" customWidth="1"/>
    <col min="8969" max="8969" width="11.5703125" style="5" customWidth="1"/>
    <col min="8970" max="8970" width="11.28515625" style="5" customWidth="1"/>
    <col min="8971" max="8971" width="29" style="5" customWidth="1"/>
    <col min="8972" max="8972" width="12.42578125" style="5" customWidth="1"/>
    <col min="8973" max="8973" width="12.85546875" style="5" customWidth="1"/>
    <col min="8974" max="8974" width="11.28515625" style="5" customWidth="1"/>
    <col min="8975" max="8975" width="14.42578125" style="5" customWidth="1"/>
    <col min="8976" max="8976" width="10.140625" style="5" customWidth="1"/>
    <col min="8977" max="8977" width="10.5703125" style="5" customWidth="1"/>
    <col min="8978" max="8978" width="9.85546875" style="5" customWidth="1"/>
    <col min="8979" max="8979" width="50.28515625" style="5" customWidth="1"/>
    <col min="8980" max="9213" width="11.42578125" style="5"/>
    <col min="9214" max="9214" width="9.5703125" style="5" customWidth="1"/>
    <col min="9215" max="9215" width="9.85546875" style="5" customWidth="1"/>
    <col min="9216" max="9216" width="49.140625" style="5" customWidth="1"/>
    <col min="9217" max="9218" width="21.7109375" style="5" customWidth="1"/>
    <col min="9219" max="9219" width="32.85546875" style="5" customWidth="1"/>
    <col min="9220" max="9220" width="25.5703125" style="5" customWidth="1"/>
    <col min="9221" max="9221" width="26.5703125" style="5" customWidth="1"/>
    <col min="9222" max="9222" width="16" style="5" customWidth="1"/>
    <col min="9223" max="9223" width="12.7109375" style="5" customWidth="1"/>
    <col min="9224" max="9224" width="11.140625" style="5" customWidth="1"/>
    <col min="9225" max="9225" width="11.5703125" style="5" customWidth="1"/>
    <col min="9226" max="9226" width="11.28515625" style="5" customWidth="1"/>
    <col min="9227" max="9227" width="29" style="5" customWidth="1"/>
    <col min="9228" max="9228" width="12.42578125" style="5" customWidth="1"/>
    <col min="9229" max="9229" width="12.85546875" style="5" customWidth="1"/>
    <col min="9230" max="9230" width="11.28515625" style="5" customWidth="1"/>
    <col min="9231" max="9231" width="14.42578125" style="5" customWidth="1"/>
    <col min="9232" max="9232" width="10.140625" style="5" customWidth="1"/>
    <col min="9233" max="9233" width="10.5703125" style="5" customWidth="1"/>
    <col min="9234" max="9234" width="9.85546875" style="5" customWidth="1"/>
    <col min="9235" max="9235" width="50.28515625" style="5" customWidth="1"/>
    <col min="9236" max="9469" width="11.42578125" style="5"/>
    <col min="9470" max="9470" width="9.5703125" style="5" customWidth="1"/>
    <col min="9471" max="9471" width="9.85546875" style="5" customWidth="1"/>
    <col min="9472" max="9472" width="49.140625" style="5" customWidth="1"/>
    <col min="9473" max="9474" width="21.7109375" style="5" customWidth="1"/>
    <col min="9475" max="9475" width="32.85546875" style="5" customWidth="1"/>
    <col min="9476" max="9476" width="25.5703125" style="5" customWidth="1"/>
    <col min="9477" max="9477" width="26.5703125" style="5" customWidth="1"/>
    <col min="9478" max="9478" width="16" style="5" customWidth="1"/>
    <col min="9479" max="9479" width="12.7109375" style="5" customWidth="1"/>
    <col min="9480" max="9480" width="11.140625" style="5" customWidth="1"/>
    <col min="9481" max="9481" width="11.5703125" style="5" customWidth="1"/>
    <col min="9482" max="9482" width="11.28515625" style="5" customWidth="1"/>
    <col min="9483" max="9483" width="29" style="5" customWidth="1"/>
    <col min="9484" max="9484" width="12.42578125" style="5" customWidth="1"/>
    <col min="9485" max="9485" width="12.85546875" style="5" customWidth="1"/>
    <col min="9486" max="9486" width="11.28515625" style="5" customWidth="1"/>
    <col min="9487" max="9487" width="14.42578125" style="5" customWidth="1"/>
    <col min="9488" max="9488" width="10.140625" style="5" customWidth="1"/>
    <col min="9489" max="9489" width="10.5703125" style="5" customWidth="1"/>
    <col min="9490" max="9490" width="9.85546875" style="5" customWidth="1"/>
    <col min="9491" max="9491" width="50.28515625" style="5" customWidth="1"/>
    <col min="9492" max="9725" width="11.42578125" style="5"/>
    <col min="9726" max="9726" width="9.5703125" style="5" customWidth="1"/>
    <col min="9727" max="9727" width="9.85546875" style="5" customWidth="1"/>
    <col min="9728" max="9728" width="49.140625" style="5" customWidth="1"/>
    <col min="9729" max="9730" width="21.7109375" style="5" customWidth="1"/>
    <col min="9731" max="9731" width="32.85546875" style="5" customWidth="1"/>
    <col min="9732" max="9732" width="25.5703125" style="5" customWidth="1"/>
    <col min="9733" max="9733" width="26.5703125" style="5" customWidth="1"/>
    <col min="9734" max="9734" width="16" style="5" customWidth="1"/>
    <col min="9735" max="9735" width="12.7109375" style="5" customWidth="1"/>
    <col min="9736" max="9736" width="11.140625" style="5" customWidth="1"/>
    <col min="9737" max="9737" width="11.5703125" style="5" customWidth="1"/>
    <col min="9738" max="9738" width="11.28515625" style="5" customWidth="1"/>
    <col min="9739" max="9739" width="29" style="5" customWidth="1"/>
    <col min="9740" max="9740" width="12.42578125" style="5" customWidth="1"/>
    <col min="9741" max="9741" width="12.85546875" style="5" customWidth="1"/>
    <col min="9742" max="9742" width="11.28515625" style="5" customWidth="1"/>
    <col min="9743" max="9743" width="14.42578125" style="5" customWidth="1"/>
    <col min="9744" max="9744" width="10.140625" style="5" customWidth="1"/>
    <col min="9745" max="9745" width="10.5703125" style="5" customWidth="1"/>
    <col min="9746" max="9746" width="9.85546875" style="5" customWidth="1"/>
    <col min="9747" max="9747" width="50.28515625" style="5" customWidth="1"/>
    <col min="9748" max="9981" width="11.42578125" style="5"/>
    <col min="9982" max="9982" width="9.5703125" style="5" customWidth="1"/>
    <col min="9983" max="9983" width="9.85546875" style="5" customWidth="1"/>
    <col min="9984" max="9984" width="49.140625" style="5" customWidth="1"/>
    <col min="9985" max="9986" width="21.7109375" style="5" customWidth="1"/>
    <col min="9987" max="9987" width="32.85546875" style="5" customWidth="1"/>
    <col min="9988" max="9988" width="25.5703125" style="5" customWidth="1"/>
    <col min="9989" max="9989" width="26.5703125" style="5" customWidth="1"/>
    <col min="9990" max="9990" width="16" style="5" customWidth="1"/>
    <col min="9991" max="9991" width="12.7109375" style="5" customWidth="1"/>
    <col min="9992" max="9992" width="11.140625" style="5" customWidth="1"/>
    <col min="9993" max="9993" width="11.5703125" style="5" customWidth="1"/>
    <col min="9994" max="9994" width="11.28515625" style="5" customWidth="1"/>
    <col min="9995" max="9995" width="29" style="5" customWidth="1"/>
    <col min="9996" max="9996" width="12.42578125" style="5" customWidth="1"/>
    <col min="9997" max="9997" width="12.85546875" style="5" customWidth="1"/>
    <col min="9998" max="9998" width="11.28515625" style="5" customWidth="1"/>
    <col min="9999" max="9999" width="14.42578125" style="5" customWidth="1"/>
    <col min="10000" max="10000" width="10.140625" style="5" customWidth="1"/>
    <col min="10001" max="10001" width="10.5703125" style="5" customWidth="1"/>
    <col min="10002" max="10002" width="9.85546875" style="5" customWidth="1"/>
    <col min="10003" max="10003" width="50.28515625" style="5" customWidth="1"/>
    <col min="10004" max="10237" width="11.42578125" style="5"/>
    <col min="10238" max="10238" width="9.5703125" style="5" customWidth="1"/>
    <col min="10239" max="10239" width="9.85546875" style="5" customWidth="1"/>
    <col min="10240" max="10240" width="49.140625" style="5" customWidth="1"/>
    <col min="10241" max="10242" width="21.7109375" style="5" customWidth="1"/>
    <col min="10243" max="10243" width="32.85546875" style="5" customWidth="1"/>
    <col min="10244" max="10244" width="25.5703125" style="5" customWidth="1"/>
    <col min="10245" max="10245" width="26.5703125" style="5" customWidth="1"/>
    <col min="10246" max="10246" width="16" style="5" customWidth="1"/>
    <col min="10247" max="10247" width="12.7109375" style="5" customWidth="1"/>
    <col min="10248" max="10248" width="11.140625" style="5" customWidth="1"/>
    <col min="10249" max="10249" width="11.5703125" style="5" customWidth="1"/>
    <col min="10250" max="10250" width="11.28515625" style="5" customWidth="1"/>
    <col min="10251" max="10251" width="29" style="5" customWidth="1"/>
    <col min="10252" max="10252" width="12.42578125" style="5" customWidth="1"/>
    <col min="10253" max="10253" width="12.85546875" style="5" customWidth="1"/>
    <col min="10254" max="10254" width="11.28515625" style="5" customWidth="1"/>
    <col min="10255" max="10255" width="14.42578125" style="5" customWidth="1"/>
    <col min="10256" max="10256" width="10.140625" style="5" customWidth="1"/>
    <col min="10257" max="10257" width="10.5703125" style="5" customWidth="1"/>
    <col min="10258" max="10258" width="9.85546875" style="5" customWidth="1"/>
    <col min="10259" max="10259" width="50.28515625" style="5" customWidth="1"/>
    <col min="10260" max="10493" width="11.42578125" style="5"/>
    <col min="10494" max="10494" width="9.5703125" style="5" customWidth="1"/>
    <col min="10495" max="10495" width="9.85546875" style="5" customWidth="1"/>
    <col min="10496" max="10496" width="49.140625" style="5" customWidth="1"/>
    <col min="10497" max="10498" width="21.7109375" style="5" customWidth="1"/>
    <col min="10499" max="10499" width="32.85546875" style="5" customWidth="1"/>
    <col min="10500" max="10500" width="25.5703125" style="5" customWidth="1"/>
    <col min="10501" max="10501" width="26.5703125" style="5" customWidth="1"/>
    <col min="10502" max="10502" width="16" style="5" customWidth="1"/>
    <col min="10503" max="10503" width="12.7109375" style="5" customWidth="1"/>
    <col min="10504" max="10504" width="11.140625" style="5" customWidth="1"/>
    <col min="10505" max="10505" width="11.5703125" style="5" customWidth="1"/>
    <col min="10506" max="10506" width="11.28515625" style="5" customWidth="1"/>
    <col min="10507" max="10507" width="29" style="5" customWidth="1"/>
    <col min="10508" max="10508" width="12.42578125" style="5" customWidth="1"/>
    <col min="10509" max="10509" width="12.85546875" style="5" customWidth="1"/>
    <col min="10510" max="10510" width="11.28515625" style="5" customWidth="1"/>
    <col min="10511" max="10511" width="14.42578125" style="5" customWidth="1"/>
    <col min="10512" max="10512" width="10.140625" style="5" customWidth="1"/>
    <col min="10513" max="10513" width="10.5703125" style="5" customWidth="1"/>
    <col min="10514" max="10514" width="9.85546875" style="5" customWidth="1"/>
    <col min="10515" max="10515" width="50.28515625" style="5" customWidth="1"/>
    <col min="10516" max="10749" width="11.42578125" style="5"/>
    <col min="10750" max="10750" width="9.5703125" style="5" customWidth="1"/>
    <col min="10751" max="10751" width="9.85546875" style="5" customWidth="1"/>
    <col min="10752" max="10752" width="49.140625" style="5" customWidth="1"/>
    <col min="10753" max="10754" width="21.7109375" style="5" customWidth="1"/>
    <col min="10755" max="10755" width="32.85546875" style="5" customWidth="1"/>
    <col min="10756" max="10756" width="25.5703125" style="5" customWidth="1"/>
    <col min="10757" max="10757" width="26.5703125" style="5" customWidth="1"/>
    <col min="10758" max="10758" width="16" style="5" customWidth="1"/>
    <col min="10759" max="10759" width="12.7109375" style="5" customWidth="1"/>
    <col min="10760" max="10760" width="11.140625" style="5" customWidth="1"/>
    <col min="10761" max="10761" width="11.5703125" style="5" customWidth="1"/>
    <col min="10762" max="10762" width="11.28515625" style="5" customWidth="1"/>
    <col min="10763" max="10763" width="29" style="5" customWidth="1"/>
    <col min="10764" max="10764" width="12.42578125" style="5" customWidth="1"/>
    <col min="10765" max="10765" width="12.85546875" style="5" customWidth="1"/>
    <col min="10766" max="10766" width="11.28515625" style="5" customWidth="1"/>
    <col min="10767" max="10767" width="14.42578125" style="5" customWidth="1"/>
    <col min="10768" max="10768" width="10.140625" style="5" customWidth="1"/>
    <col min="10769" max="10769" width="10.5703125" style="5" customWidth="1"/>
    <col min="10770" max="10770" width="9.85546875" style="5" customWidth="1"/>
    <col min="10771" max="10771" width="50.28515625" style="5" customWidth="1"/>
    <col min="10772" max="11005" width="11.42578125" style="5"/>
    <col min="11006" max="11006" width="9.5703125" style="5" customWidth="1"/>
    <col min="11007" max="11007" width="9.85546875" style="5" customWidth="1"/>
    <col min="11008" max="11008" width="49.140625" style="5" customWidth="1"/>
    <col min="11009" max="11010" width="21.7109375" style="5" customWidth="1"/>
    <col min="11011" max="11011" width="32.85546875" style="5" customWidth="1"/>
    <col min="11012" max="11012" width="25.5703125" style="5" customWidth="1"/>
    <col min="11013" max="11013" width="26.5703125" style="5" customWidth="1"/>
    <col min="11014" max="11014" width="16" style="5" customWidth="1"/>
    <col min="11015" max="11015" width="12.7109375" style="5" customWidth="1"/>
    <col min="11016" max="11016" width="11.140625" style="5" customWidth="1"/>
    <col min="11017" max="11017" width="11.5703125" style="5" customWidth="1"/>
    <col min="11018" max="11018" width="11.28515625" style="5" customWidth="1"/>
    <col min="11019" max="11019" width="29" style="5" customWidth="1"/>
    <col min="11020" max="11020" width="12.42578125" style="5" customWidth="1"/>
    <col min="11021" max="11021" width="12.85546875" style="5" customWidth="1"/>
    <col min="11022" max="11022" width="11.28515625" style="5" customWidth="1"/>
    <col min="11023" max="11023" width="14.42578125" style="5" customWidth="1"/>
    <col min="11024" max="11024" width="10.140625" style="5" customWidth="1"/>
    <col min="11025" max="11025" width="10.5703125" style="5" customWidth="1"/>
    <col min="11026" max="11026" width="9.85546875" style="5" customWidth="1"/>
    <col min="11027" max="11027" width="50.28515625" style="5" customWidth="1"/>
    <col min="11028" max="11261" width="11.42578125" style="5"/>
    <col min="11262" max="11262" width="9.5703125" style="5" customWidth="1"/>
    <col min="11263" max="11263" width="9.85546875" style="5" customWidth="1"/>
    <col min="11264" max="11264" width="49.140625" style="5" customWidth="1"/>
    <col min="11265" max="11266" width="21.7109375" style="5" customWidth="1"/>
    <col min="11267" max="11267" width="32.85546875" style="5" customWidth="1"/>
    <col min="11268" max="11268" width="25.5703125" style="5" customWidth="1"/>
    <col min="11269" max="11269" width="26.5703125" style="5" customWidth="1"/>
    <col min="11270" max="11270" width="16" style="5" customWidth="1"/>
    <col min="11271" max="11271" width="12.7109375" style="5" customWidth="1"/>
    <col min="11272" max="11272" width="11.140625" style="5" customWidth="1"/>
    <col min="11273" max="11273" width="11.5703125" style="5" customWidth="1"/>
    <col min="11274" max="11274" width="11.28515625" style="5" customWidth="1"/>
    <col min="11275" max="11275" width="29" style="5" customWidth="1"/>
    <col min="11276" max="11276" width="12.42578125" style="5" customWidth="1"/>
    <col min="11277" max="11277" width="12.85546875" style="5" customWidth="1"/>
    <col min="11278" max="11278" width="11.28515625" style="5" customWidth="1"/>
    <col min="11279" max="11279" width="14.42578125" style="5" customWidth="1"/>
    <col min="11280" max="11280" width="10.140625" style="5" customWidth="1"/>
    <col min="11281" max="11281" width="10.5703125" style="5" customWidth="1"/>
    <col min="11282" max="11282" width="9.85546875" style="5" customWidth="1"/>
    <col min="11283" max="11283" width="50.28515625" style="5" customWidth="1"/>
    <col min="11284" max="11517" width="11.42578125" style="5"/>
    <col min="11518" max="11518" width="9.5703125" style="5" customWidth="1"/>
    <col min="11519" max="11519" width="9.85546875" style="5" customWidth="1"/>
    <col min="11520" max="11520" width="49.140625" style="5" customWidth="1"/>
    <col min="11521" max="11522" width="21.7109375" style="5" customWidth="1"/>
    <col min="11523" max="11523" width="32.85546875" style="5" customWidth="1"/>
    <col min="11524" max="11524" width="25.5703125" style="5" customWidth="1"/>
    <col min="11525" max="11525" width="26.5703125" style="5" customWidth="1"/>
    <col min="11526" max="11526" width="16" style="5" customWidth="1"/>
    <col min="11527" max="11527" width="12.7109375" style="5" customWidth="1"/>
    <col min="11528" max="11528" width="11.140625" style="5" customWidth="1"/>
    <col min="11529" max="11529" width="11.5703125" style="5" customWidth="1"/>
    <col min="11530" max="11530" width="11.28515625" style="5" customWidth="1"/>
    <col min="11531" max="11531" width="29" style="5" customWidth="1"/>
    <col min="11532" max="11532" width="12.42578125" style="5" customWidth="1"/>
    <col min="11533" max="11533" width="12.85546875" style="5" customWidth="1"/>
    <col min="11534" max="11534" width="11.28515625" style="5" customWidth="1"/>
    <col min="11535" max="11535" width="14.42578125" style="5" customWidth="1"/>
    <col min="11536" max="11536" width="10.140625" style="5" customWidth="1"/>
    <col min="11537" max="11537" width="10.5703125" style="5" customWidth="1"/>
    <col min="11538" max="11538" width="9.85546875" style="5" customWidth="1"/>
    <col min="11539" max="11539" width="50.28515625" style="5" customWidth="1"/>
    <col min="11540" max="11773" width="11.42578125" style="5"/>
    <col min="11774" max="11774" width="9.5703125" style="5" customWidth="1"/>
    <col min="11775" max="11775" width="9.85546875" style="5" customWidth="1"/>
    <col min="11776" max="11776" width="49.140625" style="5" customWidth="1"/>
    <col min="11777" max="11778" width="21.7109375" style="5" customWidth="1"/>
    <col min="11779" max="11779" width="32.85546875" style="5" customWidth="1"/>
    <col min="11780" max="11780" width="25.5703125" style="5" customWidth="1"/>
    <col min="11781" max="11781" width="26.5703125" style="5" customWidth="1"/>
    <col min="11782" max="11782" width="16" style="5" customWidth="1"/>
    <col min="11783" max="11783" width="12.7109375" style="5" customWidth="1"/>
    <col min="11784" max="11784" width="11.140625" style="5" customWidth="1"/>
    <col min="11785" max="11785" width="11.5703125" style="5" customWidth="1"/>
    <col min="11786" max="11786" width="11.28515625" style="5" customWidth="1"/>
    <col min="11787" max="11787" width="29" style="5" customWidth="1"/>
    <col min="11788" max="11788" width="12.42578125" style="5" customWidth="1"/>
    <col min="11789" max="11789" width="12.85546875" style="5" customWidth="1"/>
    <col min="11790" max="11790" width="11.28515625" style="5" customWidth="1"/>
    <col min="11791" max="11791" width="14.42578125" style="5" customWidth="1"/>
    <col min="11792" max="11792" width="10.140625" style="5" customWidth="1"/>
    <col min="11793" max="11793" width="10.5703125" style="5" customWidth="1"/>
    <col min="11794" max="11794" width="9.85546875" style="5" customWidth="1"/>
    <col min="11795" max="11795" width="50.28515625" style="5" customWidth="1"/>
    <col min="11796" max="12029" width="11.42578125" style="5"/>
    <col min="12030" max="12030" width="9.5703125" style="5" customWidth="1"/>
    <col min="12031" max="12031" width="9.85546875" style="5" customWidth="1"/>
    <col min="12032" max="12032" width="49.140625" style="5" customWidth="1"/>
    <col min="12033" max="12034" width="21.7109375" style="5" customWidth="1"/>
    <col min="12035" max="12035" width="32.85546875" style="5" customWidth="1"/>
    <col min="12036" max="12036" width="25.5703125" style="5" customWidth="1"/>
    <col min="12037" max="12037" width="26.5703125" style="5" customWidth="1"/>
    <col min="12038" max="12038" width="16" style="5" customWidth="1"/>
    <col min="12039" max="12039" width="12.7109375" style="5" customWidth="1"/>
    <col min="12040" max="12040" width="11.140625" style="5" customWidth="1"/>
    <col min="12041" max="12041" width="11.5703125" style="5" customWidth="1"/>
    <col min="12042" max="12042" width="11.28515625" style="5" customWidth="1"/>
    <col min="12043" max="12043" width="29" style="5" customWidth="1"/>
    <col min="12044" max="12044" width="12.42578125" style="5" customWidth="1"/>
    <col min="12045" max="12045" width="12.85546875" style="5" customWidth="1"/>
    <col min="12046" max="12046" width="11.28515625" style="5" customWidth="1"/>
    <col min="12047" max="12047" width="14.42578125" style="5" customWidth="1"/>
    <col min="12048" max="12048" width="10.140625" style="5" customWidth="1"/>
    <col min="12049" max="12049" width="10.5703125" style="5" customWidth="1"/>
    <col min="12050" max="12050" width="9.85546875" style="5" customWidth="1"/>
    <col min="12051" max="12051" width="50.28515625" style="5" customWidth="1"/>
    <col min="12052" max="12285" width="11.42578125" style="5"/>
    <col min="12286" max="12286" width="9.5703125" style="5" customWidth="1"/>
    <col min="12287" max="12287" width="9.85546875" style="5" customWidth="1"/>
    <col min="12288" max="12288" width="49.140625" style="5" customWidth="1"/>
    <col min="12289" max="12290" width="21.7109375" style="5" customWidth="1"/>
    <col min="12291" max="12291" width="32.85546875" style="5" customWidth="1"/>
    <col min="12292" max="12292" width="25.5703125" style="5" customWidth="1"/>
    <col min="12293" max="12293" width="26.5703125" style="5" customWidth="1"/>
    <col min="12294" max="12294" width="16" style="5" customWidth="1"/>
    <col min="12295" max="12295" width="12.7109375" style="5" customWidth="1"/>
    <col min="12296" max="12296" width="11.140625" style="5" customWidth="1"/>
    <col min="12297" max="12297" width="11.5703125" style="5" customWidth="1"/>
    <col min="12298" max="12298" width="11.28515625" style="5" customWidth="1"/>
    <col min="12299" max="12299" width="29" style="5" customWidth="1"/>
    <col min="12300" max="12300" width="12.42578125" style="5" customWidth="1"/>
    <col min="12301" max="12301" width="12.85546875" style="5" customWidth="1"/>
    <col min="12302" max="12302" width="11.28515625" style="5" customWidth="1"/>
    <col min="12303" max="12303" width="14.42578125" style="5" customWidth="1"/>
    <col min="12304" max="12304" width="10.140625" style="5" customWidth="1"/>
    <col min="12305" max="12305" width="10.5703125" style="5" customWidth="1"/>
    <col min="12306" max="12306" width="9.85546875" style="5" customWidth="1"/>
    <col min="12307" max="12307" width="50.28515625" style="5" customWidth="1"/>
    <col min="12308" max="12541" width="11.42578125" style="5"/>
    <col min="12542" max="12542" width="9.5703125" style="5" customWidth="1"/>
    <col min="12543" max="12543" width="9.85546875" style="5" customWidth="1"/>
    <col min="12544" max="12544" width="49.140625" style="5" customWidth="1"/>
    <col min="12545" max="12546" width="21.7109375" style="5" customWidth="1"/>
    <col min="12547" max="12547" width="32.85546875" style="5" customWidth="1"/>
    <col min="12548" max="12548" width="25.5703125" style="5" customWidth="1"/>
    <col min="12549" max="12549" width="26.5703125" style="5" customWidth="1"/>
    <col min="12550" max="12550" width="16" style="5" customWidth="1"/>
    <col min="12551" max="12551" width="12.7109375" style="5" customWidth="1"/>
    <col min="12552" max="12552" width="11.140625" style="5" customWidth="1"/>
    <col min="12553" max="12553" width="11.5703125" style="5" customWidth="1"/>
    <col min="12554" max="12554" width="11.28515625" style="5" customWidth="1"/>
    <col min="12555" max="12555" width="29" style="5" customWidth="1"/>
    <col min="12556" max="12556" width="12.42578125" style="5" customWidth="1"/>
    <col min="12557" max="12557" width="12.85546875" style="5" customWidth="1"/>
    <col min="12558" max="12558" width="11.28515625" style="5" customWidth="1"/>
    <col min="12559" max="12559" width="14.42578125" style="5" customWidth="1"/>
    <col min="12560" max="12560" width="10.140625" style="5" customWidth="1"/>
    <col min="12561" max="12561" width="10.5703125" style="5" customWidth="1"/>
    <col min="12562" max="12562" width="9.85546875" style="5" customWidth="1"/>
    <col min="12563" max="12563" width="50.28515625" style="5" customWidth="1"/>
    <col min="12564" max="12797" width="11.42578125" style="5"/>
    <col min="12798" max="12798" width="9.5703125" style="5" customWidth="1"/>
    <col min="12799" max="12799" width="9.85546875" style="5" customWidth="1"/>
    <col min="12800" max="12800" width="49.140625" style="5" customWidth="1"/>
    <col min="12801" max="12802" width="21.7109375" style="5" customWidth="1"/>
    <col min="12803" max="12803" width="32.85546875" style="5" customWidth="1"/>
    <col min="12804" max="12804" width="25.5703125" style="5" customWidth="1"/>
    <col min="12805" max="12805" width="26.5703125" style="5" customWidth="1"/>
    <col min="12806" max="12806" width="16" style="5" customWidth="1"/>
    <col min="12807" max="12807" width="12.7109375" style="5" customWidth="1"/>
    <col min="12808" max="12808" width="11.140625" style="5" customWidth="1"/>
    <col min="12809" max="12809" width="11.5703125" style="5" customWidth="1"/>
    <col min="12810" max="12810" width="11.28515625" style="5" customWidth="1"/>
    <col min="12811" max="12811" width="29" style="5" customWidth="1"/>
    <col min="12812" max="12812" width="12.42578125" style="5" customWidth="1"/>
    <col min="12813" max="12813" width="12.85546875" style="5" customWidth="1"/>
    <col min="12814" max="12814" width="11.28515625" style="5" customWidth="1"/>
    <col min="12815" max="12815" width="14.42578125" style="5" customWidth="1"/>
    <col min="12816" max="12816" width="10.140625" style="5" customWidth="1"/>
    <col min="12817" max="12817" width="10.5703125" style="5" customWidth="1"/>
    <col min="12818" max="12818" width="9.85546875" style="5" customWidth="1"/>
    <col min="12819" max="12819" width="50.28515625" style="5" customWidth="1"/>
    <col min="12820" max="13053" width="11.42578125" style="5"/>
    <col min="13054" max="13054" width="9.5703125" style="5" customWidth="1"/>
    <col min="13055" max="13055" width="9.85546875" style="5" customWidth="1"/>
    <col min="13056" max="13056" width="49.140625" style="5" customWidth="1"/>
    <col min="13057" max="13058" width="21.7109375" style="5" customWidth="1"/>
    <col min="13059" max="13059" width="32.85546875" style="5" customWidth="1"/>
    <col min="13060" max="13060" width="25.5703125" style="5" customWidth="1"/>
    <col min="13061" max="13061" width="26.5703125" style="5" customWidth="1"/>
    <col min="13062" max="13062" width="16" style="5" customWidth="1"/>
    <col min="13063" max="13063" width="12.7109375" style="5" customWidth="1"/>
    <col min="13064" max="13064" width="11.140625" style="5" customWidth="1"/>
    <col min="13065" max="13065" width="11.5703125" style="5" customWidth="1"/>
    <col min="13066" max="13066" width="11.28515625" style="5" customWidth="1"/>
    <col min="13067" max="13067" width="29" style="5" customWidth="1"/>
    <col min="13068" max="13068" width="12.42578125" style="5" customWidth="1"/>
    <col min="13069" max="13069" width="12.85546875" style="5" customWidth="1"/>
    <col min="13070" max="13070" width="11.28515625" style="5" customWidth="1"/>
    <col min="13071" max="13071" width="14.42578125" style="5" customWidth="1"/>
    <col min="13072" max="13072" width="10.140625" style="5" customWidth="1"/>
    <col min="13073" max="13073" width="10.5703125" style="5" customWidth="1"/>
    <col min="13074" max="13074" width="9.85546875" style="5" customWidth="1"/>
    <col min="13075" max="13075" width="50.28515625" style="5" customWidth="1"/>
    <col min="13076" max="13309" width="11.42578125" style="5"/>
    <col min="13310" max="13310" width="9.5703125" style="5" customWidth="1"/>
    <col min="13311" max="13311" width="9.85546875" style="5" customWidth="1"/>
    <col min="13312" max="13312" width="49.140625" style="5" customWidth="1"/>
    <col min="13313" max="13314" width="21.7109375" style="5" customWidth="1"/>
    <col min="13315" max="13315" width="32.85546875" style="5" customWidth="1"/>
    <col min="13316" max="13316" width="25.5703125" style="5" customWidth="1"/>
    <col min="13317" max="13317" width="26.5703125" style="5" customWidth="1"/>
    <col min="13318" max="13318" width="16" style="5" customWidth="1"/>
    <col min="13319" max="13319" width="12.7109375" style="5" customWidth="1"/>
    <col min="13320" max="13320" width="11.140625" style="5" customWidth="1"/>
    <col min="13321" max="13321" width="11.5703125" style="5" customWidth="1"/>
    <col min="13322" max="13322" width="11.28515625" style="5" customWidth="1"/>
    <col min="13323" max="13323" width="29" style="5" customWidth="1"/>
    <col min="13324" max="13324" width="12.42578125" style="5" customWidth="1"/>
    <col min="13325" max="13325" width="12.85546875" style="5" customWidth="1"/>
    <col min="13326" max="13326" width="11.28515625" style="5" customWidth="1"/>
    <col min="13327" max="13327" width="14.42578125" style="5" customWidth="1"/>
    <col min="13328" max="13328" width="10.140625" style="5" customWidth="1"/>
    <col min="13329" max="13329" width="10.5703125" style="5" customWidth="1"/>
    <col min="13330" max="13330" width="9.85546875" style="5" customWidth="1"/>
    <col min="13331" max="13331" width="50.28515625" style="5" customWidth="1"/>
    <col min="13332" max="13565" width="11.42578125" style="5"/>
    <col min="13566" max="13566" width="9.5703125" style="5" customWidth="1"/>
    <col min="13567" max="13567" width="9.85546875" style="5" customWidth="1"/>
    <col min="13568" max="13568" width="49.140625" style="5" customWidth="1"/>
    <col min="13569" max="13570" width="21.7109375" style="5" customWidth="1"/>
    <col min="13571" max="13571" width="32.85546875" style="5" customWidth="1"/>
    <col min="13572" max="13572" width="25.5703125" style="5" customWidth="1"/>
    <col min="13573" max="13573" width="26.5703125" style="5" customWidth="1"/>
    <col min="13574" max="13574" width="16" style="5" customWidth="1"/>
    <col min="13575" max="13575" width="12.7109375" style="5" customWidth="1"/>
    <col min="13576" max="13576" width="11.140625" style="5" customWidth="1"/>
    <col min="13577" max="13577" width="11.5703125" style="5" customWidth="1"/>
    <col min="13578" max="13578" width="11.28515625" style="5" customWidth="1"/>
    <col min="13579" max="13579" width="29" style="5" customWidth="1"/>
    <col min="13580" max="13580" width="12.42578125" style="5" customWidth="1"/>
    <col min="13581" max="13581" width="12.85546875" style="5" customWidth="1"/>
    <col min="13582" max="13582" width="11.28515625" style="5" customWidth="1"/>
    <col min="13583" max="13583" width="14.42578125" style="5" customWidth="1"/>
    <col min="13584" max="13584" width="10.140625" style="5" customWidth="1"/>
    <col min="13585" max="13585" width="10.5703125" style="5" customWidth="1"/>
    <col min="13586" max="13586" width="9.85546875" style="5" customWidth="1"/>
    <col min="13587" max="13587" width="50.28515625" style="5" customWidth="1"/>
    <col min="13588" max="13821" width="11.42578125" style="5"/>
    <col min="13822" max="13822" width="9.5703125" style="5" customWidth="1"/>
    <col min="13823" max="13823" width="9.85546875" style="5" customWidth="1"/>
    <col min="13824" max="13824" width="49.140625" style="5" customWidth="1"/>
    <col min="13825" max="13826" width="21.7109375" style="5" customWidth="1"/>
    <col min="13827" max="13827" width="32.85546875" style="5" customWidth="1"/>
    <col min="13828" max="13828" width="25.5703125" style="5" customWidth="1"/>
    <col min="13829" max="13829" width="26.5703125" style="5" customWidth="1"/>
    <col min="13830" max="13830" width="16" style="5" customWidth="1"/>
    <col min="13831" max="13831" width="12.7109375" style="5" customWidth="1"/>
    <col min="13832" max="13832" width="11.140625" style="5" customWidth="1"/>
    <col min="13833" max="13833" width="11.5703125" style="5" customWidth="1"/>
    <col min="13834" max="13834" width="11.28515625" style="5" customWidth="1"/>
    <col min="13835" max="13835" width="29" style="5" customWidth="1"/>
    <col min="13836" max="13836" width="12.42578125" style="5" customWidth="1"/>
    <col min="13837" max="13837" width="12.85546875" style="5" customWidth="1"/>
    <col min="13838" max="13838" width="11.28515625" style="5" customWidth="1"/>
    <col min="13839" max="13839" width="14.42578125" style="5" customWidth="1"/>
    <col min="13840" max="13840" width="10.140625" style="5" customWidth="1"/>
    <col min="13841" max="13841" width="10.5703125" style="5" customWidth="1"/>
    <col min="13842" max="13842" width="9.85546875" style="5" customWidth="1"/>
    <col min="13843" max="13843" width="50.28515625" style="5" customWidth="1"/>
    <col min="13844" max="14077" width="11.42578125" style="5"/>
    <col min="14078" max="14078" width="9.5703125" style="5" customWidth="1"/>
    <col min="14079" max="14079" width="9.85546875" style="5" customWidth="1"/>
    <col min="14080" max="14080" width="49.140625" style="5" customWidth="1"/>
    <col min="14081" max="14082" width="21.7109375" style="5" customWidth="1"/>
    <col min="14083" max="14083" width="32.85546875" style="5" customWidth="1"/>
    <col min="14084" max="14084" width="25.5703125" style="5" customWidth="1"/>
    <col min="14085" max="14085" width="26.5703125" style="5" customWidth="1"/>
    <col min="14086" max="14086" width="16" style="5" customWidth="1"/>
    <col min="14087" max="14087" width="12.7109375" style="5" customWidth="1"/>
    <col min="14088" max="14088" width="11.140625" style="5" customWidth="1"/>
    <col min="14089" max="14089" width="11.5703125" style="5" customWidth="1"/>
    <col min="14090" max="14090" width="11.28515625" style="5" customWidth="1"/>
    <col min="14091" max="14091" width="29" style="5" customWidth="1"/>
    <col min="14092" max="14092" width="12.42578125" style="5" customWidth="1"/>
    <col min="14093" max="14093" width="12.85546875" style="5" customWidth="1"/>
    <col min="14094" max="14094" width="11.28515625" style="5" customWidth="1"/>
    <col min="14095" max="14095" width="14.42578125" style="5" customWidth="1"/>
    <col min="14096" max="14096" width="10.140625" style="5" customWidth="1"/>
    <col min="14097" max="14097" width="10.5703125" style="5" customWidth="1"/>
    <col min="14098" max="14098" width="9.85546875" style="5" customWidth="1"/>
    <col min="14099" max="14099" width="50.28515625" style="5" customWidth="1"/>
    <col min="14100" max="14333" width="11.42578125" style="5"/>
    <col min="14334" max="14334" width="9.5703125" style="5" customWidth="1"/>
    <col min="14335" max="14335" width="9.85546875" style="5" customWidth="1"/>
    <col min="14336" max="14336" width="49.140625" style="5" customWidth="1"/>
    <col min="14337" max="14338" width="21.7109375" style="5" customWidth="1"/>
    <col min="14339" max="14339" width="32.85546875" style="5" customWidth="1"/>
    <col min="14340" max="14340" width="25.5703125" style="5" customWidth="1"/>
    <col min="14341" max="14341" width="26.5703125" style="5" customWidth="1"/>
    <col min="14342" max="14342" width="16" style="5" customWidth="1"/>
    <col min="14343" max="14343" width="12.7109375" style="5" customWidth="1"/>
    <col min="14344" max="14344" width="11.140625" style="5" customWidth="1"/>
    <col min="14345" max="14345" width="11.5703125" style="5" customWidth="1"/>
    <col min="14346" max="14346" width="11.28515625" style="5" customWidth="1"/>
    <col min="14347" max="14347" width="29" style="5" customWidth="1"/>
    <col min="14348" max="14348" width="12.42578125" style="5" customWidth="1"/>
    <col min="14349" max="14349" width="12.85546875" style="5" customWidth="1"/>
    <col min="14350" max="14350" width="11.28515625" style="5" customWidth="1"/>
    <col min="14351" max="14351" width="14.42578125" style="5" customWidth="1"/>
    <col min="14352" max="14352" width="10.140625" style="5" customWidth="1"/>
    <col min="14353" max="14353" width="10.5703125" style="5" customWidth="1"/>
    <col min="14354" max="14354" width="9.85546875" style="5" customWidth="1"/>
    <col min="14355" max="14355" width="50.28515625" style="5" customWidth="1"/>
    <col min="14356" max="14589" width="11.42578125" style="5"/>
    <col min="14590" max="14590" width="9.5703125" style="5" customWidth="1"/>
    <col min="14591" max="14591" width="9.85546875" style="5" customWidth="1"/>
    <col min="14592" max="14592" width="49.140625" style="5" customWidth="1"/>
    <col min="14593" max="14594" width="21.7109375" style="5" customWidth="1"/>
    <col min="14595" max="14595" width="32.85546875" style="5" customWidth="1"/>
    <col min="14596" max="14596" width="25.5703125" style="5" customWidth="1"/>
    <col min="14597" max="14597" width="26.5703125" style="5" customWidth="1"/>
    <col min="14598" max="14598" width="16" style="5" customWidth="1"/>
    <col min="14599" max="14599" width="12.7109375" style="5" customWidth="1"/>
    <col min="14600" max="14600" width="11.140625" style="5" customWidth="1"/>
    <col min="14601" max="14601" width="11.5703125" style="5" customWidth="1"/>
    <col min="14602" max="14602" width="11.28515625" style="5" customWidth="1"/>
    <col min="14603" max="14603" width="29" style="5" customWidth="1"/>
    <col min="14604" max="14604" width="12.42578125" style="5" customWidth="1"/>
    <col min="14605" max="14605" width="12.85546875" style="5" customWidth="1"/>
    <col min="14606" max="14606" width="11.28515625" style="5" customWidth="1"/>
    <col min="14607" max="14607" width="14.42578125" style="5" customWidth="1"/>
    <col min="14608" max="14608" width="10.140625" style="5" customWidth="1"/>
    <col min="14609" max="14609" width="10.5703125" style="5" customWidth="1"/>
    <col min="14610" max="14610" width="9.85546875" style="5" customWidth="1"/>
    <col min="14611" max="14611" width="50.28515625" style="5" customWidth="1"/>
    <col min="14612" max="14845" width="11.42578125" style="5"/>
    <col min="14846" max="14846" width="9.5703125" style="5" customWidth="1"/>
    <col min="14847" max="14847" width="9.85546875" style="5" customWidth="1"/>
    <col min="14848" max="14848" width="49.140625" style="5" customWidth="1"/>
    <col min="14849" max="14850" width="21.7109375" style="5" customWidth="1"/>
    <col min="14851" max="14851" width="32.85546875" style="5" customWidth="1"/>
    <col min="14852" max="14852" width="25.5703125" style="5" customWidth="1"/>
    <col min="14853" max="14853" width="26.5703125" style="5" customWidth="1"/>
    <col min="14854" max="14854" width="16" style="5" customWidth="1"/>
    <col min="14855" max="14855" width="12.7109375" style="5" customWidth="1"/>
    <col min="14856" max="14856" width="11.140625" style="5" customWidth="1"/>
    <col min="14857" max="14857" width="11.5703125" style="5" customWidth="1"/>
    <col min="14858" max="14858" width="11.28515625" style="5" customWidth="1"/>
    <col min="14859" max="14859" width="29" style="5" customWidth="1"/>
    <col min="14860" max="14860" width="12.42578125" style="5" customWidth="1"/>
    <col min="14861" max="14861" width="12.85546875" style="5" customWidth="1"/>
    <col min="14862" max="14862" width="11.28515625" style="5" customWidth="1"/>
    <col min="14863" max="14863" width="14.42578125" style="5" customWidth="1"/>
    <col min="14864" max="14864" width="10.140625" style="5" customWidth="1"/>
    <col min="14865" max="14865" width="10.5703125" style="5" customWidth="1"/>
    <col min="14866" max="14866" width="9.85546875" style="5" customWidth="1"/>
    <col min="14867" max="14867" width="50.28515625" style="5" customWidth="1"/>
    <col min="14868" max="15101" width="11.42578125" style="5"/>
    <col min="15102" max="15102" width="9.5703125" style="5" customWidth="1"/>
    <col min="15103" max="15103" width="9.85546875" style="5" customWidth="1"/>
    <col min="15104" max="15104" width="49.140625" style="5" customWidth="1"/>
    <col min="15105" max="15106" width="21.7109375" style="5" customWidth="1"/>
    <col min="15107" max="15107" width="32.85546875" style="5" customWidth="1"/>
    <col min="15108" max="15108" width="25.5703125" style="5" customWidth="1"/>
    <col min="15109" max="15109" width="26.5703125" style="5" customWidth="1"/>
    <col min="15110" max="15110" width="16" style="5" customWidth="1"/>
    <col min="15111" max="15111" width="12.7109375" style="5" customWidth="1"/>
    <col min="15112" max="15112" width="11.140625" style="5" customWidth="1"/>
    <col min="15113" max="15113" width="11.5703125" style="5" customWidth="1"/>
    <col min="15114" max="15114" width="11.28515625" style="5" customWidth="1"/>
    <col min="15115" max="15115" width="29" style="5" customWidth="1"/>
    <col min="15116" max="15116" width="12.42578125" style="5" customWidth="1"/>
    <col min="15117" max="15117" width="12.85546875" style="5" customWidth="1"/>
    <col min="15118" max="15118" width="11.28515625" style="5" customWidth="1"/>
    <col min="15119" max="15119" width="14.42578125" style="5" customWidth="1"/>
    <col min="15120" max="15120" width="10.140625" style="5" customWidth="1"/>
    <col min="15121" max="15121" width="10.5703125" style="5" customWidth="1"/>
    <col min="15122" max="15122" width="9.85546875" style="5" customWidth="1"/>
    <col min="15123" max="15123" width="50.28515625" style="5" customWidth="1"/>
    <col min="15124" max="15357" width="11.42578125" style="5"/>
    <col min="15358" max="15358" width="9.5703125" style="5" customWidth="1"/>
    <col min="15359" max="15359" width="9.85546875" style="5" customWidth="1"/>
    <col min="15360" max="15360" width="49.140625" style="5" customWidth="1"/>
    <col min="15361" max="15362" width="21.7109375" style="5" customWidth="1"/>
    <col min="15363" max="15363" width="32.85546875" style="5" customWidth="1"/>
    <col min="15364" max="15364" width="25.5703125" style="5" customWidth="1"/>
    <col min="15365" max="15365" width="26.5703125" style="5" customWidth="1"/>
    <col min="15366" max="15366" width="16" style="5" customWidth="1"/>
    <col min="15367" max="15367" width="12.7109375" style="5" customWidth="1"/>
    <col min="15368" max="15368" width="11.140625" style="5" customWidth="1"/>
    <col min="15369" max="15369" width="11.5703125" style="5" customWidth="1"/>
    <col min="15370" max="15370" width="11.28515625" style="5" customWidth="1"/>
    <col min="15371" max="15371" width="29" style="5" customWidth="1"/>
    <col min="15372" max="15372" width="12.42578125" style="5" customWidth="1"/>
    <col min="15373" max="15373" width="12.85546875" style="5" customWidth="1"/>
    <col min="15374" max="15374" width="11.28515625" style="5" customWidth="1"/>
    <col min="15375" max="15375" width="14.42578125" style="5" customWidth="1"/>
    <col min="15376" max="15376" width="10.140625" style="5" customWidth="1"/>
    <col min="15377" max="15377" width="10.5703125" style="5" customWidth="1"/>
    <col min="15378" max="15378" width="9.85546875" style="5" customWidth="1"/>
    <col min="15379" max="15379" width="50.28515625" style="5" customWidth="1"/>
    <col min="15380" max="15613" width="11.42578125" style="5"/>
    <col min="15614" max="15614" width="9.5703125" style="5" customWidth="1"/>
    <col min="15615" max="15615" width="9.85546875" style="5" customWidth="1"/>
    <col min="15616" max="15616" width="49.140625" style="5" customWidth="1"/>
    <col min="15617" max="15618" width="21.7109375" style="5" customWidth="1"/>
    <col min="15619" max="15619" width="32.85546875" style="5" customWidth="1"/>
    <col min="15620" max="15620" width="25.5703125" style="5" customWidth="1"/>
    <col min="15621" max="15621" width="26.5703125" style="5" customWidth="1"/>
    <col min="15622" max="15622" width="16" style="5" customWidth="1"/>
    <col min="15623" max="15623" width="12.7109375" style="5" customWidth="1"/>
    <col min="15624" max="15624" width="11.140625" style="5" customWidth="1"/>
    <col min="15625" max="15625" width="11.5703125" style="5" customWidth="1"/>
    <col min="15626" max="15626" width="11.28515625" style="5" customWidth="1"/>
    <col min="15627" max="15627" width="29" style="5" customWidth="1"/>
    <col min="15628" max="15628" width="12.42578125" style="5" customWidth="1"/>
    <col min="15629" max="15629" width="12.85546875" style="5" customWidth="1"/>
    <col min="15630" max="15630" width="11.28515625" style="5" customWidth="1"/>
    <col min="15631" max="15631" width="14.42578125" style="5" customWidth="1"/>
    <col min="15632" max="15632" width="10.140625" style="5" customWidth="1"/>
    <col min="15633" max="15633" width="10.5703125" style="5" customWidth="1"/>
    <col min="15634" max="15634" width="9.85546875" style="5" customWidth="1"/>
    <col min="15635" max="15635" width="50.28515625" style="5" customWidth="1"/>
    <col min="15636" max="15869" width="11.42578125" style="5"/>
    <col min="15870" max="15870" width="9.5703125" style="5" customWidth="1"/>
    <col min="15871" max="15871" width="9.85546875" style="5" customWidth="1"/>
    <col min="15872" max="15872" width="49.140625" style="5" customWidth="1"/>
    <col min="15873" max="15874" width="21.7109375" style="5" customWidth="1"/>
    <col min="15875" max="15875" width="32.85546875" style="5" customWidth="1"/>
    <col min="15876" max="15876" width="25.5703125" style="5" customWidth="1"/>
    <col min="15877" max="15877" width="26.5703125" style="5" customWidth="1"/>
    <col min="15878" max="15878" width="16" style="5" customWidth="1"/>
    <col min="15879" max="15879" width="12.7109375" style="5" customWidth="1"/>
    <col min="15880" max="15880" width="11.140625" style="5" customWidth="1"/>
    <col min="15881" max="15881" width="11.5703125" style="5" customWidth="1"/>
    <col min="15882" max="15882" width="11.28515625" style="5" customWidth="1"/>
    <col min="15883" max="15883" width="29" style="5" customWidth="1"/>
    <col min="15884" max="15884" width="12.42578125" style="5" customWidth="1"/>
    <col min="15885" max="15885" width="12.85546875" style="5" customWidth="1"/>
    <col min="15886" max="15886" width="11.28515625" style="5" customWidth="1"/>
    <col min="15887" max="15887" width="14.42578125" style="5" customWidth="1"/>
    <col min="15888" max="15888" width="10.140625" style="5" customWidth="1"/>
    <col min="15889" max="15889" width="10.5703125" style="5" customWidth="1"/>
    <col min="15890" max="15890" width="9.85546875" style="5" customWidth="1"/>
    <col min="15891" max="15891" width="50.28515625" style="5" customWidth="1"/>
    <col min="15892" max="16125" width="11.42578125" style="5"/>
    <col min="16126" max="16126" width="9.5703125" style="5" customWidth="1"/>
    <col min="16127" max="16127" width="9.85546875" style="5" customWidth="1"/>
    <col min="16128" max="16128" width="49.140625" style="5" customWidth="1"/>
    <col min="16129" max="16130" width="21.7109375" style="5" customWidth="1"/>
    <col min="16131" max="16131" width="32.85546875" style="5" customWidth="1"/>
    <col min="16132" max="16132" width="25.5703125" style="5" customWidth="1"/>
    <col min="16133" max="16133" width="26.5703125" style="5" customWidth="1"/>
    <col min="16134" max="16134" width="16" style="5" customWidth="1"/>
    <col min="16135" max="16135" width="12.7109375" style="5" customWidth="1"/>
    <col min="16136" max="16136" width="11.140625" style="5" customWidth="1"/>
    <col min="16137" max="16137" width="11.5703125" style="5" customWidth="1"/>
    <col min="16138" max="16138" width="11.28515625" style="5" customWidth="1"/>
    <col min="16139" max="16139" width="29" style="5" customWidth="1"/>
    <col min="16140" max="16140" width="12.42578125" style="5" customWidth="1"/>
    <col min="16141" max="16141" width="12.85546875" style="5" customWidth="1"/>
    <col min="16142" max="16142" width="11.28515625" style="5" customWidth="1"/>
    <col min="16143" max="16143" width="14.42578125" style="5" customWidth="1"/>
    <col min="16144" max="16144" width="10.140625" style="5" customWidth="1"/>
    <col min="16145" max="16145" width="10.5703125" style="5" customWidth="1"/>
    <col min="16146" max="16146" width="9.85546875" style="5" customWidth="1"/>
    <col min="16147" max="16147" width="43.140625" style="5" customWidth="1"/>
    <col min="16148" max="16148" width="16.42578125" style="5" customWidth="1"/>
    <col min="16149" max="16149" width="13" style="5" bestFit="1" customWidth="1"/>
    <col min="16150" max="16150" width="15.140625" style="5" customWidth="1"/>
    <col min="16151" max="16151" width="11.42578125" style="5"/>
    <col min="16152" max="16152" width="14.7109375" style="5" bestFit="1" customWidth="1"/>
    <col min="16153" max="16153" width="15.140625" style="5" bestFit="1" customWidth="1"/>
    <col min="16154" max="16154" width="18.5703125" style="5" customWidth="1"/>
    <col min="16155" max="16384" width="11.42578125" style="5"/>
  </cols>
  <sheetData>
    <row r="1" spans="1:53 16146:16154" ht="15" customHeight="1" x14ac:dyDescent="0.2">
      <c r="A1" s="105" t="s">
        <v>391</v>
      </c>
      <c r="B1" s="106"/>
      <c r="C1" s="106"/>
      <c r="D1" s="106"/>
      <c r="E1" s="106"/>
      <c r="F1" s="106"/>
      <c r="G1" s="106"/>
      <c r="H1" s="106"/>
      <c r="I1" s="106"/>
      <c r="J1" s="106"/>
      <c r="K1" s="106"/>
      <c r="L1" s="106"/>
      <c r="M1" s="106"/>
      <c r="N1" s="1"/>
      <c r="O1" s="2"/>
      <c r="P1" s="2"/>
      <c r="Q1" s="2"/>
      <c r="R1" s="2"/>
      <c r="S1" s="2"/>
      <c r="T1" s="2"/>
      <c r="U1" s="3"/>
      <c r="V1" s="4"/>
      <c r="AG1" s="165" t="s">
        <v>805</v>
      </c>
      <c r="AH1" s="123" t="s">
        <v>428</v>
      </c>
      <c r="AI1" s="124" t="s">
        <v>430</v>
      </c>
      <c r="AJ1" s="125" t="s">
        <v>432</v>
      </c>
      <c r="AK1" s="126" t="s">
        <v>433</v>
      </c>
      <c r="AL1" s="127" t="s">
        <v>435</v>
      </c>
      <c r="AM1" s="194"/>
    </row>
    <row r="2" spans="1:53 16146:16154" ht="15" customHeight="1" x14ac:dyDescent="0.2">
      <c r="A2" s="107" t="s">
        <v>0</v>
      </c>
      <c r="B2" s="108"/>
      <c r="C2" s="108"/>
      <c r="D2" s="108"/>
      <c r="E2" s="108"/>
      <c r="F2" s="108"/>
      <c r="G2" s="108"/>
      <c r="H2" s="108"/>
      <c r="I2" s="108"/>
      <c r="J2" s="108"/>
      <c r="K2" s="108"/>
      <c r="L2" s="108"/>
      <c r="M2" s="109"/>
      <c r="N2" s="109"/>
      <c r="O2" s="6"/>
      <c r="P2" s="6"/>
      <c r="Q2" s="6"/>
      <c r="R2" s="6"/>
      <c r="S2" s="6"/>
      <c r="T2" s="6"/>
      <c r="U2" s="7"/>
      <c r="V2" s="4"/>
      <c r="Z2" s="21" t="s">
        <v>77</v>
      </c>
      <c r="AH2" s="129" t="s">
        <v>429</v>
      </c>
      <c r="AI2" s="130" t="s">
        <v>431</v>
      </c>
      <c r="AJ2" s="192"/>
      <c r="AK2" s="191" t="s">
        <v>434</v>
      </c>
      <c r="AL2" s="128" t="s">
        <v>639</v>
      </c>
      <c r="AM2" s="194"/>
    </row>
    <row r="3" spans="1:53 16146:16154" ht="15" customHeight="1" x14ac:dyDescent="0.2">
      <c r="A3" s="107" t="s">
        <v>436</v>
      </c>
      <c r="B3" s="108"/>
      <c r="C3" s="108"/>
      <c r="D3" s="108"/>
      <c r="E3" s="108"/>
      <c r="F3" s="108"/>
      <c r="G3" s="108"/>
      <c r="H3" s="108"/>
      <c r="I3" s="108"/>
      <c r="J3" s="108"/>
      <c r="K3" s="108"/>
      <c r="L3" s="108"/>
      <c r="M3" s="109"/>
      <c r="N3" s="109"/>
      <c r="O3" s="6"/>
      <c r="P3" s="6"/>
      <c r="Q3" s="6"/>
      <c r="R3" s="6"/>
      <c r="S3" s="6"/>
      <c r="T3" s="6"/>
      <c r="U3" s="7"/>
      <c r="V3" s="4"/>
      <c r="Z3" s="41">
        <v>42370</v>
      </c>
    </row>
    <row r="4" spans="1:53 16146:16154" x14ac:dyDescent="0.2">
      <c r="A4" s="119"/>
      <c r="B4" s="120"/>
      <c r="C4" s="6"/>
      <c r="D4" s="6"/>
      <c r="E4" s="6"/>
      <c r="F4" s="6"/>
      <c r="G4" s="6"/>
      <c r="H4" s="6"/>
      <c r="I4" s="6"/>
      <c r="J4" s="6"/>
      <c r="K4" s="6"/>
      <c r="L4" s="6"/>
      <c r="M4" s="6"/>
      <c r="N4" s="4"/>
      <c r="O4" s="6"/>
      <c r="P4" s="6"/>
      <c r="Q4" s="6"/>
      <c r="R4" s="6"/>
      <c r="S4" s="6"/>
      <c r="T4" s="6"/>
      <c r="U4" s="7"/>
      <c r="V4" s="4"/>
    </row>
    <row r="5" spans="1:53 16146:16154" s="10" customFormat="1" ht="18" customHeight="1" x14ac:dyDescent="0.25">
      <c r="A5" s="110" t="s">
        <v>1</v>
      </c>
      <c r="B5" s="111"/>
      <c r="C5" s="111"/>
      <c r="D5" s="111"/>
      <c r="E5" s="111"/>
      <c r="F5" s="111"/>
      <c r="G5" s="111"/>
      <c r="H5" s="111"/>
      <c r="I5" s="111"/>
      <c r="J5" s="111"/>
      <c r="K5" s="111"/>
      <c r="L5" s="111"/>
      <c r="M5" s="111"/>
      <c r="N5" s="8"/>
      <c r="O5" s="9"/>
      <c r="Q5" s="8"/>
      <c r="R5" s="8"/>
      <c r="S5" s="8"/>
      <c r="T5" s="8"/>
      <c r="U5" s="11"/>
      <c r="V5" s="8"/>
      <c r="W5" s="8"/>
      <c r="X5" s="8"/>
      <c r="Y5" s="8"/>
      <c r="Z5" s="38"/>
      <c r="AA5" s="8"/>
      <c r="AB5" s="8"/>
      <c r="AC5" s="8"/>
      <c r="AD5" s="8"/>
      <c r="AE5" s="8"/>
      <c r="AF5" s="8"/>
      <c r="AG5" s="8"/>
      <c r="AH5" s="8"/>
      <c r="AI5" s="8"/>
      <c r="AJ5" s="8"/>
      <c r="AK5" s="8"/>
      <c r="AL5" s="8"/>
      <c r="AM5" s="8"/>
      <c r="AN5" s="8"/>
      <c r="AO5" s="8"/>
      <c r="AP5" s="8"/>
      <c r="AQ5" s="8"/>
      <c r="AR5" s="8"/>
      <c r="AS5" s="8"/>
      <c r="AT5" s="8"/>
      <c r="AU5" s="8"/>
      <c r="AV5" s="8"/>
      <c r="AW5" s="8"/>
      <c r="AX5" s="8"/>
      <c r="AY5" s="8"/>
      <c r="AZ5" s="8"/>
      <c r="BA5" s="8"/>
    </row>
    <row r="6" spans="1:53 16146:16154" s="10" customFormat="1" ht="14.25" customHeight="1" x14ac:dyDescent="0.25">
      <c r="A6" s="110" t="s">
        <v>2</v>
      </c>
      <c r="B6" s="111"/>
      <c r="C6" s="111"/>
      <c r="D6" s="111"/>
      <c r="E6" s="111"/>
      <c r="F6" s="9"/>
      <c r="G6" s="9"/>
      <c r="H6" s="9"/>
      <c r="I6" s="9"/>
      <c r="J6" s="9"/>
      <c r="K6" s="9"/>
      <c r="L6" s="9"/>
      <c r="M6" s="9"/>
      <c r="N6" s="8"/>
      <c r="O6" s="9"/>
      <c r="Q6" s="8"/>
      <c r="R6" s="8"/>
      <c r="S6" s="8"/>
      <c r="T6" s="8"/>
      <c r="U6" s="11"/>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row>
    <row r="7" spans="1:53 16146:16154" s="10" customFormat="1" ht="18.75" customHeight="1" thickBot="1" x14ac:dyDescent="0.3">
      <c r="A7" s="110" t="s">
        <v>142</v>
      </c>
      <c r="B7" s="111"/>
      <c r="C7" s="111"/>
      <c r="D7" s="9"/>
      <c r="E7" s="9"/>
      <c r="F7" s="9"/>
      <c r="G7" s="9"/>
      <c r="H7" s="9"/>
      <c r="I7" s="9"/>
      <c r="J7" s="9"/>
      <c r="K7" s="9"/>
      <c r="L7" s="9"/>
      <c r="M7" s="9"/>
      <c r="N7" s="8"/>
      <c r="O7" s="9"/>
      <c r="Q7" s="8"/>
      <c r="R7" s="8"/>
      <c r="S7" s="8"/>
      <c r="T7" s="8"/>
      <c r="U7" s="11"/>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row>
    <row r="8" spans="1:53 16146:16154" s="10" customFormat="1" ht="18" customHeight="1" thickBot="1" x14ac:dyDescent="0.3">
      <c r="A8" s="112" t="s">
        <v>427</v>
      </c>
      <c r="B8" s="113"/>
      <c r="C8" s="113"/>
      <c r="D8" s="55">
        <f>+Z3</f>
        <v>42370</v>
      </c>
      <c r="E8" s="9"/>
      <c r="F8" s="9"/>
      <c r="G8" s="9"/>
      <c r="H8" s="9"/>
      <c r="I8" s="9"/>
      <c r="J8" s="9"/>
      <c r="K8" s="9"/>
      <c r="L8" s="1596"/>
      <c r="M8" s="1596"/>
      <c r="N8" s="12"/>
      <c r="O8" s="13"/>
      <c r="P8" s="14"/>
      <c r="Q8" s="12"/>
      <c r="R8" s="12"/>
      <c r="S8" s="12"/>
      <c r="T8" s="1597">
        <f ca="1">TODAY()</f>
        <v>42426</v>
      </c>
      <c r="U8" s="159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row>
    <row r="9" spans="1:53 16146:16154" ht="65.25" customHeight="1" thickBot="1" x14ac:dyDescent="0.25">
      <c r="A9" s="1599" t="s">
        <v>3</v>
      </c>
      <c r="B9" s="1599" t="s">
        <v>4</v>
      </c>
      <c r="C9" s="1599" t="s">
        <v>5</v>
      </c>
      <c r="D9" s="1601" t="s">
        <v>6</v>
      </c>
      <c r="E9" s="1603" t="s">
        <v>7</v>
      </c>
      <c r="F9" s="1599" t="s">
        <v>8</v>
      </c>
      <c r="G9" s="1599" t="s">
        <v>9</v>
      </c>
      <c r="H9" s="1599" t="s">
        <v>10</v>
      </c>
      <c r="I9" s="1603" t="s">
        <v>11</v>
      </c>
      <c r="J9" s="1603" t="s">
        <v>12</v>
      </c>
      <c r="K9" s="1605" t="s">
        <v>13</v>
      </c>
      <c r="L9" s="1601" t="s">
        <v>14</v>
      </c>
      <c r="M9" s="1603" t="s">
        <v>15</v>
      </c>
      <c r="N9" s="1594" t="s">
        <v>16</v>
      </c>
      <c r="O9" s="1619" t="s">
        <v>17</v>
      </c>
      <c r="P9" s="1603" t="s">
        <v>295</v>
      </c>
      <c r="Q9" s="1603" t="s">
        <v>296</v>
      </c>
      <c r="R9" s="1603" t="s">
        <v>18</v>
      </c>
      <c r="S9" s="1605" t="s">
        <v>19</v>
      </c>
      <c r="T9" s="1621" t="s">
        <v>20</v>
      </c>
      <c r="U9" s="1622"/>
      <c r="V9" s="4"/>
      <c r="Y9" s="1603" t="s">
        <v>78</v>
      </c>
      <c r="AA9" s="1599" t="s">
        <v>139</v>
      </c>
      <c r="AB9" s="1603" t="s">
        <v>426</v>
      </c>
    </row>
    <row r="10" spans="1:53 16146:16154" ht="26.25" customHeight="1" thickBot="1" x14ac:dyDescent="0.25">
      <c r="A10" s="1600"/>
      <c r="B10" s="1600"/>
      <c r="C10" s="1600"/>
      <c r="D10" s="1602"/>
      <c r="E10" s="1604"/>
      <c r="F10" s="1600"/>
      <c r="G10" s="1600"/>
      <c r="H10" s="1600"/>
      <c r="I10" s="1604"/>
      <c r="J10" s="1604"/>
      <c r="K10" s="1606"/>
      <c r="L10" s="1602"/>
      <c r="M10" s="1604"/>
      <c r="N10" s="1595"/>
      <c r="O10" s="1620"/>
      <c r="P10" s="1604"/>
      <c r="Q10" s="1604"/>
      <c r="R10" s="1604"/>
      <c r="S10" s="1606"/>
      <c r="T10" s="15" t="s">
        <v>21</v>
      </c>
      <c r="U10" s="16" t="s">
        <v>22</v>
      </c>
      <c r="V10" s="17" t="s">
        <v>23</v>
      </c>
      <c r="Y10" s="1604"/>
      <c r="AA10" s="1600"/>
      <c r="AB10" s="1604"/>
    </row>
    <row r="11" spans="1:53 16146:16154" ht="13.5" thickBot="1" x14ac:dyDescent="0.25">
      <c r="A11" s="383" t="s">
        <v>130</v>
      </c>
      <c r="B11" s="39"/>
      <c r="C11" s="384"/>
      <c r="D11" s="39"/>
      <c r="E11" s="39"/>
      <c r="F11" s="39"/>
      <c r="G11" s="39"/>
      <c r="H11" s="39"/>
      <c r="I11" s="39"/>
      <c r="J11" s="39"/>
      <c r="K11" s="39"/>
      <c r="L11" s="39"/>
      <c r="M11" s="39"/>
      <c r="N11" s="40"/>
      <c r="O11" s="385"/>
      <c r="P11" s="99"/>
      <c r="Q11" s="100"/>
      <c r="R11" s="100"/>
      <c r="S11" s="100"/>
      <c r="T11" s="100"/>
      <c r="U11" s="100"/>
      <c r="V11" s="378"/>
      <c r="W11" s="386"/>
      <c r="X11" s="386"/>
      <c r="Y11" s="386"/>
      <c r="Z11" s="384"/>
      <c r="AA11" s="387"/>
      <c r="AB11" s="388"/>
      <c r="WWA11" s="122" t="s">
        <v>640</v>
      </c>
      <c r="WWB11" s="135" t="s">
        <v>423</v>
      </c>
      <c r="WWC11" s="139" t="s">
        <v>422</v>
      </c>
      <c r="WWD11" s="137" t="s">
        <v>424</v>
      </c>
      <c r="WWE11" s="138" t="s">
        <v>425</v>
      </c>
      <c r="WWG11" s="139" t="s">
        <v>422</v>
      </c>
      <c r="WWH11" s="121" t="e">
        <f>COUNTIF(#REF!,WWG11)</f>
        <v>#REF!</v>
      </c>
    </row>
    <row r="12" spans="1:53 16146:16154" ht="409.6" thickBot="1" x14ac:dyDescent="0.25">
      <c r="A12" s="219">
        <v>85</v>
      </c>
      <c r="B12" s="268">
        <v>2202100</v>
      </c>
      <c r="C12" s="265" t="s">
        <v>127</v>
      </c>
      <c r="D12" s="265" t="s">
        <v>250</v>
      </c>
      <c r="E12" s="265" t="s">
        <v>128</v>
      </c>
      <c r="F12" s="201" t="s">
        <v>251</v>
      </c>
      <c r="G12" s="201" t="s">
        <v>306</v>
      </c>
      <c r="H12" s="201" t="s">
        <v>307</v>
      </c>
      <c r="I12" s="201" t="s">
        <v>129</v>
      </c>
      <c r="J12" s="220">
        <v>1</v>
      </c>
      <c r="K12" s="221">
        <v>40812</v>
      </c>
      <c r="L12" s="222">
        <v>40908</v>
      </c>
      <c r="M12" s="202">
        <f>(+L12-K12)/7</f>
        <v>13.714285714285714</v>
      </c>
      <c r="N12" s="92" t="s">
        <v>52</v>
      </c>
      <c r="O12" s="223">
        <f>'Plan General'!N162</f>
        <v>1</v>
      </c>
      <c r="P12" s="224">
        <f>IF(O12/J12&gt;1,1,+O12/J12)</f>
        <v>1</v>
      </c>
      <c r="Q12" s="202">
        <f>+M12*P12</f>
        <v>13.714285714285714</v>
      </c>
      <c r="R12" s="202">
        <f ca="1">IF(L12&lt;=$T$8,Q12,0)</f>
        <v>13.714285714285714</v>
      </c>
      <c r="S12" s="202">
        <f ca="1">IF($T$8&gt;=L12,M12,0)</f>
        <v>13.714285714285714</v>
      </c>
      <c r="T12" s="225"/>
      <c r="U12" s="225"/>
      <c r="V12" s="226" t="str">
        <f>'Plan General'!U162</f>
        <v>La Oficina de Informática indica que el Decreto 2053 de 2003 fue derogado por el Decreto 087 de 2011. La función de elaborar el plan estratégico informático del Ministerio y Sectorial, no se encuentra establecido en el nuevo Decreto.</v>
      </c>
      <c r="W12" s="93">
        <f>IF(P12=100%,2,0)</f>
        <v>2</v>
      </c>
      <c r="X12" s="93">
        <f>IF(L12&lt;$Z$3,0,1)</f>
        <v>0</v>
      </c>
      <c r="Y12" s="91" t="str">
        <f t="shared" ref="Y12" si="0">IF(W12+X12&gt;1,"CUMPLIDA",IF(X12=1,"EN TERMINO","VENCIDA"))</f>
        <v>CUMPLIDA</v>
      </c>
      <c r="AA12" s="258" t="s">
        <v>138</v>
      </c>
      <c r="AB12" s="257" t="str">
        <f>IF(Y12="CUMPLIDA","CUMPLIDA",IF(Y12="EN TERMINO","EN TERMINO","VENCIDA"))</f>
        <v>CUMPLIDA</v>
      </c>
      <c r="AE12" s="103"/>
      <c r="WVZ12" s="141"/>
      <c r="WWA12" s="118" t="s">
        <v>641</v>
      </c>
      <c r="WWB12" s="134" t="e">
        <f>COUNTIF(#REF!,$WWB$11)</f>
        <v>#REF!</v>
      </c>
      <c r="WWC12" s="140" t="e">
        <f>COUNTIF(#REF!,$WWC$11)</f>
        <v>#REF!</v>
      </c>
      <c r="WWD12" s="136" t="e">
        <f>COUNTIF(#REF!,$WWD$11)</f>
        <v>#REF!</v>
      </c>
      <c r="WWE12" s="133" t="e">
        <f>SUM(WWB12:WWD12)</f>
        <v>#REF!</v>
      </c>
      <c r="WWG12" s="135" t="s">
        <v>423</v>
      </c>
      <c r="WWH12" s="121" t="e">
        <f>COUNTIF(#REF!,WWG12)</f>
        <v>#REF!</v>
      </c>
    </row>
    <row r="13" spans="1:53 16146:16154" ht="13.5" customHeight="1" x14ac:dyDescent="0.2">
      <c r="WVZ13" s="146"/>
      <c r="WWA13" s="118" t="s">
        <v>434</v>
      </c>
      <c r="WWB13" s="134" t="e">
        <f>COUNTIF(#REF!,$WWB$11)</f>
        <v>#REF!</v>
      </c>
      <c r="WWC13" s="140" t="e">
        <f>COUNTIF(#REF!,$WWC$11)</f>
        <v>#REF!</v>
      </c>
      <c r="WWD13" s="136" t="e">
        <f>COUNTIF(#REF!,$WWD$11)</f>
        <v>#REF!</v>
      </c>
      <c r="WWE13" s="133" t="e">
        <f>SUM(WWB13:WWD13)</f>
        <v>#REF!</v>
      </c>
      <c r="WWG13" s="137" t="s">
        <v>424</v>
      </c>
      <c r="WWH13" s="121" t="e">
        <f>COUNTIF(#REF!,WWG13)</f>
        <v>#REF!</v>
      </c>
    </row>
    <row r="14" spans="1:53 16146:16154" x14ac:dyDescent="0.2">
      <c r="WWB14" s="135" t="e">
        <f>SUM(WWB12:WWB13)</f>
        <v>#REF!</v>
      </c>
      <c r="WWC14" s="139" t="e">
        <f>SUM(WWC12:WWC13)</f>
        <v>#REF!</v>
      </c>
      <c r="WWD14" s="137" t="e">
        <f>SUM(WWD12:WWD13)</f>
        <v>#REF!</v>
      </c>
      <c r="WWE14" s="132" t="e">
        <f>SUM(WWE12:WWE13)</f>
        <v>#REF!</v>
      </c>
      <c r="WWG14" s="138" t="s">
        <v>425</v>
      </c>
      <c r="WWH14" s="121" t="e">
        <f>SUM(WWH11:WWH13)</f>
        <v>#REF!</v>
      </c>
    </row>
    <row r="17" spans="16146:16154" x14ac:dyDescent="0.2">
      <c r="WWA17" s="5" t="s">
        <v>651</v>
      </c>
    </row>
    <row r="18" spans="16146:16154" x14ac:dyDescent="0.2">
      <c r="WWA18" s="122" t="s">
        <v>640</v>
      </c>
      <c r="WWB18" s="135" t="s">
        <v>423</v>
      </c>
      <c r="WWC18" s="139" t="s">
        <v>422</v>
      </c>
      <c r="WWD18" s="137" t="s">
        <v>424</v>
      </c>
      <c r="WWE18" s="138" t="s">
        <v>425</v>
      </c>
    </row>
    <row r="19" spans="16146:16154" x14ac:dyDescent="0.2">
      <c r="WVZ19" s="141"/>
      <c r="WWA19" s="118" t="s">
        <v>641</v>
      </c>
      <c r="WWB19" s="134">
        <v>1</v>
      </c>
      <c r="WWC19" s="140">
        <v>0</v>
      </c>
      <c r="WWD19" s="136">
        <v>0</v>
      </c>
      <c r="WWE19" s="133">
        <v>1</v>
      </c>
    </row>
    <row r="20" spans="16146:16154" x14ac:dyDescent="0.2">
      <c r="WVZ20" s="146"/>
      <c r="WWA20" s="118" t="s">
        <v>434</v>
      </c>
      <c r="WWB20" s="134">
        <v>2</v>
      </c>
      <c r="WWC20" s="140">
        <v>0</v>
      </c>
      <c r="WWD20" s="136">
        <v>6</v>
      </c>
      <c r="WWE20" s="133">
        <v>8</v>
      </c>
    </row>
    <row r="21" spans="16146:16154" x14ac:dyDescent="0.2">
      <c r="WWB21" s="135">
        <v>3</v>
      </c>
      <c r="WWC21" s="139">
        <v>0</v>
      </c>
      <c r="WWD21" s="137">
        <v>6</v>
      </c>
      <c r="WWE21" s="132">
        <v>9</v>
      </c>
    </row>
    <row r="24" spans="16146:16154" x14ac:dyDescent="0.2">
      <c r="WWA24" s="5" t="s">
        <v>652</v>
      </c>
    </row>
    <row r="25" spans="16146:16154" x14ac:dyDescent="0.2">
      <c r="WWA25" s="122" t="s">
        <v>640</v>
      </c>
      <c r="WWB25" s="135" t="s">
        <v>423</v>
      </c>
      <c r="WWC25" s="139" t="s">
        <v>422</v>
      </c>
      <c r="WWD25" s="137" t="s">
        <v>424</v>
      </c>
      <c r="WWE25" s="138" t="s">
        <v>425</v>
      </c>
    </row>
    <row r="26" spans="16146:16154" x14ac:dyDescent="0.2">
      <c r="WVZ26" s="141"/>
      <c r="WWA26" s="118" t="s">
        <v>641</v>
      </c>
      <c r="WWB26" s="134" t="e">
        <f>+WWB12-WWB19</f>
        <v>#REF!</v>
      </c>
      <c r="WWC26" s="140">
        <v>0</v>
      </c>
      <c r="WWD26" s="136" t="e">
        <f>+WWD12</f>
        <v>#REF!</v>
      </c>
      <c r="WWE26" s="133" t="e">
        <f>SUM(WWB26:WWD26)</f>
        <v>#REF!</v>
      </c>
    </row>
    <row r="27" spans="16146:16154" x14ac:dyDescent="0.2">
      <c r="WVZ27" s="146"/>
      <c r="WWA27" s="118" t="s">
        <v>434</v>
      </c>
      <c r="WWB27" s="134" t="e">
        <f>+WWB13-WWB20</f>
        <v>#REF!</v>
      </c>
      <c r="WWC27" s="140">
        <v>0</v>
      </c>
      <c r="WWD27" s="136" t="e">
        <f>+WWD13</f>
        <v>#REF!</v>
      </c>
      <c r="WWE27" s="133" t="e">
        <f>SUM(WWB27:WWD27)</f>
        <v>#REF!</v>
      </c>
    </row>
    <row r="28" spans="16146:16154" x14ac:dyDescent="0.2">
      <c r="WWB28" s="135" t="e">
        <f>+WWB14-WWB21</f>
        <v>#REF!</v>
      </c>
      <c r="WWC28" s="139">
        <v>0</v>
      </c>
      <c r="WWD28" s="137" t="e">
        <f>SUM(WWD26:WWD27)</f>
        <v>#REF!</v>
      </c>
      <c r="WWE28" s="132" t="e">
        <f>SUM(WWE26:WWE27)+WWB21</f>
        <v>#REF!</v>
      </c>
    </row>
    <row r="30" spans="16146:16154" x14ac:dyDescent="0.2">
      <c r="WWA30" s="98" t="s">
        <v>649</v>
      </c>
      <c r="WWB30" s="98"/>
      <c r="WWG30" s="151" t="s">
        <v>653</v>
      </c>
    </row>
    <row r="31" spans="16146:16154" x14ac:dyDescent="0.2">
      <c r="WWA31" s="122" t="s">
        <v>640</v>
      </c>
      <c r="WWB31" s="135" t="s">
        <v>650</v>
      </c>
      <c r="WWG31" s="122" t="s">
        <v>640</v>
      </c>
      <c r="WWH31" s="135" t="s">
        <v>650</v>
      </c>
    </row>
    <row r="32" spans="16146:16154" x14ac:dyDescent="0.2">
      <c r="WWA32" s="118" t="s">
        <v>641</v>
      </c>
      <c r="WWB32" s="134">
        <v>35</v>
      </c>
      <c r="WWG32" s="118" t="s">
        <v>434</v>
      </c>
      <c r="WWH32" s="150" t="s">
        <v>656</v>
      </c>
    </row>
    <row r="33" spans="16147:16148" x14ac:dyDescent="0.2">
      <c r="WWA33" s="118" t="s">
        <v>434</v>
      </c>
      <c r="WWB33" s="134" t="s">
        <v>655</v>
      </c>
    </row>
  </sheetData>
  <mergeCells count="25">
    <mergeCell ref="N9:N10"/>
    <mergeCell ref="L8:M8"/>
    <mergeCell ref="T8:U8"/>
    <mergeCell ref="A9:A10"/>
    <mergeCell ref="B9:B10"/>
    <mergeCell ref="C9:C10"/>
    <mergeCell ref="D9:D10"/>
    <mergeCell ref="E9:E10"/>
    <mergeCell ref="F9:F10"/>
    <mergeCell ref="G9:G10"/>
    <mergeCell ref="H9:H10"/>
    <mergeCell ref="I9:I10"/>
    <mergeCell ref="J9:J10"/>
    <mergeCell ref="K9:K10"/>
    <mergeCell ref="L9:L10"/>
    <mergeCell ref="M9:M10"/>
    <mergeCell ref="Y9:Y10"/>
    <mergeCell ref="AA9:AA10"/>
    <mergeCell ref="AB9:AB10"/>
    <mergeCell ref="O9:O10"/>
    <mergeCell ref="P9:P10"/>
    <mergeCell ref="Q9:Q10"/>
    <mergeCell ref="R9:R10"/>
    <mergeCell ref="S9:S10"/>
    <mergeCell ref="T9:U9"/>
  </mergeCells>
  <conditionalFormatting sqref="Y12 AB12">
    <cfRule type="cellIs" dxfId="2" priority="1" operator="equal">
      <formula>"EN TERMINO"</formula>
    </cfRule>
    <cfRule type="cellIs" dxfId="1" priority="2" operator="equal">
      <formula>"CUMPLIDA"</formula>
    </cfRule>
    <cfRule type="cellIs" dxfId="0" priority="3" operator="equal">
      <formula>"VENCIDA"</formula>
    </cfRule>
  </conditionalFormatting>
  <dataValidations count="4">
    <dataValidation type="decimal" operator="greaterThan" allowBlank="1" showInputMessage="1" showErrorMessage="1" sqref="WVT982755 O65251 O982755 O917219 O851683 O786147 O720611 O655075 O589539 O524003 O458467 O392931 O327395 O261859 O196323 O130787 JH65251 TD65251 ACZ65251 AMV65251 AWR65251 BGN65251 BQJ65251 CAF65251 CKB65251 CTX65251 DDT65251 DNP65251 DXL65251 EHH65251 ERD65251 FAZ65251 FKV65251 FUR65251 GEN65251 GOJ65251 GYF65251 HIB65251 HRX65251 IBT65251 ILP65251 IVL65251 JFH65251 JPD65251 JYZ65251 KIV65251 KSR65251 LCN65251 LMJ65251 LWF65251 MGB65251 MPX65251 MZT65251 NJP65251 NTL65251 ODH65251 OND65251 OWZ65251 PGV65251 PQR65251 QAN65251 QKJ65251 QUF65251 REB65251 RNX65251 RXT65251 SHP65251 SRL65251 TBH65251 TLD65251 TUZ65251 UEV65251 UOR65251 UYN65251 VIJ65251 VSF65251 WCB65251 WLX65251 WVT65251 JH130787 TD130787 ACZ130787 AMV130787 AWR130787 BGN130787 BQJ130787 CAF130787 CKB130787 CTX130787 DDT130787 DNP130787 DXL130787 EHH130787 ERD130787 FAZ130787 FKV130787 FUR130787 GEN130787 GOJ130787 GYF130787 HIB130787 HRX130787 IBT130787 ILP130787 IVL130787 JFH130787 JPD130787 JYZ130787 KIV130787 KSR130787 LCN130787 LMJ130787 LWF130787 MGB130787 MPX130787 MZT130787 NJP130787 NTL130787 ODH130787 OND130787 OWZ130787 PGV130787 PQR130787 QAN130787 QKJ130787 QUF130787 REB130787 RNX130787 RXT130787 SHP130787 SRL130787 TBH130787 TLD130787 TUZ130787 UEV130787 UOR130787 UYN130787 VIJ130787 VSF130787 WCB130787 WLX130787 WVT130787 JH196323 TD196323 ACZ196323 AMV196323 AWR196323 BGN196323 BQJ196323 CAF196323 CKB196323 CTX196323 DDT196323 DNP196323 DXL196323 EHH196323 ERD196323 FAZ196323 FKV196323 FUR196323 GEN196323 GOJ196323 GYF196323 HIB196323 HRX196323 IBT196323 ILP196323 IVL196323 JFH196323 JPD196323 JYZ196323 KIV196323 KSR196323 LCN196323 LMJ196323 LWF196323 MGB196323 MPX196323 MZT196323 NJP196323 NTL196323 ODH196323 OND196323 OWZ196323 PGV196323 PQR196323 QAN196323 QKJ196323 QUF196323 REB196323 RNX196323 RXT196323 SHP196323 SRL196323 TBH196323 TLD196323 TUZ196323 UEV196323 UOR196323 UYN196323 VIJ196323 VSF196323 WCB196323 WLX196323 WVT196323 JH261859 TD261859 ACZ261859 AMV261859 AWR261859 BGN261859 BQJ261859 CAF261859 CKB261859 CTX261859 DDT261859 DNP261859 DXL261859 EHH261859 ERD261859 FAZ261859 FKV261859 FUR261859 GEN261859 GOJ261859 GYF261859 HIB261859 HRX261859 IBT261859 ILP261859 IVL261859 JFH261859 JPD261859 JYZ261859 KIV261859 KSR261859 LCN261859 LMJ261859 LWF261859 MGB261859 MPX261859 MZT261859 NJP261859 NTL261859 ODH261859 OND261859 OWZ261859 PGV261859 PQR261859 QAN261859 QKJ261859 QUF261859 REB261859 RNX261859 RXT261859 SHP261859 SRL261859 TBH261859 TLD261859 TUZ261859 UEV261859 UOR261859 UYN261859 VIJ261859 VSF261859 WCB261859 WLX261859 WVT261859 JH327395 TD327395 ACZ327395 AMV327395 AWR327395 BGN327395 BQJ327395 CAF327395 CKB327395 CTX327395 DDT327395 DNP327395 DXL327395 EHH327395 ERD327395 FAZ327395 FKV327395 FUR327395 GEN327395 GOJ327395 GYF327395 HIB327395 HRX327395 IBT327395 ILP327395 IVL327395 JFH327395 JPD327395 JYZ327395 KIV327395 KSR327395 LCN327395 LMJ327395 LWF327395 MGB327395 MPX327395 MZT327395 NJP327395 NTL327395 ODH327395 OND327395 OWZ327395 PGV327395 PQR327395 QAN327395 QKJ327395 QUF327395 REB327395 RNX327395 RXT327395 SHP327395 SRL327395 TBH327395 TLD327395 TUZ327395 UEV327395 UOR327395 UYN327395 VIJ327395 VSF327395 WCB327395 WLX327395 WVT327395 JH392931 TD392931 ACZ392931 AMV392931 AWR392931 BGN392931 BQJ392931 CAF392931 CKB392931 CTX392931 DDT392931 DNP392931 DXL392931 EHH392931 ERD392931 FAZ392931 FKV392931 FUR392931 GEN392931 GOJ392931 GYF392931 HIB392931 HRX392931 IBT392931 ILP392931 IVL392931 JFH392931 JPD392931 JYZ392931 KIV392931 KSR392931 LCN392931 LMJ392931 LWF392931 MGB392931 MPX392931 MZT392931 NJP392931 NTL392931 ODH392931 OND392931 OWZ392931 PGV392931 PQR392931 QAN392931 QKJ392931 QUF392931 REB392931 RNX392931 RXT392931 SHP392931 SRL392931 TBH392931 TLD392931 TUZ392931 UEV392931 UOR392931 UYN392931 VIJ392931 VSF392931 WCB392931 WLX392931 WVT392931 JH458467 TD458467 ACZ458467 AMV458467 AWR458467 BGN458467 BQJ458467 CAF458467 CKB458467 CTX458467 DDT458467 DNP458467 DXL458467 EHH458467 ERD458467 FAZ458467 FKV458467 FUR458467 GEN458467 GOJ458467 GYF458467 HIB458467 HRX458467 IBT458467 ILP458467 IVL458467 JFH458467 JPD458467 JYZ458467 KIV458467 KSR458467 LCN458467 LMJ458467 LWF458467 MGB458467 MPX458467 MZT458467 NJP458467 NTL458467 ODH458467 OND458467 OWZ458467 PGV458467 PQR458467 QAN458467 QKJ458467 QUF458467 REB458467 RNX458467 RXT458467 SHP458467 SRL458467 TBH458467 TLD458467 TUZ458467 UEV458467 UOR458467 UYN458467 VIJ458467 VSF458467 WCB458467 WLX458467 WVT458467 JH524003 TD524003 ACZ524003 AMV524003 AWR524003 BGN524003 BQJ524003 CAF524003 CKB524003 CTX524003 DDT524003 DNP524003 DXL524003 EHH524003 ERD524003 FAZ524003 FKV524003 FUR524003 GEN524003 GOJ524003 GYF524003 HIB524003 HRX524003 IBT524003 ILP524003 IVL524003 JFH524003 JPD524003 JYZ524003 KIV524003 KSR524003 LCN524003 LMJ524003 LWF524003 MGB524003 MPX524003 MZT524003 NJP524003 NTL524003 ODH524003 OND524003 OWZ524003 PGV524003 PQR524003 QAN524003 QKJ524003 QUF524003 REB524003 RNX524003 RXT524003 SHP524003 SRL524003 TBH524003 TLD524003 TUZ524003 UEV524003 UOR524003 UYN524003 VIJ524003 VSF524003 WCB524003 WLX524003 WVT524003 JH589539 TD589539 ACZ589539 AMV589539 AWR589539 BGN589539 BQJ589539 CAF589539 CKB589539 CTX589539 DDT589539 DNP589539 DXL589539 EHH589539 ERD589539 FAZ589539 FKV589539 FUR589539 GEN589539 GOJ589539 GYF589539 HIB589539 HRX589539 IBT589539 ILP589539 IVL589539 JFH589539 JPD589539 JYZ589539 KIV589539 KSR589539 LCN589539 LMJ589539 LWF589539 MGB589539 MPX589539 MZT589539 NJP589539 NTL589539 ODH589539 OND589539 OWZ589539 PGV589539 PQR589539 QAN589539 QKJ589539 QUF589539 REB589539 RNX589539 RXT589539 SHP589539 SRL589539 TBH589539 TLD589539 TUZ589539 UEV589539 UOR589539 UYN589539 VIJ589539 VSF589539 WCB589539 WLX589539 WVT589539 JH655075 TD655075 ACZ655075 AMV655075 AWR655075 BGN655075 BQJ655075 CAF655075 CKB655075 CTX655075 DDT655075 DNP655075 DXL655075 EHH655075 ERD655075 FAZ655075 FKV655075 FUR655075 GEN655075 GOJ655075 GYF655075 HIB655075 HRX655075 IBT655075 ILP655075 IVL655075 JFH655075 JPD655075 JYZ655075 KIV655075 KSR655075 LCN655075 LMJ655075 LWF655075 MGB655075 MPX655075 MZT655075 NJP655075 NTL655075 ODH655075 OND655075 OWZ655075 PGV655075 PQR655075 QAN655075 QKJ655075 QUF655075 REB655075 RNX655075 RXT655075 SHP655075 SRL655075 TBH655075 TLD655075 TUZ655075 UEV655075 UOR655075 UYN655075 VIJ655075 VSF655075 WCB655075 WLX655075 WVT655075 JH720611 TD720611 ACZ720611 AMV720611 AWR720611 BGN720611 BQJ720611 CAF720611 CKB720611 CTX720611 DDT720611 DNP720611 DXL720611 EHH720611 ERD720611 FAZ720611 FKV720611 FUR720611 GEN720611 GOJ720611 GYF720611 HIB720611 HRX720611 IBT720611 ILP720611 IVL720611 JFH720611 JPD720611 JYZ720611 KIV720611 KSR720611 LCN720611 LMJ720611 LWF720611 MGB720611 MPX720611 MZT720611 NJP720611 NTL720611 ODH720611 OND720611 OWZ720611 PGV720611 PQR720611 QAN720611 QKJ720611 QUF720611 REB720611 RNX720611 RXT720611 SHP720611 SRL720611 TBH720611 TLD720611 TUZ720611 UEV720611 UOR720611 UYN720611 VIJ720611 VSF720611 WCB720611 WLX720611 WVT720611 JH786147 TD786147 ACZ786147 AMV786147 AWR786147 BGN786147 BQJ786147 CAF786147 CKB786147 CTX786147 DDT786147 DNP786147 DXL786147 EHH786147 ERD786147 FAZ786147 FKV786147 FUR786147 GEN786147 GOJ786147 GYF786147 HIB786147 HRX786147 IBT786147 ILP786147 IVL786147 JFH786147 JPD786147 JYZ786147 KIV786147 KSR786147 LCN786147 LMJ786147 LWF786147 MGB786147 MPX786147 MZT786147 NJP786147 NTL786147 ODH786147 OND786147 OWZ786147 PGV786147 PQR786147 QAN786147 QKJ786147 QUF786147 REB786147 RNX786147 RXT786147 SHP786147 SRL786147 TBH786147 TLD786147 TUZ786147 UEV786147 UOR786147 UYN786147 VIJ786147 VSF786147 WCB786147 WLX786147 WVT786147 JH851683 TD851683 ACZ851683 AMV851683 AWR851683 BGN851683 BQJ851683 CAF851683 CKB851683 CTX851683 DDT851683 DNP851683 DXL851683 EHH851683 ERD851683 FAZ851683 FKV851683 FUR851683 GEN851683 GOJ851683 GYF851683 HIB851683 HRX851683 IBT851683 ILP851683 IVL851683 JFH851683 JPD851683 JYZ851683 KIV851683 KSR851683 LCN851683 LMJ851683 LWF851683 MGB851683 MPX851683 MZT851683 NJP851683 NTL851683 ODH851683 OND851683 OWZ851683 PGV851683 PQR851683 QAN851683 QKJ851683 QUF851683 REB851683 RNX851683 RXT851683 SHP851683 SRL851683 TBH851683 TLD851683 TUZ851683 UEV851683 UOR851683 UYN851683 VIJ851683 VSF851683 WCB851683 WLX851683 WVT851683 JH917219 TD917219 ACZ917219 AMV917219 AWR917219 BGN917219 BQJ917219 CAF917219 CKB917219 CTX917219 DDT917219 DNP917219 DXL917219 EHH917219 ERD917219 FAZ917219 FKV917219 FUR917219 GEN917219 GOJ917219 GYF917219 HIB917219 HRX917219 IBT917219 ILP917219 IVL917219 JFH917219 JPD917219 JYZ917219 KIV917219 KSR917219 LCN917219 LMJ917219 LWF917219 MGB917219 MPX917219 MZT917219 NJP917219 NTL917219 ODH917219 OND917219 OWZ917219 PGV917219 PQR917219 QAN917219 QKJ917219 QUF917219 REB917219 RNX917219 RXT917219 SHP917219 SRL917219 TBH917219 TLD917219 TUZ917219 UEV917219 UOR917219 UYN917219 VIJ917219 VSF917219 WCB917219 WLX917219 WVT917219 JH982755 TD982755 ACZ982755 AMV982755 AWR982755 BGN982755 BQJ982755 CAF982755 CKB982755 CTX982755 DDT982755 DNP982755 DXL982755 EHH982755 ERD982755 FAZ982755 FKV982755 FUR982755 GEN982755 GOJ982755 GYF982755 HIB982755 HRX982755 IBT982755 ILP982755 IVL982755 JFH982755 JPD982755 JYZ982755 KIV982755 KSR982755 LCN982755 LMJ982755 LWF982755 MGB982755 MPX982755 MZT982755 NJP982755 NTL982755 ODH982755 OND982755 OWZ982755 PGV982755 PQR982755 QAN982755 QKJ982755 QUF982755 REB982755 RNX982755 RXT982755 SHP982755 SRL982755 TBH982755 TLD982755 TUZ982755 UEV982755 UOR982755 UYN982755 VIJ982755 VSF982755 WCB982755 WLX982755 WVT9 WLX9 WCB9 VSF9 VIJ9 UYN9 UOR9 UEV9 TUZ9 TLD9 TBH9 SRL9 SHP9 RXT9 RNX9 REB9 QUF9 QKJ9 QAN9 PQR9 PGV9 OWZ9 OND9 ODH9 NTL9 NJP9 MZT9 MPX9 MGB9 LWF9 LMJ9 LCN9 KSR9 KIV9 JYZ9 JPD9 JFH9 IVL9 ILP9 IBT9 HRX9 HIB9 GYF9 GOJ9 GEN9 FUR9 FKV9 FAZ9 ERD9 EHH9 DXL9 DNP9 DDT9 CTX9 CKB9 CAF9 BQJ9 BGN9 AWR9 AMV9 ACZ9 TD9 JH9 O9">
      <formula1>0</formula1>
    </dataValidation>
    <dataValidation type="whole" allowBlank="1" showInputMessage="1" showErrorMessage="1" prompt="Marque 1 en caso de haber cumplido la meta" sqref="WVT982757 O982757 O917221 O851685 O786149 O720613 O655077 O589541 O524005 O458469 O392933 O327397 O261861 O196325 O130789 O65253 O982885:O982887 O917349:O917351 O851813:O851815 O786277:O786279 O720741:O720743 O655205:O655207 O589669:O589671 O524133:O524135 O458597:O458599 O393061:O393063 O327525:O327527 O261989:O261991 O196453:O196455 O130917:O130919 O65381:O65383 JH65381:JH65383 TD65381:TD65383 ACZ65381:ACZ65383 AMV65381:AMV65383 AWR65381:AWR65383 BGN65381:BGN65383 BQJ65381:BQJ65383 CAF65381:CAF65383 CKB65381:CKB65383 CTX65381:CTX65383 DDT65381:DDT65383 DNP65381:DNP65383 DXL65381:DXL65383 EHH65381:EHH65383 ERD65381:ERD65383 FAZ65381:FAZ65383 FKV65381:FKV65383 FUR65381:FUR65383 GEN65381:GEN65383 GOJ65381:GOJ65383 GYF65381:GYF65383 HIB65381:HIB65383 HRX65381:HRX65383 IBT65381:IBT65383 ILP65381:ILP65383 IVL65381:IVL65383 JFH65381:JFH65383 JPD65381:JPD65383 JYZ65381:JYZ65383 KIV65381:KIV65383 KSR65381:KSR65383 LCN65381:LCN65383 LMJ65381:LMJ65383 LWF65381:LWF65383 MGB65381:MGB65383 MPX65381:MPX65383 MZT65381:MZT65383 NJP65381:NJP65383 NTL65381:NTL65383 ODH65381:ODH65383 OND65381:OND65383 OWZ65381:OWZ65383 PGV65381:PGV65383 PQR65381:PQR65383 QAN65381:QAN65383 QKJ65381:QKJ65383 QUF65381:QUF65383 REB65381:REB65383 RNX65381:RNX65383 RXT65381:RXT65383 SHP65381:SHP65383 SRL65381:SRL65383 TBH65381:TBH65383 TLD65381:TLD65383 TUZ65381:TUZ65383 UEV65381:UEV65383 UOR65381:UOR65383 UYN65381:UYN65383 VIJ65381:VIJ65383 VSF65381:VSF65383 WCB65381:WCB65383 WLX65381:WLX65383 WVT65381:WVT65383 JH130917:JH130919 TD130917:TD130919 ACZ130917:ACZ130919 AMV130917:AMV130919 AWR130917:AWR130919 BGN130917:BGN130919 BQJ130917:BQJ130919 CAF130917:CAF130919 CKB130917:CKB130919 CTX130917:CTX130919 DDT130917:DDT130919 DNP130917:DNP130919 DXL130917:DXL130919 EHH130917:EHH130919 ERD130917:ERD130919 FAZ130917:FAZ130919 FKV130917:FKV130919 FUR130917:FUR130919 GEN130917:GEN130919 GOJ130917:GOJ130919 GYF130917:GYF130919 HIB130917:HIB130919 HRX130917:HRX130919 IBT130917:IBT130919 ILP130917:ILP130919 IVL130917:IVL130919 JFH130917:JFH130919 JPD130917:JPD130919 JYZ130917:JYZ130919 KIV130917:KIV130919 KSR130917:KSR130919 LCN130917:LCN130919 LMJ130917:LMJ130919 LWF130917:LWF130919 MGB130917:MGB130919 MPX130917:MPX130919 MZT130917:MZT130919 NJP130917:NJP130919 NTL130917:NTL130919 ODH130917:ODH130919 OND130917:OND130919 OWZ130917:OWZ130919 PGV130917:PGV130919 PQR130917:PQR130919 QAN130917:QAN130919 QKJ130917:QKJ130919 QUF130917:QUF130919 REB130917:REB130919 RNX130917:RNX130919 RXT130917:RXT130919 SHP130917:SHP130919 SRL130917:SRL130919 TBH130917:TBH130919 TLD130917:TLD130919 TUZ130917:TUZ130919 UEV130917:UEV130919 UOR130917:UOR130919 UYN130917:UYN130919 VIJ130917:VIJ130919 VSF130917:VSF130919 WCB130917:WCB130919 WLX130917:WLX130919 WVT130917:WVT130919 JH196453:JH196455 TD196453:TD196455 ACZ196453:ACZ196455 AMV196453:AMV196455 AWR196453:AWR196455 BGN196453:BGN196455 BQJ196453:BQJ196455 CAF196453:CAF196455 CKB196453:CKB196455 CTX196453:CTX196455 DDT196453:DDT196455 DNP196453:DNP196455 DXL196453:DXL196455 EHH196453:EHH196455 ERD196453:ERD196455 FAZ196453:FAZ196455 FKV196453:FKV196455 FUR196453:FUR196455 GEN196453:GEN196455 GOJ196453:GOJ196455 GYF196453:GYF196455 HIB196453:HIB196455 HRX196453:HRX196455 IBT196453:IBT196455 ILP196453:ILP196455 IVL196453:IVL196455 JFH196453:JFH196455 JPD196453:JPD196455 JYZ196453:JYZ196455 KIV196453:KIV196455 KSR196453:KSR196455 LCN196453:LCN196455 LMJ196453:LMJ196455 LWF196453:LWF196455 MGB196453:MGB196455 MPX196453:MPX196455 MZT196453:MZT196455 NJP196453:NJP196455 NTL196453:NTL196455 ODH196453:ODH196455 OND196453:OND196455 OWZ196453:OWZ196455 PGV196453:PGV196455 PQR196453:PQR196455 QAN196453:QAN196455 QKJ196453:QKJ196455 QUF196453:QUF196455 REB196453:REB196455 RNX196453:RNX196455 RXT196453:RXT196455 SHP196453:SHP196455 SRL196453:SRL196455 TBH196453:TBH196455 TLD196453:TLD196455 TUZ196453:TUZ196455 UEV196453:UEV196455 UOR196453:UOR196455 UYN196453:UYN196455 VIJ196453:VIJ196455 VSF196453:VSF196455 WCB196453:WCB196455 WLX196453:WLX196455 WVT196453:WVT196455 JH261989:JH261991 TD261989:TD261991 ACZ261989:ACZ261991 AMV261989:AMV261991 AWR261989:AWR261991 BGN261989:BGN261991 BQJ261989:BQJ261991 CAF261989:CAF261991 CKB261989:CKB261991 CTX261989:CTX261991 DDT261989:DDT261991 DNP261989:DNP261991 DXL261989:DXL261991 EHH261989:EHH261991 ERD261989:ERD261991 FAZ261989:FAZ261991 FKV261989:FKV261991 FUR261989:FUR261991 GEN261989:GEN261991 GOJ261989:GOJ261991 GYF261989:GYF261991 HIB261989:HIB261991 HRX261989:HRX261991 IBT261989:IBT261991 ILP261989:ILP261991 IVL261989:IVL261991 JFH261989:JFH261991 JPD261989:JPD261991 JYZ261989:JYZ261991 KIV261989:KIV261991 KSR261989:KSR261991 LCN261989:LCN261991 LMJ261989:LMJ261991 LWF261989:LWF261991 MGB261989:MGB261991 MPX261989:MPX261991 MZT261989:MZT261991 NJP261989:NJP261991 NTL261989:NTL261991 ODH261989:ODH261991 OND261989:OND261991 OWZ261989:OWZ261991 PGV261989:PGV261991 PQR261989:PQR261991 QAN261989:QAN261991 QKJ261989:QKJ261991 QUF261989:QUF261991 REB261989:REB261991 RNX261989:RNX261991 RXT261989:RXT261991 SHP261989:SHP261991 SRL261989:SRL261991 TBH261989:TBH261991 TLD261989:TLD261991 TUZ261989:TUZ261991 UEV261989:UEV261991 UOR261989:UOR261991 UYN261989:UYN261991 VIJ261989:VIJ261991 VSF261989:VSF261991 WCB261989:WCB261991 WLX261989:WLX261991 WVT261989:WVT261991 JH327525:JH327527 TD327525:TD327527 ACZ327525:ACZ327527 AMV327525:AMV327527 AWR327525:AWR327527 BGN327525:BGN327527 BQJ327525:BQJ327527 CAF327525:CAF327527 CKB327525:CKB327527 CTX327525:CTX327527 DDT327525:DDT327527 DNP327525:DNP327527 DXL327525:DXL327527 EHH327525:EHH327527 ERD327525:ERD327527 FAZ327525:FAZ327527 FKV327525:FKV327527 FUR327525:FUR327527 GEN327525:GEN327527 GOJ327525:GOJ327527 GYF327525:GYF327527 HIB327525:HIB327527 HRX327525:HRX327527 IBT327525:IBT327527 ILP327525:ILP327527 IVL327525:IVL327527 JFH327525:JFH327527 JPD327525:JPD327527 JYZ327525:JYZ327527 KIV327525:KIV327527 KSR327525:KSR327527 LCN327525:LCN327527 LMJ327525:LMJ327527 LWF327525:LWF327527 MGB327525:MGB327527 MPX327525:MPX327527 MZT327525:MZT327527 NJP327525:NJP327527 NTL327525:NTL327527 ODH327525:ODH327527 OND327525:OND327527 OWZ327525:OWZ327527 PGV327525:PGV327527 PQR327525:PQR327527 QAN327525:QAN327527 QKJ327525:QKJ327527 QUF327525:QUF327527 REB327525:REB327527 RNX327525:RNX327527 RXT327525:RXT327527 SHP327525:SHP327527 SRL327525:SRL327527 TBH327525:TBH327527 TLD327525:TLD327527 TUZ327525:TUZ327527 UEV327525:UEV327527 UOR327525:UOR327527 UYN327525:UYN327527 VIJ327525:VIJ327527 VSF327525:VSF327527 WCB327525:WCB327527 WLX327525:WLX327527 WVT327525:WVT327527 JH393061:JH393063 TD393061:TD393063 ACZ393061:ACZ393063 AMV393061:AMV393063 AWR393061:AWR393063 BGN393061:BGN393063 BQJ393061:BQJ393063 CAF393061:CAF393063 CKB393061:CKB393063 CTX393061:CTX393063 DDT393061:DDT393063 DNP393061:DNP393063 DXL393061:DXL393063 EHH393061:EHH393063 ERD393061:ERD393063 FAZ393061:FAZ393063 FKV393061:FKV393063 FUR393061:FUR393063 GEN393061:GEN393063 GOJ393061:GOJ393063 GYF393061:GYF393063 HIB393061:HIB393063 HRX393061:HRX393063 IBT393061:IBT393063 ILP393061:ILP393063 IVL393061:IVL393063 JFH393061:JFH393063 JPD393061:JPD393063 JYZ393061:JYZ393063 KIV393061:KIV393063 KSR393061:KSR393063 LCN393061:LCN393063 LMJ393061:LMJ393063 LWF393061:LWF393063 MGB393061:MGB393063 MPX393061:MPX393063 MZT393061:MZT393063 NJP393061:NJP393063 NTL393061:NTL393063 ODH393061:ODH393063 OND393061:OND393063 OWZ393061:OWZ393063 PGV393061:PGV393063 PQR393061:PQR393063 QAN393061:QAN393063 QKJ393061:QKJ393063 QUF393061:QUF393063 REB393061:REB393063 RNX393061:RNX393063 RXT393061:RXT393063 SHP393061:SHP393063 SRL393061:SRL393063 TBH393061:TBH393063 TLD393061:TLD393063 TUZ393061:TUZ393063 UEV393061:UEV393063 UOR393061:UOR393063 UYN393061:UYN393063 VIJ393061:VIJ393063 VSF393061:VSF393063 WCB393061:WCB393063 WLX393061:WLX393063 WVT393061:WVT393063 JH458597:JH458599 TD458597:TD458599 ACZ458597:ACZ458599 AMV458597:AMV458599 AWR458597:AWR458599 BGN458597:BGN458599 BQJ458597:BQJ458599 CAF458597:CAF458599 CKB458597:CKB458599 CTX458597:CTX458599 DDT458597:DDT458599 DNP458597:DNP458599 DXL458597:DXL458599 EHH458597:EHH458599 ERD458597:ERD458599 FAZ458597:FAZ458599 FKV458597:FKV458599 FUR458597:FUR458599 GEN458597:GEN458599 GOJ458597:GOJ458599 GYF458597:GYF458599 HIB458597:HIB458599 HRX458597:HRX458599 IBT458597:IBT458599 ILP458597:ILP458599 IVL458597:IVL458599 JFH458597:JFH458599 JPD458597:JPD458599 JYZ458597:JYZ458599 KIV458597:KIV458599 KSR458597:KSR458599 LCN458597:LCN458599 LMJ458597:LMJ458599 LWF458597:LWF458599 MGB458597:MGB458599 MPX458597:MPX458599 MZT458597:MZT458599 NJP458597:NJP458599 NTL458597:NTL458599 ODH458597:ODH458599 OND458597:OND458599 OWZ458597:OWZ458599 PGV458597:PGV458599 PQR458597:PQR458599 QAN458597:QAN458599 QKJ458597:QKJ458599 QUF458597:QUF458599 REB458597:REB458599 RNX458597:RNX458599 RXT458597:RXT458599 SHP458597:SHP458599 SRL458597:SRL458599 TBH458597:TBH458599 TLD458597:TLD458599 TUZ458597:TUZ458599 UEV458597:UEV458599 UOR458597:UOR458599 UYN458597:UYN458599 VIJ458597:VIJ458599 VSF458597:VSF458599 WCB458597:WCB458599 WLX458597:WLX458599 WVT458597:WVT458599 JH524133:JH524135 TD524133:TD524135 ACZ524133:ACZ524135 AMV524133:AMV524135 AWR524133:AWR524135 BGN524133:BGN524135 BQJ524133:BQJ524135 CAF524133:CAF524135 CKB524133:CKB524135 CTX524133:CTX524135 DDT524133:DDT524135 DNP524133:DNP524135 DXL524133:DXL524135 EHH524133:EHH524135 ERD524133:ERD524135 FAZ524133:FAZ524135 FKV524133:FKV524135 FUR524133:FUR524135 GEN524133:GEN524135 GOJ524133:GOJ524135 GYF524133:GYF524135 HIB524133:HIB524135 HRX524133:HRX524135 IBT524133:IBT524135 ILP524133:ILP524135 IVL524133:IVL524135 JFH524133:JFH524135 JPD524133:JPD524135 JYZ524133:JYZ524135 KIV524133:KIV524135 KSR524133:KSR524135 LCN524133:LCN524135 LMJ524133:LMJ524135 LWF524133:LWF524135 MGB524133:MGB524135 MPX524133:MPX524135 MZT524133:MZT524135 NJP524133:NJP524135 NTL524133:NTL524135 ODH524133:ODH524135 OND524133:OND524135 OWZ524133:OWZ524135 PGV524133:PGV524135 PQR524133:PQR524135 QAN524133:QAN524135 QKJ524133:QKJ524135 QUF524133:QUF524135 REB524133:REB524135 RNX524133:RNX524135 RXT524133:RXT524135 SHP524133:SHP524135 SRL524133:SRL524135 TBH524133:TBH524135 TLD524133:TLD524135 TUZ524133:TUZ524135 UEV524133:UEV524135 UOR524133:UOR524135 UYN524133:UYN524135 VIJ524133:VIJ524135 VSF524133:VSF524135 WCB524133:WCB524135 WLX524133:WLX524135 WVT524133:WVT524135 JH589669:JH589671 TD589669:TD589671 ACZ589669:ACZ589671 AMV589669:AMV589671 AWR589669:AWR589671 BGN589669:BGN589671 BQJ589669:BQJ589671 CAF589669:CAF589671 CKB589669:CKB589671 CTX589669:CTX589671 DDT589669:DDT589671 DNP589669:DNP589671 DXL589669:DXL589671 EHH589669:EHH589671 ERD589669:ERD589671 FAZ589669:FAZ589671 FKV589669:FKV589671 FUR589669:FUR589671 GEN589669:GEN589671 GOJ589669:GOJ589671 GYF589669:GYF589671 HIB589669:HIB589671 HRX589669:HRX589671 IBT589669:IBT589671 ILP589669:ILP589671 IVL589669:IVL589671 JFH589669:JFH589671 JPD589669:JPD589671 JYZ589669:JYZ589671 KIV589669:KIV589671 KSR589669:KSR589671 LCN589669:LCN589671 LMJ589669:LMJ589671 LWF589669:LWF589671 MGB589669:MGB589671 MPX589669:MPX589671 MZT589669:MZT589671 NJP589669:NJP589671 NTL589669:NTL589671 ODH589669:ODH589671 OND589669:OND589671 OWZ589669:OWZ589671 PGV589669:PGV589671 PQR589669:PQR589671 QAN589669:QAN589671 QKJ589669:QKJ589671 QUF589669:QUF589671 REB589669:REB589671 RNX589669:RNX589671 RXT589669:RXT589671 SHP589669:SHP589671 SRL589669:SRL589671 TBH589669:TBH589671 TLD589669:TLD589671 TUZ589669:TUZ589671 UEV589669:UEV589671 UOR589669:UOR589671 UYN589669:UYN589671 VIJ589669:VIJ589671 VSF589669:VSF589671 WCB589669:WCB589671 WLX589669:WLX589671 WVT589669:WVT589671 JH655205:JH655207 TD655205:TD655207 ACZ655205:ACZ655207 AMV655205:AMV655207 AWR655205:AWR655207 BGN655205:BGN655207 BQJ655205:BQJ655207 CAF655205:CAF655207 CKB655205:CKB655207 CTX655205:CTX655207 DDT655205:DDT655207 DNP655205:DNP655207 DXL655205:DXL655207 EHH655205:EHH655207 ERD655205:ERD655207 FAZ655205:FAZ655207 FKV655205:FKV655207 FUR655205:FUR655207 GEN655205:GEN655207 GOJ655205:GOJ655207 GYF655205:GYF655207 HIB655205:HIB655207 HRX655205:HRX655207 IBT655205:IBT655207 ILP655205:ILP655207 IVL655205:IVL655207 JFH655205:JFH655207 JPD655205:JPD655207 JYZ655205:JYZ655207 KIV655205:KIV655207 KSR655205:KSR655207 LCN655205:LCN655207 LMJ655205:LMJ655207 LWF655205:LWF655207 MGB655205:MGB655207 MPX655205:MPX655207 MZT655205:MZT655207 NJP655205:NJP655207 NTL655205:NTL655207 ODH655205:ODH655207 OND655205:OND655207 OWZ655205:OWZ655207 PGV655205:PGV655207 PQR655205:PQR655207 QAN655205:QAN655207 QKJ655205:QKJ655207 QUF655205:QUF655207 REB655205:REB655207 RNX655205:RNX655207 RXT655205:RXT655207 SHP655205:SHP655207 SRL655205:SRL655207 TBH655205:TBH655207 TLD655205:TLD655207 TUZ655205:TUZ655207 UEV655205:UEV655207 UOR655205:UOR655207 UYN655205:UYN655207 VIJ655205:VIJ655207 VSF655205:VSF655207 WCB655205:WCB655207 WLX655205:WLX655207 WVT655205:WVT655207 JH720741:JH720743 TD720741:TD720743 ACZ720741:ACZ720743 AMV720741:AMV720743 AWR720741:AWR720743 BGN720741:BGN720743 BQJ720741:BQJ720743 CAF720741:CAF720743 CKB720741:CKB720743 CTX720741:CTX720743 DDT720741:DDT720743 DNP720741:DNP720743 DXL720741:DXL720743 EHH720741:EHH720743 ERD720741:ERD720743 FAZ720741:FAZ720743 FKV720741:FKV720743 FUR720741:FUR720743 GEN720741:GEN720743 GOJ720741:GOJ720743 GYF720741:GYF720743 HIB720741:HIB720743 HRX720741:HRX720743 IBT720741:IBT720743 ILP720741:ILP720743 IVL720741:IVL720743 JFH720741:JFH720743 JPD720741:JPD720743 JYZ720741:JYZ720743 KIV720741:KIV720743 KSR720741:KSR720743 LCN720741:LCN720743 LMJ720741:LMJ720743 LWF720741:LWF720743 MGB720741:MGB720743 MPX720741:MPX720743 MZT720741:MZT720743 NJP720741:NJP720743 NTL720741:NTL720743 ODH720741:ODH720743 OND720741:OND720743 OWZ720741:OWZ720743 PGV720741:PGV720743 PQR720741:PQR720743 QAN720741:QAN720743 QKJ720741:QKJ720743 QUF720741:QUF720743 REB720741:REB720743 RNX720741:RNX720743 RXT720741:RXT720743 SHP720741:SHP720743 SRL720741:SRL720743 TBH720741:TBH720743 TLD720741:TLD720743 TUZ720741:TUZ720743 UEV720741:UEV720743 UOR720741:UOR720743 UYN720741:UYN720743 VIJ720741:VIJ720743 VSF720741:VSF720743 WCB720741:WCB720743 WLX720741:WLX720743 WVT720741:WVT720743 JH786277:JH786279 TD786277:TD786279 ACZ786277:ACZ786279 AMV786277:AMV786279 AWR786277:AWR786279 BGN786277:BGN786279 BQJ786277:BQJ786279 CAF786277:CAF786279 CKB786277:CKB786279 CTX786277:CTX786279 DDT786277:DDT786279 DNP786277:DNP786279 DXL786277:DXL786279 EHH786277:EHH786279 ERD786277:ERD786279 FAZ786277:FAZ786279 FKV786277:FKV786279 FUR786277:FUR786279 GEN786277:GEN786279 GOJ786277:GOJ786279 GYF786277:GYF786279 HIB786277:HIB786279 HRX786277:HRX786279 IBT786277:IBT786279 ILP786277:ILP786279 IVL786277:IVL786279 JFH786277:JFH786279 JPD786277:JPD786279 JYZ786277:JYZ786279 KIV786277:KIV786279 KSR786277:KSR786279 LCN786277:LCN786279 LMJ786277:LMJ786279 LWF786277:LWF786279 MGB786277:MGB786279 MPX786277:MPX786279 MZT786277:MZT786279 NJP786277:NJP786279 NTL786277:NTL786279 ODH786277:ODH786279 OND786277:OND786279 OWZ786277:OWZ786279 PGV786277:PGV786279 PQR786277:PQR786279 QAN786277:QAN786279 QKJ786277:QKJ786279 QUF786277:QUF786279 REB786277:REB786279 RNX786277:RNX786279 RXT786277:RXT786279 SHP786277:SHP786279 SRL786277:SRL786279 TBH786277:TBH786279 TLD786277:TLD786279 TUZ786277:TUZ786279 UEV786277:UEV786279 UOR786277:UOR786279 UYN786277:UYN786279 VIJ786277:VIJ786279 VSF786277:VSF786279 WCB786277:WCB786279 WLX786277:WLX786279 WVT786277:WVT786279 JH851813:JH851815 TD851813:TD851815 ACZ851813:ACZ851815 AMV851813:AMV851815 AWR851813:AWR851815 BGN851813:BGN851815 BQJ851813:BQJ851815 CAF851813:CAF851815 CKB851813:CKB851815 CTX851813:CTX851815 DDT851813:DDT851815 DNP851813:DNP851815 DXL851813:DXL851815 EHH851813:EHH851815 ERD851813:ERD851815 FAZ851813:FAZ851815 FKV851813:FKV851815 FUR851813:FUR851815 GEN851813:GEN851815 GOJ851813:GOJ851815 GYF851813:GYF851815 HIB851813:HIB851815 HRX851813:HRX851815 IBT851813:IBT851815 ILP851813:ILP851815 IVL851813:IVL851815 JFH851813:JFH851815 JPD851813:JPD851815 JYZ851813:JYZ851815 KIV851813:KIV851815 KSR851813:KSR851815 LCN851813:LCN851815 LMJ851813:LMJ851815 LWF851813:LWF851815 MGB851813:MGB851815 MPX851813:MPX851815 MZT851813:MZT851815 NJP851813:NJP851815 NTL851813:NTL851815 ODH851813:ODH851815 OND851813:OND851815 OWZ851813:OWZ851815 PGV851813:PGV851815 PQR851813:PQR851815 QAN851813:QAN851815 QKJ851813:QKJ851815 QUF851813:QUF851815 REB851813:REB851815 RNX851813:RNX851815 RXT851813:RXT851815 SHP851813:SHP851815 SRL851813:SRL851815 TBH851813:TBH851815 TLD851813:TLD851815 TUZ851813:TUZ851815 UEV851813:UEV851815 UOR851813:UOR851815 UYN851813:UYN851815 VIJ851813:VIJ851815 VSF851813:VSF851815 WCB851813:WCB851815 WLX851813:WLX851815 WVT851813:WVT851815 JH917349:JH917351 TD917349:TD917351 ACZ917349:ACZ917351 AMV917349:AMV917351 AWR917349:AWR917351 BGN917349:BGN917351 BQJ917349:BQJ917351 CAF917349:CAF917351 CKB917349:CKB917351 CTX917349:CTX917351 DDT917349:DDT917351 DNP917349:DNP917351 DXL917349:DXL917351 EHH917349:EHH917351 ERD917349:ERD917351 FAZ917349:FAZ917351 FKV917349:FKV917351 FUR917349:FUR917351 GEN917349:GEN917351 GOJ917349:GOJ917351 GYF917349:GYF917351 HIB917349:HIB917351 HRX917349:HRX917351 IBT917349:IBT917351 ILP917349:ILP917351 IVL917349:IVL917351 JFH917349:JFH917351 JPD917349:JPD917351 JYZ917349:JYZ917351 KIV917349:KIV917351 KSR917349:KSR917351 LCN917349:LCN917351 LMJ917349:LMJ917351 LWF917349:LWF917351 MGB917349:MGB917351 MPX917349:MPX917351 MZT917349:MZT917351 NJP917349:NJP917351 NTL917349:NTL917351 ODH917349:ODH917351 OND917349:OND917351 OWZ917349:OWZ917351 PGV917349:PGV917351 PQR917349:PQR917351 QAN917349:QAN917351 QKJ917349:QKJ917351 QUF917349:QUF917351 REB917349:REB917351 RNX917349:RNX917351 RXT917349:RXT917351 SHP917349:SHP917351 SRL917349:SRL917351 TBH917349:TBH917351 TLD917349:TLD917351 TUZ917349:TUZ917351 UEV917349:UEV917351 UOR917349:UOR917351 UYN917349:UYN917351 VIJ917349:VIJ917351 VSF917349:VSF917351 WCB917349:WCB917351 WLX917349:WLX917351 WVT917349:WVT917351 JH982885:JH982887 TD982885:TD982887 ACZ982885:ACZ982887 AMV982885:AMV982887 AWR982885:AWR982887 BGN982885:BGN982887 BQJ982885:BQJ982887 CAF982885:CAF982887 CKB982885:CKB982887 CTX982885:CTX982887 DDT982885:DDT982887 DNP982885:DNP982887 DXL982885:DXL982887 EHH982885:EHH982887 ERD982885:ERD982887 FAZ982885:FAZ982887 FKV982885:FKV982887 FUR982885:FUR982887 GEN982885:GEN982887 GOJ982885:GOJ982887 GYF982885:GYF982887 HIB982885:HIB982887 HRX982885:HRX982887 IBT982885:IBT982887 ILP982885:ILP982887 IVL982885:IVL982887 JFH982885:JFH982887 JPD982885:JPD982887 JYZ982885:JYZ982887 KIV982885:KIV982887 KSR982885:KSR982887 LCN982885:LCN982887 LMJ982885:LMJ982887 LWF982885:LWF982887 MGB982885:MGB982887 MPX982885:MPX982887 MZT982885:MZT982887 NJP982885:NJP982887 NTL982885:NTL982887 ODH982885:ODH982887 OND982885:OND982887 OWZ982885:OWZ982887 PGV982885:PGV982887 PQR982885:PQR982887 QAN982885:QAN982887 QKJ982885:QKJ982887 QUF982885:QUF982887 REB982885:REB982887 RNX982885:RNX982887 RXT982885:RXT982887 SHP982885:SHP982887 SRL982885:SRL982887 TBH982885:TBH982887 TLD982885:TLD982887 TUZ982885:TUZ982887 UEV982885:UEV982887 UOR982885:UOR982887 UYN982885:UYN982887 VIJ982885:VIJ982887 VSF982885:VSF982887 WCB982885:WCB982887 WLX982885:WLX982887 WVT982885:WVT982887 JH65253 TD65253 ACZ65253 AMV65253 AWR65253 BGN65253 BQJ65253 CAF65253 CKB65253 CTX65253 DDT65253 DNP65253 DXL65253 EHH65253 ERD65253 FAZ65253 FKV65253 FUR65253 GEN65253 GOJ65253 GYF65253 HIB65253 HRX65253 IBT65253 ILP65253 IVL65253 JFH65253 JPD65253 JYZ65253 KIV65253 KSR65253 LCN65253 LMJ65253 LWF65253 MGB65253 MPX65253 MZT65253 NJP65253 NTL65253 ODH65253 OND65253 OWZ65253 PGV65253 PQR65253 QAN65253 QKJ65253 QUF65253 REB65253 RNX65253 RXT65253 SHP65253 SRL65253 TBH65253 TLD65253 TUZ65253 UEV65253 UOR65253 UYN65253 VIJ65253 VSF65253 WCB65253 WLX65253 WVT65253 JH130789 TD130789 ACZ130789 AMV130789 AWR130789 BGN130789 BQJ130789 CAF130789 CKB130789 CTX130789 DDT130789 DNP130789 DXL130789 EHH130789 ERD130789 FAZ130789 FKV130789 FUR130789 GEN130789 GOJ130789 GYF130789 HIB130789 HRX130789 IBT130789 ILP130789 IVL130789 JFH130789 JPD130789 JYZ130789 KIV130789 KSR130789 LCN130789 LMJ130789 LWF130789 MGB130789 MPX130789 MZT130789 NJP130789 NTL130789 ODH130789 OND130789 OWZ130789 PGV130789 PQR130789 QAN130789 QKJ130789 QUF130789 REB130789 RNX130789 RXT130789 SHP130789 SRL130789 TBH130789 TLD130789 TUZ130789 UEV130789 UOR130789 UYN130789 VIJ130789 VSF130789 WCB130789 WLX130789 WVT130789 JH196325 TD196325 ACZ196325 AMV196325 AWR196325 BGN196325 BQJ196325 CAF196325 CKB196325 CTX196325 DDT196325 DNP196325 DXL196325 EHH196325 ERD196325 FAZ196325 FKV196325 FUR196325 GEN196325 GOJ196325 GYF196325 HIB196325 HRX196325 IBT196325 ILP196325 IVL196325 JFH196325 JPD196325 JYZ196325 KIV196325 KSR196325 LCN196325 LMJ196325 LWF196325 MGB196325 MPX196325 MZT196325 NJP196325 NTL196325 ODH196325 OND196325 OWZ196325 PGV196325 PQR196325 QAN196325 QKJ196325 QUF196325 REB196325 RNX196325 RXT196325 SHP196325 SRL196325 TBH196325 TLD196325 TUZ196325 UEV196325 UOR196325 UYN196325 VIJ196325 VSF196325 WCB196325 WLX196325 WVT196325 JH261861 TD261861 ACZ261861 AMV261861 AWR261861 BGN261861 BQJ261861 CAF261861 CKB261861 CTX261861 DDT261861 DNP261861 DXL261861 EHH261861 ERD261861 FAZ261861 FKV261861 FUR261861 GEN261861 GOJ261861 GYF261861 HIB261861 HRX261861 IBT261861 ILP261861 IVL261861 JFH261861 JPD261861 JYZ261861 KIV261861 KSR261861 LCN261861 LMJ261861 LWF261861 MGB261861 MPX261861 MZT261861 NJP261861 NTL261861 ODH261861 OND261861 OWZ261861 PGV261861 PQR261861 QAN261861 QKJ261861 QUF261861 REB261861 RNX261861 RXT261861 SHP261861 SRL261861 TBH261861 TLD261861 TUZ261861 UEV261861 UOR261861 UYN261861 VIJ261861 VSF261861 WCB261861 WLX261861 WVT261861 JH327397 TD327397 ACZ327397 AMV327397 AWR327397 BGN327397 BQJ327397 CAF327397 CKB327397 CTX327397 DDT327397 DNP327397 DXL327397 EHH327397 ERD327397 FAZ327397 FKV327397 FUR327397 GEN327397 GOJ327397 GYF327397 HIB327397 HRX327397 IBT327397 ILP327397 IVL327397 JFH327397 JPD327397 JYZ327397 KIV327397 KSR327397 LCN327397 LMJ327397 LWF327397 MGB327397 MPX327397 MZT327397 NJP327397 NTL327397 ODH327397 OND327397 OWZ327397 PGV327397 PQR327397 QAN327397 QKJ327397 QUF327397 REB327397 RNX327397 RXT327397 SHP327397 SRL327397 TBH327397 TLD327397 TUZ327397 UEV327397 UOR327397 UYN327397 VIJ327397 VSF327397 WCB327397 WLX327397 WVT327397 JH392933 TD392933 ACZ392933 AMV392933 AWR392933 BGN392933 BQJ392933 CAF392933 CKB392933 CTX392933 DDT392933 DNP392933 DXL392933 EHH392933 ERD392933 FAZ392933 FKV392933 FUR392933 GEN392933 GOJ392933 GYF392933 HIB392933 HRX392933 IBT392933 ILP392933 IVL392933 JFH392933 JPD392933 JYZ392933 KIV392933 KSR392933 LCN392933 LMJ392933 LWF392933 MGB392933 MPX392933 MZT392933 NJP392933 NTL392933 ODH392933 OND392933 OWZ392933 PGV392933 PQR392933 QAN392933 QKJ392933 QUF392933 REB392933 RNX392933 RXT392933 SHP392933 SRL392933 TBH392933 TLD392933 TUZ392933 UEV392933 UOR392933 UYN392933 VIJ392933 VSF392933 WCB392933 WLX392933 WVT392933 JH458469 TD458469 ACZ458469 AMV458469 AWR458469 BGN458469 BQJ458469 CAF458469 CKB458469 CTX458469 DDT458469 DNP458469 DXL458469 EHH458469 ERD458469 FAZ458469 FKV458469 FUR458469 GEN458469 GOJ458469 GYF458469 HIB458469 HRX458469 IBT458469 ILP458469 IVL458469 JFH458469 JPD458469 JYZ458469 KIV458469 KSR458469 LCN458469 LMJ458469 LWF458469 MGB458469 MPX458469 MZT458469 NJP458469 NTL458469 ODH458469 OND458469 OWZ458469 PGV458469 PQR458469 QAN458469 QKJ458469 QUF458469 REB458469 RNX458469 RXT458469 SHP458469 SRL458469 TBH458469 TLD458469 TUZ458469 UEV458469 UOR458469 UYN458469 VIJ458469 VSF458469 WCB458469 WLX458469 WVT458469 JH524005 TD524005 ACZ524005 AMV524005 AWR524005 BGN524005 BQJ524005 CAF524005 CKB524005 CTX524005 DDT524005 DNP524005 DXL524005 EHH524005 ERD524005 FAZ524005 FKV524005 FUR524005 GEN524005 GOJ524005 GYF524005 HIB524005 HRX524005 IBT524005 ILP524005 IVL524005 JFH524005 JPD524005 JYZ524005 KIV524005 KSR524005 LCN524005 LMJ524005 LWF524005 MGB524005 MPX524005 MZT524005 NJP524005 NTL524005 ODH524005 OND524005 OWZ524005 PGV524005 PQR524005 QAN524005 QKJ524005 QUF524005 REB524005 RNX524005 RXT524005 SHP524005 SRL524005 TBH524005 TLD524005 TUZ524005 UEV524005 UOR524005 UYN524005 VIJ524005 VSF524005 WCB524005 WLX524005 WVT524005 JH589541 TD589541 ACZ589541 AMV589541 AWR589541 BGN589541 BQJ589541 CAF589541 CKB589541 CTX589541 DDT589541 DNP589541 DXL589541 EHH589541 ERD589541 FAZ589541 FKV589541 FUR589541 GEN589541 GOJ589541 GYF589541 HIB589541 HRX589541 IBT589541 ILP589541 IVL589541 JFH589541 JPD589541 JYZ589541 KIV589541 KSR589541 LCN589541 LMJ589541 LWF589541 MGB589541 MPX589541 MZT589541 NJP589541 NTL589541 ODH589541 OND589541 OWZ589541 PGV589541 PQR589541 QAN589541 QKJ589541 QUF589541 REB589541 RNX589541 RXT589541 SHP589541 SRL589541 TBH589541 TLD589541 TUZ589541 UEV589541 UOR589541 UYN589541 VIJ589541 VSF589541 WCB589541 WLX589541 WVT589541 JH655077 TD655077 ACZ655077 AMV655077 AWR655077 BGN655077 BQJ655077 CAF655077 CKB655077 CTX655077 DDT655077 DNP655077 DXL655077 EHH655077 ERD655077 FAZ655077 FKV655077 FUR655077 GEN655077 GOJ655077 GYF655077 HIB655077 HRX655077 IBT655077 ILP655077 IVL655077 JFH655077 JPD655077 JYZ655077 KIV655077 KSR655077 LCN655077 LMJ655077 LWF655077 MGB655077 MPX655077 MZT655077 NJP655077 NTL655077 ODH655077 OND655077 OWZ655077 PGV655077 PQR655077 QAN655077 QKJ655077 QUF655077 REB655077 RNX655077 RXT655077 SHP655077 SRL655077 TBH655077 TLD655077 TUZ655077 UEV655077 UOR655077 UYN655077 VIJ655077 VSF655077 WCB655077 WLX655077 WVT655077 JH720613 TD720613 ACZ720613 AMV720613 AWR720613 BGN720613 BQJ720613 CAF720613 CKB720613 CTX720613 DDT720613 DNP720613 DXL720613 EHH720613 ERD720613 FAZ720613 FKV720613 FUR720613 GEN720613 GOJ720613 GYF720613 HIB720613 HRX720613 IBT720613 ILP720613 IVL720613 JFH720613 JPD720613 JYZ720613 KIV720613 KSR720613 LCN720613 LMJ720613 LWF720613 MGB720613 MPX720613 MZT720613 NJP720613 NTL720613 ODH720613 OND720613 OWZ720613 PGV720613 PQR720613 QAN720613 QKJ720613 QUF720613 REB720613 RNX720613 RXT720613 SHP720613 SRL720613 TBH720613 TLD720613 TUZ720613 UEV720613 UOR720613 UYN720613 VIJ720613 VSF720613 WCB720613 WLX720613 WVT720613 JH786149 TD786149 ACZ786149 AMV786149 AWR786149 BGN786149 BQJ786149 CAF786149 CKB786149 CTX786149 DDT786149 DNP786149 DXL786149 EHH786149 ERD786149 FAZ786149 FKV786149 FUR786149 GEN786149 GOJ786149 GYF786149 HIB786149 HRX786149 IBT786149 ILP786149 IVL786149 JFH786149 JPD786149 JYZ786149 KIV786149 KSR786149 LCN786149 LMJ786149 LWF786149 MGB786149 MPX786149 MZT786149 NJP786149 NTL786149 ODH786149 OND786149 OWZ786149 PGV786149 PQR786149 QAN786149 QKJ786149 QUF786149 REB786149 RNX786149 RXT786149 SHP786149 SRL786149 TBH786149 TLD786149 TUZ786149 UEV786149 UOR786149 UYN786149 VIJ786149 VSF786149 WCB786149 WLX786149 WVT786149 JH851685 TD851685 ACZ851685 AMV851685 AWR851685 BGN851685 BQJ851685 CAF851685 CKB851685 CTX851685 DDT851685 DNP851685 DXL851685 EHH851685 ERD851685 FAZ851685 FKV851685 FUR851685 GEN851685 GOJ851685 GYF851685 HIB851685 HRX851685 IBT851685 ILP851685 IVL851685 JFH851685 JPD851685 JYZ851685 KIV851685 KSR851685 LCN851685 LMJ851685 LWF851685 MGB851685 MPX851685 MZT851685 NJP851685 NTL851685 ODH851685 OND851685 OWZ851685 PGV851685 PQR851685 QAN851685 QKJ851685 QUF851685 REB851685 RNX851685 RXT851685 SHP851685 SRL851685 TBH851685 TLD851685 TUZ851685 UEV851685 UOR851685 UYN851685 VIJ851685 VSF851685 WCB851685 WLX851685 WVT851685 JH917221 TD917221 ACZ917221 AMV917221 AWR917221 BGN917221 BQJ917221 CAF917221 CKB917221 CTX917221 DDT917221 DNP917221 DXL917221 EHH917221 ERD917221 FAZ917221 FKV917221 FUR917221 GEN917221 GOJ917221 GYF917221 HIB917221 HRX917221 IBT917221 ILP917221 IVL917221 JFH917221 JPD917221 JYZ917221 KIV917221 KSR917221 LCN917221 LMJ917221 LWF917221 MGB917221 MPX917221 MZT917221 NJP917221 NTL917221 ODH917221 OND917221 OWZ917221 PGV917221 PQR917221 QAN917221 QKJ917221 QUF917221 REB917221 RNX917221 RXT917221 SHP917221 SRL917221 TBH917221 TLD917221 TUZ917221 UEV917221 UOR917221 UYN917221 VIJ917221 VSF917221 WCB917221 WLX917221 WVT917221 JH982757 TD982757 ACZ982757 AMV982757 AWR982757 BGN982757 BQJ982757 CAF982757 CKB982757 CTX982757 DDT982757 DNP982757 DXL982757 EHH982757 ERD982757 FAZ982757 FKV982757 FUR982757 GEN982757 GOJ982757 GYF982757 HIB982757 HRX982757 IBT982757 ILP982757 IVL982757 JFH982757 JPD982757 JYZ982757 KIV982757 KSR982757 LCN982757 LMJ982757 LWF982757 MGB982757 MPX982757 MZT982757 NJP982757 NTL982757 ODH982757 OND982757 OWZ982757 PGV982757 PQR982757 QAN982757 QKJ982757 QUF982757 REB982757 RNX982757 RXT982757 SHP982757 SRL982757 TBH982757 TLD982757 TUZ982757 UEV982757 UOR982757 UYN982757 VIJ982757 VSF982757 WCB982757 WLX982757">
      <formula1>0</formula1>
      <formula2>1</formula2>
    </dataValidation>
    <dataValidation type="whole" operator="greaterThanOrEqual" allowBlank="1" showInputMessage="1" showErrorMessage="1" sqref="WVT983000 O983000 O917464 O851928 O786392 O720856 O655320 O589784 O524248 O458712 O393176 O327640 O262104 O196568 O131032 O65496 J982983:J982992 J917447:J917456 J851911:J851920 J786375:J786384 J720839:J720848 J655303:J655312 J589767:J589776 J524231:J524240 J458695:J458704 J393159:J393168 J327623:J327632 J262087:J262096 J196551:J196560 J131015:J131024 J65479:J65488 O982976:O982978 O917440:O917442 O851904:O851906 O786368:O786370 O720832:O720834 O655296:O655298 O589760:O589762 O524224:O524226 O458688:O458690 O393152:O393154 O327616:O327618 O262080:O262082 O196544:O196546 O131008:O131010 O65472:O65474 J982977:J982979 J917441:J917443 J851905:J851907 J786369:J786371 J720833:J720835 J655297:J655299 J589761:J589763 J524225:J524227 J458689:J458691 J393153:J393155 J327617:J327619 J262081:J262083 J196545:J196547 J131009:J131011 J65473:J65475 J982974:J982975 J917438:J917439 J851902:J851903 J786366:J786367 J720830:J720831 J655294:J655295 J589758:J589759 J524222:J524223 J458686:J458687 J393150:J393151 J327614:J327615 J262078:J262079 J196542:J196543 J131006:J131007 J65470:J65471 J982996:J982998 J917460:J917462 J851924:J851926 J786388:J786390 J720852:J720854 J655316:J655318 J589780:J589782 J524244:J524246 J458708:J458710 J393172:J393174 J327636:J327638 J262100:J262102 J196564:J196566 J131028:J131030 J65492:J65494 J983034 J917498 J851962 J786426 J720890 J655354 J589818 J524282 J458746 J393210 J327674 J262138 J196602 J131066 J65530 JC65530 SY65530 ACU65530 AMQ65530 AWM65530 BGI65530 BQE65530 CAA65530 CJW65530 CTS65530 DDO65530 DNK65530 DXG65530 EHC65530 EQY65530 FAU65530 FKQ65530 FUM65530 GEI65530 GOE65530 GYA65530 HHW65530 HRS65530 IBO65530 ILK65530 IVG65530 JFC65530 JOY65530 JYU65530 KIQ65530 KSM65530 LCI65530 LME65530 LWA65530 MFW65530 MPS65530 MZO65530 NJK65530 NTG65530 ODC65530 OMY65530 OWU65530 PGQ65530 PQM65530 QAI65530 QKE65530 QUA65530 RDW65530 RNS65530 RXO65530 SHK65530 SRG65530 TBC65530 TKY65530 TUU65530 UEQ65530 UOM65530 UYI65530 VIE65530 VSA65530 WBW65530 WLS65530 WVO65530 JC131066 SY131066 ACU131066 AMQ131066 AWM131066 BGI131066 BQE131066 CAA131066 CJW131066 CTS131066 DDO131066 DNK131066 DXG131066 EHC131066 EQY131066 FAU131066 FKQ131066 FUM131066 GEI131066 GOE131066 GYA131066 HHW131066 HRS131066 IBO131066 ILK131066 IVG131066 JFC131066 JOY131066 JYU131066 KIQ131066 KSM131066 LCI131066 LME131066 LWA131066 MFW131066 MPS131066 MZO131066 NJK131066 NTG131066 ODC131066 OMY131066 OWU131066 PGQ131066 PQM131066 QAI131066 QKE131066 QUA131066 RDW131066 RNS131066 RXO131066 SHK131066 SRG131066 TBC131066 TKY131066 TUU131066 UEQ131066 UOM131066 UYI131066 VIE131066 VSA131066 WBW131066 WLS131066 WVO131066 JC196602 SY196602 ACU196602 AMQ196602 AWM196602 BGI196602 BQE196602 CAA196602 CJW196602 CTS196602 DDO196602 DNK196602 DXG196602 EHC196602 EQY196602 FAU196602 FKQ196602 FUM196602 GEI196602 GOE196602 GYA196602 HHW196602 HRS196602 IBO196602 ILK196602 IVG196602 JFC196602 JOY196602 JYU196602 KIQ196602 KSM196602 LCI196602 LME196602 LWA196602 MFW196602 MPS196602 MZO196602 NJK196602 NTG196602 ODC196602 OMY196602 OWU196602 PGQ196602 PQM196602 QAI196602 QKE196602 QUA196602 RDW196602 RNS196602 RXO196602 SHK196602 SRG196602 TBC196602 TKY196602 TUU196602 UEQ196602 UOM196602 UYI196602 VIE196602 VSA196602 WBW196602 WLS196602 WVO196602 JC262138 SY262138 ACU262138 AMQ262138 AWM262138 BGI262138 BQE262138 CAA262138 CJW262138 CTS262138 DDO262138 DNK262138 DXG262138 EHC262138 EQY262138 FAU262138 FKQ262138 FUM262138 GEI262138 GOE262138 GYA262138 HHW262138 HRS262138 IBO262138 ILK262138 IVG262138 JFC262138 JOY262138 JYU262138 KIQ262138 KSM262138 LCI262138 LME262138 LWA262138 MFW262138 MPS262138 MZO262138 NJK262138 NTG262138 ODC262138 OMY262138 OWU262138 PGQ262138 PQM262138 QAI262138 QKE262138 QUA262138 RDW262138 RNS262138 RXO262138 SHK262138 SRG262138 TBC262138 TKY262138 TUU262138 UEQ262138 UOM262138 UYI262138 VIE262138 VSA262138 WBW262138 WLS262138 WVO262138 JC327674 SY327674 ACU327674 AMQ327674 AWM327674 BGI327674 BQE327674 CAA327674 CJW327674 CTS327674 DDO327674 DNK327674 DXG327674 EHC327674 EQY327674 FAU327674 FKQ327674 FUM327674 GEI327674 GOE327674 GYA327674 HHW327674 HRS327674 IBO327674 ILK327674 IVG327674 JFC327674 JOY327674 JYU327674 KIQ327674 KSM327674 LCI327674 LME327674 LWA327674 MFW327674 MPS327674 MZO327674 NJK327674 NTG327674 ODC327674 OMY327674 OWU327674 PGQ327674 PQM327674 QAI327674 QKE327674 QUA327674 RDW327674 RNS327674 RXO327674 SHK327674 SRG327674 TBC327674 TKY327674 TUU327674 UEQ327674 UOM327674 UYI327674 VIE327674 VSA327674 WBW327674 WLS327674 WVO327674 JC393210 SY393210 ACU393210 AMQ393210 AWM393210 BGI393210 BQE393210 CAA393210 CJW393210 CTS393210 DDO393210 DNK393210 DXG393210 EHC393210 EQY393210 FAU393210 FKQ393210 FUM393210 GEI393210 GOE393210 GYA393210 HHW393210 HRS393210 IBO393210 ILK393210 IVG393210 JFC393210 JOY393210 JYU393210 KIQ393210 KSM393210 LCI393210 LME393210 LWA393210 MFW393210 MPS393210 MZO393210 NJK393210 NTG393210 ODC393210 OMY393210 OWU393210 PGQ393210 PQM393210 QAI393210 QKE393210 QUA393210 RDW393210 RNS393210 RXO393210 SHK393210 SRG393210 TBC393210 TKY393210 TUU393210 UEQ393210 UOM393210 UYI393210 VIE393210 VSA393210 WBW393210 WLS393210 WVO393210 JC458746 SY458746 ACU458746 AMQ458746 AWM458746 BGI458746 BQE458746 CAA458746 CJW458746 CTS458746 DDO458746 DNK458746 DXG458746 EHC458746 EQY458746 FAU458746 FKQ458746 FUM458746 GEI458746 GOE458746 GYA458746 HHW458746 HRS458746 IBO458746 ILK458746 IVG458746 JFC458746 JOY458746 JYU458746 KIQ458746 KSM458746 LCI458746 LME458746 LWA458746 MFW458746 MPS458746 MZO458746 NJK458746 NTG458746 ODC458746 OMY458746 OWU458746 PGQ458746 PQM458746 QAI458746 QKE458746 QUA458746 RDW458746 RNS458746 RXO458746 SHK458746 SRG458746 TBC458746 TKY458746 TUU458746 UEQ458746 UOM458746 UYI458746 VIE458746 VSA458746 WBW458746 WLS458746 WVO458746 JC524282 SY524282 ACU524282 AMQ524282 AWM524282 BGI524282 BQE524282 CAA524282 CJW524282 CTS524282 DDO524282 DNK524282 DXG524282 EHC524282 EQY524282 FAU524282 FKQ524282 FUM524282 GEI524282 GOE524282 GYA524282 HHW524282 HRS524282 IBO524282 ILK524282 IVG524282 JFC524282 JOY524282 JYU524282 KIQ524282 KSM524282 LCI524282 LME524282 LWA524282 MFW524282 MPS524282 MZO524282 NJK524282 NTG524282 ODC524282 OMY524282 OWU524282 PGQ524282 PQM524282 QAI524282 QKE524282 QUA524282 RDW524282 RNS524282 RXO524282 SHK524282 SRG524282 TBC524282 TKY524282 TUU524282 UEQ524282 UOM524282 UYI524282 VIE524282 VSA524282 WBW524282 WLS524282 WVO524282 JC589818 SY589818 ACU589818 AMQ589818 AWM589818 BGI589818 BQE589818 CAA589818 CJW589818 CTS589818 DDO589818 DNK589818 DXG589818 EHC589818 EQY589818 FAU589818 FKQ589818 FUM589818 GEI589818 GOE589818 GYA589818 HHW589818 HRS589818 IBO589818 ILK589818 IVG589818 JFC589818 JOY589818 JYU589818 KIQ589818 KSM589818 LCI589818 LME589818 LWA589818 MFW589818 MPS589818 MZO589818 NJK589818 NTG589818 ODC589818 OMY589818 OWU589818 PGQ589818 PQM589818 QAI589818 QKE589818 QUA589818 RDW589818 RNS589818 RXO589818 SHK589818 SRG589818 TBC589818 TKY589818 TUU589818 UEQ589818 UOM589818 UYI589818 VIE589818 VSA589818 WBW589818 WLS589818 WVO589818 JC655354 SY655354 ACU655354 AMQ655354 AWM655354 BGI655354 BQE655354 CAA655354 CJW655354 CTS655354 DDO655354 DNK655354 DXG655354 EHC655354 EQY655354 FAU655354 FKQ655354 FUM655354 GEI655354 GOE655354 GYA655354 HHW655354 HRS655354 IBO655354 ILK655354 IVG655354 JFC655354 JOY655354 JYU655354 KIQ655354 KSM655354 LCI655354 LME655354 LWA655354 MFW655354 MPS655354 MZO655354 NJK655354 NTG655354 ODC655354 OMY655354 OWU655354 PGQ655354 PQM655354 QAI655354 QKE655354 QUA655354 RDW655354 RNS655354 RXO655354 SHK655354 SRG655354 TBC655354 TKY655354 TUU655354 UEQ655354 UOM655354 UYI655354 VIE655354 VSA655354 WBW655354 WLS655354 WVO655354 JC720890 SY720890 ACU720890 AMQ720890 AWM720890 BGI720890 BQE720890 CAA720890 CJW720890 CTS720890 DDO720890 DNK720890 DXG720890 EHC720890 EQY720890 FAU720890 FKQ720890 FUM720890 GEI720890 GOE720890 GYA720890 HHW720890 HRS720890 IBO720890 ILK720890 IVG720890 JFC720890 JOY720890 JYU720890 KIQ720890 KSM720890 LCI720890 LME720890 LWA720890 MFW720890 MPS720890 MZO720890 NJK720890 NTG720890 ODC720890 OMY720890 OWU720890 PGQ720890 PQM720890 QAI720890 QKE720890 QUA720890 RDW720890 RNS720890 RXO720890 SHK720890 SRG720890 TBC720890 TKY720890 TUU720890 UEQ720890 UOM720890 UYI720890 VIE720890 VSA720890 WBW720890 WLS720890 WVO720890 JC786426 SY786426 ACU786426 AMQ786426 AWM786426 BGI786426 BQE786426 CAA786426 CJW786426 CTS786426 DDO786426 DNK786426 DXG786426 EHC786426 EQY786426 FAU786426 FKQ786426 FUM786426 GEI786426 GOE786426 GYA786426 HHW786426 HRS786426 IBO786426 ILK786426 IVG786426 JFC786426 JOY786426 JYU786426 KIQ786426 KSM786426 LCI786426 LME786426 LWA786426 MFW786426 MPS786426 MZO786426 NJK786426 NTG786426 ODC786426 OMY786426 OWU786426 PGQ786426 PQM786426 QAI786426 QKE786426 QUA786426 RDW786426 RNS786426 RXO786426 SHK786426 SRG786426 TBC786426 TKY786426 TUU786426 UEQ786426 UOM786426 UYI786426 VIE786426 VSA786426 WBW786426 WLS786426 WVO786426 JC851962 SY851962 ACU851962 AMQ851962 AWM851962 BGI851962 BQE851962 CAA851962 CJW851962 CTS851962 DDO851962 DNK851962 DXG851962 EHC851962 EQY851962 FAU851962 FKQ851962 FUM851962 GEI851962 GOE851962 GYA851962 HHW851962 HRS851962 IBO851962 ILK851962 IVG851962 JFC851962 JOY851962 JYU851962 KIQ851962 KSM851962 LCI851962 LME851962 LWA851962 MFW851962 MPS851962 MZO851962 NJK851962 NTG851962 ODC851962 OMY851962 OWU851962 PGQ851962 PQM851962 QAI851962 QKE851962 QUA851962 RDW851962 RNS851962 RXO851962 SHK851962 SRG851962 TBC851962 TKY851962 TUU851962 UEQ851962 UOM851962 UYI851962 VIE851962 VSA851962 WBW851962 WLS851962 WVO851962 JC917498 SY917498 ACU917498 AMQ917498 AWM917498 BGI917498 BQE917498 CAA917498 CJW917498 CTS917498 DDO917498 DNK917498 DXG917498 EHC917498 EQY917498 FAU917498 FKQ917498 FUM917498 GEI917498 GOE917498 GYA917498 HHW917498 HRS917498 IBO917498 ILK917498 IVG917498 JFC917498 JOY917498 JYU917498 KIQ917498 KSM917498 LCI917498 LME917498 LWA917498 MFW917498 MPS917498 MZO917498 NJK917498 NTG917498 ODC917498 OMY917498 OWU917498 PGQ917498 PQM917498 QAI917498 QKE917498 QUA917498 RDW917498 RNS917498 RXO917498 SHK917498 SRG917498 TBC917498 TKY917498 TUU917498 UEQ917498 UOM917498 UYI917498 VIE917498 VSA917498 WBW917498 WLS917498 WVO917498 JC983034 SY983034 ACU983034 AMQ983034 AWM983034 BGI983034 BQE983034 CAA983034 CJW983034 CTS983034 DDO983034 DNK983034 DXG983034 EHC983034 EQY983034 FAU983034 FKQ983034 FUM983034 GEI983034 GOE983034 GYA983034 HHW983034 HRS983034 IBO983034 ILK983034 IVG983034 JFC983034 JOY983034 JYU983034 KIQ983034 KSM983034 LCI983034 LME983034 LWA983034 MFW983034 MPS983034 MZO983034 NJK983034 NTG983034 ODC983034 OMY983034 OWU983034 PGQ983034 PQM983034 QAI983034 QKE983034 QUA983034 RDW983034 RNS983034 RXO983034 SHK983034 SRG983034 TBC983034 TKY983034 TUU983034 UEQ983034 UOM983034 UYI983034 VIE983034 VSA983034 WBW983034 WLS983034 WVO983034 JC65492:JC65494 SY65492:SY65494 ACU65492:ACU65494 AMQ65492:AMQ65494 AWM65492:AWM65494 BGI65492:BGI65494 BQE65492:BQE65494 CAA65492:CAA65494 CJW65492:CJW65494 CTS65492:CTS65494 DDO65492:DDO65494 DNK65492:DNK65494 DXG65492:DXG65494 EHC65492:EHC65494 EQY65492:EQY65494 FAU65492:FAU65494 FKQ65492:FKQ65494 FUM65492:FUM65494 GEI65492:GEI65494 GOE65492:GOE65494 GYA65492:GYA65494 HHW65492:HHW65494 HRS65492:HRS65494 IBO65492:IBO65494 ILK65492:ILK65494 IVG65492:IVG65494 JFC65492:JFC65494 JOY65492:JOY65494 JYU65492:JYU65494 KIQ65492:KIQ65494 KSM65492:KSM65494 LCI65492:LCI65494 LME65492:LME65494 LWA65492:LWA65494 MFW65492:MFW65494 MPS65492:MPS65494 MZO65492:MZO65494 NJK65492:NJK65494 NTG65492:NTG65494 ODC65492:ODC65494 OMY65492:OMY65494 OWU65492:OWU65494 PGQ65492:PGQ65494 PQM65492:PQM65494 QAI65492:QAI65494 QKE65492:QKE65494 QUA65492:QUA65494 RDW65492:RDW65494 RNS65492:RNS65494 RXO65492:RXO65494 SHK65492:SHK65494 SRG65492:SRG65494 TBC65492:TBC65494 TKY65492:TKY65494 TUU65492:TUU65494 UEQ65492:UEQ65494 UOM65492:UOM65494 UYI65492:UYI65494 VIE65492:VIE65494 VSA65492:VSA65494 WBW65492:WBW65494 WLS65492:WLS65494 WVO65492:WVO65494 JC131028:JC131030 SY131028:SY131030 ACU131028:ACU131030 AMQ131028:AMQ131030 AWM131028:AWM131030 BGI131028:BGI131030 BQE131028:BQE131030 CAA131028:CAA131030 CJW131028:CJW131030 CTS131028:CTS131030 DDO131028:DDO131030 DNK131028:DNK131030 DXG131028:DXG131030 EHC131028:EHC131030 EQY131028:EQY131030 FAU131028:FAU131030 FKQ131028:FKQ131030 FUM131028:FUM131030 GEI131028:GEI131030 GOE131028:GOE131030 GYA131028:GYA131030 HHW131028:HHW131030 HRS131028:HRS131030 IBO131028:IBO131030 ILK131028:ILK131030 IVG131028:IVG131030 JFC131028:JFC131030 JOY131028:JOY131030 JYU131028:JYU131030 KIQ131028:KIQ131030 KSM131028:KSM131030 LCI131028:LCI131030 LME131028:LME131030 LWA131028:LWA131030 MFW131028:MFW131030 MPS131028:MPS131030 MZO131028:MZO131030 NJK131028:NJK131030 NTG131028:NTG131030 ODC131028:ODC131030 OMY131028:OMY131030 OWU131028:OWU131030 PGQ131028:PGQ131030 PQM131028:PQM131030 QAI131028:QAI131030 QKE131028:QKE131030 QUA131028:QUA131030 RDW131028:RDW131030 RNS131028:RNS131030 RXO131028:RXO131030 SHK131028:SHK131030 SRG131028:SRG131030 TBC131028:TBC131030 TKY131028:TKY131030 TUU131028:TUU131030 UEQ131028:UEQ131030 UOM131028:UOM131030 UYI131028:UYI131030 VIE131028:VIE131030 VSA131028:VSA131030 WBW131028:WBW131030 WLS131028:WLS131030 WVO131028:WVO131030 JC196564:JC196566 SY196564:SY196566 ACU196564:ACU196566 AMQ196564:AMQ196566 AWM196564:AWM196566 BGI196564:BGI196566 BQE196564:BQE196566 CAA196564:CAA196566 CJW196564:CJW196566 CTS196564:CTS196566 DDO196564:DDO196566 DNK196564:DNK196566 DXG196564:DXG196566 EHC196564:EHC196566 EQY196564:EQY196566 FAU196564:FAU196566 FKQ196564:FKQ196566 FUM196564:FUM196566 GEI196564:GEI196566 GOE196564:GOE196566 GYA196564:GYA196566 HHW196564:HHW196566 HRS196564:HRS196566 IBO196564:IBO196566 ILK196564:ILK196566 IVG196564:IVG196566 JFC196564:JFC196566 JOY196564:JOY196566 JYU196564:JYU196566 KIQ196564:KIQ196566 KSM196564:KSM196566 LCI196564:LCI196566 LME196564:LME196566 LWA196564:LWA196566 MFW196564:MFW196566 MPS196564:MPS196566 MZO196564:MZO196566 NJK196564:NJK196566 NTG196564:NTG196566 ODC196564:ODC196566 OMY196564:OMY196566 OWU196564:OWU196566 PGQ196564:PGQ196566 PQM196564:PQM196566 QAI196564:QAI196566 QKE196564:QKE196566 QUA196564:QUA196566 RDW196564:RDW196566 RNS196564:RNS196566 RXO196564:RXO196566 SHK196564:SHK196566 SRG196564:SRG196566 TBC196564:TBC196566 TKY196564:TKY196566 TUU196564:TUU196566 UEQ196564:UEQ196566 UOM196564:UOM196566 UYI196564:UYI196566 VIE196564:VIE196566 VSA196564:VSA196566 WBW196564:WBW196566 WLS196564:WLS196566 WVO196564:WVO196566 JC262100:JC262102 SY262100:SY262102 ACU262100:ACU262102 AMQ262100:AMQ262102 AWM262100:AWM262102 BGI262100:BGI262102 BQE262100:BQE262102 CAA262100:CAA262102 CJW262100:CJW262102 CTS262100:CTS262102 DDO262100:DDO262102 DNK262100:DNK262102 DXG262100:DXG262102 EHC262100:EHC262102 EQY262100:EQY262102 FAU262100:FAU262102 FKQ262100:FKQ262102 FUM262100:FUM262102 GEI262100:GEI262102 GOE262100:GOE262102 GYA262100:GYA262102 HHW262100:HHW262102 HRS262100:HRS262102 IBO262100:IBO262102 ILK262100:ILK262102 IVG262100:IVG262102 JFC262100:JFC262102 JOY262100:JOY262102 JYU262100:JYU262102 KIQ262100:KIQ262102 KSM262100:KSM262102 LCI262100:LCI262102 LME262100:LME262102 LWA262100:LWA262102 MFW262100:MFW262102 MPS262100:MPS262102 MZO262100:MZO262102 NJK262100:NJK262102 NTG262100:NTG262102 ODC262100:ODC262102 OMY262100:OMY262102 OWU262100:OWU262102 PGQ262100:PGQ262102 PQM262100:PQM262102 QAI262100:QAI262102 QKE262100:QKE262102 QUA262100:QUA262102 RDW262100:RDW262102 RNS262100:RNS262102 RXO262100:RXO262102 SHK262100:SHK262102 SRG262100:SRG262102 TBC262100:TBC262102 TKY262100:TKY262102 TUU262100:TUU262102 UEQ262100:UEQ262102 UOM262100:UOM262102 UYI262100:UYI262102 VIE262100:VIE262102 VSA262100:VSA262102 WBW262100:WBW262102 WLS262100:WLS262102 WVO262100:WVO262102 JC327636:JC327638 SY327636:SY327638 ACU327636:ACU327638 AMQ327636:AMQ327638 AWM327636:AWM327638 BGI327636:BGI327638 BQE327636:BQE327638 CAA327636:CAA327638 CJW327636:CJW327638 CTS327636:CTS327638 DDO327636:DDO327638 DNK327636:DNK327638 DXG327636:DXG327638 EHC327636:EHC327638 EQY327636:EQY327638 FAU327636:FAU327638 FKQ327636:FKQ327638 FUM327636:FUM327638 GEI327636:GEI327638 GOE327636:GOE327638 GYA327636:GYA327638 HHW327636:HHW327638 HRS327636:HRS327638 IBO327636:IBO327638 ILK327636:ILK327638 IVG327636:IVG327638 JFC327636:JFC327638 JOY327636:JOY327638 JYU327636:JYU327638 KIQ327636:KIQ327638 KSM327636:KSM327638 LCI327636:LCI327638 LME327636:LME327638 LWA327636:LWA327638 MFW327636:MFW327638 MPS327636:MPS327638 MZO327636:MZO327638 NJK327636:NJK327638 NTG327636:NTG327638 ODC327636:ODC327638 OMY327636:OMY327638 OWU327636:OWU327638 PGQ327636:PGQ327638 PQM327636:PQM327638 QAI327636:QAI327638 QKE327636:QKE327638 QUA327636:QUA327638 RDW327636:RDW327638 RNS327636:RNS327638 RXO327636:RXO327638 SHK327636:SHK327638 SRG327636:SRG327638 TBC327636:TBC327638 TKY327636:TKY327638 TUU327636:TUU327638 UEQ327636:UEQ327638 UOM327636:UOM327638 UYI327636:UYI327638 VIE327636:VIE327638 VSA327636:VSA327638 WBW327636:WBW327638 WLS327636:WLS327638 WVO327636:WVO327638 JC393172:JC393174 SY393172:SY393174 ACU393172:ACU393174 AMQ393172:AMQ393174 AWM393172:AWM393174 BGI393172:BGI393174 BQE393172:BQE393174 CAA393172:CAA393174 CJW393172:CJW393174 CTS393172:CTS393174 DDO393172:DDO393174 DNK393172:DNK393174 DXG393172:DXG393174 EHC393172:EHC393174 EQY393172:EQY393174 FAU393172:FAU393174 FKQ393172:FKQ393174 FUM393172:FUM393174 GEI393172:GEI393174 GOE393172:GOE393174 GYA393172:GYA393174 HHW393172:HHW393174 HRS393172:HRS393174 IBO393172:IBO393174 ILK393172:ILK393174 IVG393172:IVG393174 JFC393172:JFC393174 JOY393172:JOY393174 JYU393172:JYU393174 KIQ393172:KIQ393174 KSM393172:KSM393174 LCI393172:LCI393174 LME393172:LME393174 LWA393172:LWA393174 MFW393172:MFW393174 MPS393172:MPS393174 MZO393172:MZO393174 NJK393172:NJK393174 NTG393172:NTG393174 ODC393172:ODC393174 OMY393172:OMY393174 OWU393172:OWU393174 PGQ393172:PGQ393174 PQM393172:PQM393174 QAI393172:QAI393174 QKE393172:QKE393174 QUA393172:QUA393174 RDW393172:RDW393174 RNS393172:RNS393174 RXO393172:RXO393174 SHK393172:SHK393174 SRG393172:SRG393174 TBC393172:TBC393174 TKY393172:TKY393174 TUU393172:TUU393174 UEQ393172:UEQ393174 UOM393172:UOM393174 UYI393172:UYI393174 VIE393172:VIE393174 VSA393172:VSA393174 WBW393172:WBW393174 WLS393172:WLS393174 WVO393172:WVO393174 JC458708:JC458710 SY458708:SY458710 ACU458708:ACU458710 AMQ458708:AMQ458710 AWM458708:AWM458710 BGI458708:BGI458710 BQE458708:BQE458710 CAA458708:CAA458710 CJW458708:CJW458710 CTS458708:CTS458710 DDO458708:DDO458710 DNK458708:DNK458710 DXG458708:DXG458710 EHC458708:EHC458710 EQY458708:EQY458710 FAU458708:FAU458710 FKQ458708:FKQ458710 FUM458708:FUM458710 GEI458708:GEI458710 GOE458708:GOE458710 GYA458708:GYA458710 HHW458708:HHW458710 HRS458708:HRS458710 IBO458708:IBO458710 ILK458708:ILK458710 IVG458708:IVG458710 JFC458708:JFC458710 JOY458708:JOY458710 JYU458708:JYU458710 KIQ458708:KIQ458710 KSM458708:KSM458710 LCI458708:LCI458710 LME458708:LME458710 LWA458708:LWA458710 MFW458708:MFW458710 MPS458708:MPS458710 MZO458708:MZO458710 NJK458708:NJK458710 NTG458708:NTG458710 ODC458708:ODC458710 OMY458708:OMY458710 OWU458708:OWU458710 PGQ458708:PGQ458710 PQM458708:PQM458710 QAI458708:QAI458710 QKE458708:QKE458710 QUA458708:QUA458710 RDW458708:RDW458710 RNS458708:RNS458710 RXO458708:RXO458710 SHK458708:SHK458710 SRG458708:SRG458710 TBC458708:TBC458710 TKY458708:TKY458710 TUU458708:TUU458710 UEQ458708:UEQ458710 UOM458708:UOM458710 UYI458708:UYI458710 VIE458708:VIE458710 VSA458708:VSA458710 WBW458708:WBW458710 WLS458708:WLS458710 WVO458708:WVO458710 JC524244:JC524246 SY524244:SY524246 ACU524244:ACU524246 AMQ524244:AMQ524246 AWM524244:AWM524246 BGI524244:BGI524246 BQE524244:BQE524246 CAA524244:CAA524246 CJW524244:CJW524246 CTS524244:CTS524246 DDO524244:DDO524246 DNK524244:DNK524246 DXG524244:DXG524246 EHC524244:EHC524246 EQY524244:EQY524246 FAU524244:FAU524246 FKQ524244:FKQ524246 FUM524244:FUM524246 GEI524244:GEI524246 GOE524244:GOE524246 GYA524244:GYA524246 HHW524244:HHW524246 HRS524244:HRS524246 IBO524244:IBO524246 ILK524244:ILK524246 IVG524244:IVG524246 JFC524244:JFC524246 JOY524244:JOY524246 JYU524244:JYU524246 KIQ524244:KIQ524246 KSM524244:KSM524246 LCI524244:LCI524246 LME524244:LME524246 LWA524244:LWA524246 MFW524244:MFW524246 MPS524244:MPS524246 MZO524244:MZO524246 NJK524244:NJK524246 NTG524244:NTG524246 ODC524244:ODC524246 OMY524244:OMY524246 OWU524244:OWU524246 PGQ524244:PGQ524246 PQM524244:PQM524246 QAI524244:QAI524246 QKE524244:QKE524246 QUA524244:QUA524246 RDW524244:RDW524246 RNS524244:RNS524246 RXO524244:RXO524246 SHK524244:SHK524246 SRG524244:SRG524246 TBC524244:TBC524246 TKY524244:TKY524246 TUU524244:TUU524246 UEQ524244:UEQ524246 UOM524244:UOM524246 UYI524244:UYI524246 VIE524244:VIE524246 VSA524244:VSA524246 WBW524244:WBW524246 WLS524244:WLS524246 WVO524244:WVO524246 JC589780:JC589782 SY589780:SY589782 ACU589780:ACU589782 AMQ589780:AMQ589782 AWM589780:AWM589782 BGI589780:BGI589782 BQE589780:BQE589782 CAA589780:CAA589782 CJW589780:CJW589782 CTS589780:CTS589782 DDO589780:DDO589782 DNK589780:DNK589782 DXG589780:DXG589782 EHC589780:EHC589782 EQY589780:EQY589782 FAU589780:FAU589782 FKQ589780:FKQ589782 FUM589780:FUM589782 GEI589780:GEI589782 GOE589780:GOE589782 GYA589780:GYA589782 HHW589780:HHW589782 HRS589780:HRS589782 IBO589780:IBO589782 ILK589780:ILK589782 IVG589780:IVG589782 JFC589780:JFC589782 JOY589780:JOY589782 JYU589780:JYU589782 KIQ589780:KIQ589782 KSM589780:KSM589782 LCI589780:LCI589782 LME589780:LME589782 LWA589780:LWA589782 MFW589780:MFW589782 MPS589780:MPS589782 MZO589780:MZO589782 NJK589780:NJK589782 NTG589780:NTG589782 ODC589780:ODC589782 OMY589780:OMY589782 OWU589780:OWU589782 PGQ589780:PGQ589782 PQM589780:PQM589782 QAI589780:QAI589782 QKE589780:QKE589782 QUA589780:QUA589782 RDW589780:RDW589782 RNS589780:RNS589782 RXO589780:RXO589782 SHK589780:SHK589782 SRG589780:SRG589782 TBC589780:TBC589782 TKY589780:TKY589782 TUU589780:TUU589782 UEQ589780:UEQ589782 UOM589780:UOM589782 UYI589780:UYI589782 VIE589780:VIE589782 VSA589780:VSA589782 WBW589780:WBW589782 WLS589780:WLS589782 WVO589780:WVO589782 JC655316:JC655318 SY655316:SY655318 ACU655316:ACU655318 AMQ655316:AMQ655318 AWM655316:AWM655318 BGI655316:BGI655318 BQE655316:BQE655318 CAA655316:CAA655318 CJW655316:CJW655318 CTS655316:CTS655318 DDO655316:DDO655318 DNK655316:DNK655318 DXG655316:DXG655318 EHC655316:EHC655318 EQY655316:EQY655318 FAU655316:FAU655318 FKQ655316:FKQ655318 FUM655316:FUM655318 GEI655316:GEI655318 GOE655316:GOE655318 GYA655316:GYA655318 HHW655316:HHW655318 HRS655316:HRS655318 IBO655316:IBO655318 ILK655316:ILK655318 IVG655316:IVG655318 JFC655316:JFC655318 JOY655316:JOY655318 JYU655316:JYU655318 KIQ655316:KIQ655318 KSM655316:KSM655318 LCI655316:LCI655318 LME655316:LME655318 LWA655316:LWA655318 MFW655316:MFW655318 MPS655316:MPS655318 MZO655316:MZO655318 NJK655316:NJK655318 NTG655316:NTG655318 ODC655316:ODC655318 OMY655316:OMY655318 OWU655316:OWU655318 PGQ655316:PGQ655318 PQM655316:PQM655318 QAI655316:QAI655318 QKE655316:QKE655318 QUA655316:QUA655318 RDW655316:RDW655318 RNS655316:RNS655318 RXO655316:RXO655318 SHK655316:SHK655318 SRG655316:SRG655318 TBC655316:TBC655318 TKY655316:TKY655318 TUU655316:TUU655318 UEQ655316:UEQ655318 UOM655316:UOM655318 UYI655316:UYI655318 VIE655316:VIE655318 VSA655316:VSA655318 WBW655316:WBW655318 WLS655316:WLS655318 WVO655316:WVO655318 JC720852:JC720854 SY720852:SY720854 ACU720852:ACU720854 AMQ720852:AMQ720854 AWM720852:AWM720854 BGI720852:BGI720854 BQE720852:BQE720854 CAA720852:CAA720854 CJW720852:CJW720854 CTS720852:CTS720854 DDO720852:DDO720854 DNK720852:DNK720854 DXG720852:DXG720854 EHC720852:EHC720854 EQY720852:EQY720854 FAU720852:FAU720854 FKQ720852:FKQ720854 FUM720852:FUM720854 GEI720852:GEI720854 GOE720852:GOE720854 GYA720852:GYA720854 HHW720852:HHW720854 HRS720852:HRS720854 IBO720852:IBO720854 ILK720852:ILK720854 IVG720852:IVG720854 JFC720852:JFC720854 JOY720852:JOY720854 JYU720852:JYU720854 KIQ720852:KIQ720854 KSM720852:KSM720854 LCI720852:LCI720854 LME720852:LME720854 LWA720852:LWA720854 MFW720852:MFW720854 MPS720852:MPS720854 MZO720852:MZO720854 NJK720852:NJK720854 NTG720852:NTG720854 ODC720852:ODC720854 OMY720852:OMY720854 OWU720852:OWU720854 PGQ720852:PGQ720854 PQM720852:PQM720854 QAI720852:QAI720854 QKE720852:QKE720854 QUA720852:QUA720854 RDW720852:RDW720854 RNS720852:RNS720854 RXO720852:RXO720854 SHK720852:SHK720854 SRG720852:SRG720854 TBC720852:TBC720854 TKY720852:TKY720854 TUU720852:TUU720854 UEQ720852:UEQ720854 UOM720852:UOM720854 UYI720852:UYI720854 VIE720852:VIE720854 VSA720852:VSA720854 WBW720852:WBW720854 WLS720852:WLS720854 WVO720852:WVO720854 JC786388:JC786390 SY786388:SY786390 ACU786388:ACU786390 AMQ786388:AMQ786390 AWM786388:AWM786390 BGI786388:BGI786390 BQE786388:BQE786390 CAA786388:CAA786390 CJW786388:CJW786390 CTS786388:CTS786390 DDO786388:DDO786390 DNK786388:DNK786390 DXG786388:DXG786390 EHC786388:EHC786390 EQY786388:EQY786390 FAU786388:FAU786390 FKQ786388:FKQ786390 FUM786388:FUM786390 GEI786388:GEI786390 GOE786388:GOE786390 GYA786388:GYA786390 HHW786388:HHW786390 HRS786388:HRS786390 IBO786388:IBO786390 ILK786388:ILK786390 IVG786388:IVG786390 JFC786388:JFC786390 JOY786388:JOY786390 JYU786388:JYU786390 KIQ786388:KIQ786390 KSM786388:KSM786390 LCI786388:LCI786390 LME786388:LME786390 LWA786388:LWA786390 MFW786388:MFW786390 MPS786388:MPS786390 MZO786388:MZO786390 NJK786388:NJK786390 NTG786388:NTG786390 ODC786388:ODC786390 OMY786388:OMY786390 OWU786388:OWU786390 PGQ786388:PGQ786390 PQM786388:PQM786390 QAI786388:QAI786390 QKE786388:QKE786390 QUA786388:QUA786390 RDW786388:RDW786390 RNS786388:RNS786390 RXO786388:RXO786390 SHK786388:SHK786390 SRG786388:SRG786390 TBC786388:TBC786390 TKY786388:TKY786390 TUU786388:TUU786390 UEQ786388:UEQ786390 UOM786388:UOM786390 UYI786388:UYI786390 VIE786388:VIE786390 VSA786388:VSA786390 WBW786388:WBW786390 WLS786388:WLS786390 WVO786388:WVO786390 JC851924:JC851926 SY851924:SY851926 ACU851924:ACU851926 AMQ851924:AMQ851926 AWM851924:AWM851926 BGI851924:BGI851926 BQE851924:BQE851926 CAA851924:CAA851926 CJW851924:CJW851926 CTS851924:CTS851926 DDO851924:DDO851926 DNK851924:DNK851926 DXG851924:DXG851926 EHC851924:EHC851926 EQY851924:EQY851926 FAU851924:FAU851926 FKQ851924:FKQ851926 FUM851924:FUM851926 GEI851924:GEI851926 GOE851924:GOE851926 GYA851924:GYA851926 HHW851924:HHW851926 HRS851924:HRS851926 IBO851924:IBO851926 ILK851924:ILK851926 IVG851924:IVG851926 JFC851924:JFC851926 JOY851924:JOY851926 JYU851924:JYU851926 KIQ851924:KIQ851926 KSM851924:KSM851926 LCI851924:LCI851926 LME851924:LME851926 LWA851924:LWA851926 MFW851924:MFW851926 MPS851924:MPS851926 MZO851924:MZO851926 NJK851924:NJK851926 NTG851924:NTG851926 ODC851924:ODC851926 OMY851924:OMY851926 OWU851924:OWU851926 PGQ851924:PGQ851926 PQM851924:PQM851926 QAI851924:QAI851926 QKE851924:QKE851926 QUA851924:QUA851926 RDW851924:RDW851926 RNS851924:RNS851926 RXO851924:RXO851926 SHK851924:SHK851926 SRG851924:SRG851926 TBC851924:TBC851926 TKY851924:TKY851926 TUU851924:TUU851926 UEQ851924:UEQ851926 UOM851924:UOM851926 UYI851924:UYI851926 VIE851924:VIE851926 VSA851924:VSA851926 WBW851924:WBW851926 WLS851924:WLS851926 WVO851924:WVO851926 JC917460:JC917462 SY917460:SY917462 ACU917460:ACU917462 AMQ917460:AMQ917462 AWM917460:AWM917462 BGI917460:BGI917462 BQE917460:BQE917462 CAA917460:CAA917462 CJW917460:CJW917462 CTS917460:CTS917462 DDO917460:DDO917462 DNK917460:DNK917462 DXG917460:DXG917462 EHC917460:EHC917462 EQY917460:EQY917462 FAU917460:FAU917462 FKQ917460:FKQ917462 FUM917460:FUM917462 GEI917460:GEI917462 GOE917460:GOE917462 GYA917460:GYA917462 HHW917460:HHW917462 HRS917460:HRS917462 IBO917460:IBO917462 ILK917460:ILK917462 IVG917460:IVG917462 JFC917460:JFC917462 JOY917460:JOY917462 JYU917460:JYU917462 KIQ917460:KIQ917462 KSM917460:KSM917462 LCI917460:LCI917462 LME917460:LME917462 LWA917460:LWA917462 MFW917460:MFW917462 MPS917460:MPS917462 MZO917460:MZO917462 NJK917460:NJK917462 NTG917460:NTG917462 ODC917460:ODC917462 OMY917460:OMY917462 OWU917460:OWU917462 PGQ917460:PGQ917462 PQM917460:PQM917462 QAI917460:QAI917462 QKE917460:QKE917462 QUA917460:QUA917462 RDW917460:RDW917462 RNS917460:RNS917462 RXO917460:RXO917462 SHK917460:SHK917462 SRG917460:SRG917462 TBC917460:TBC917462 TKY917460:TKY917462 TUU917460:TUU917462 UEQ917460:UEQ917462 UOM917460:UOM917462 UYI917460:UYI917462 VIE917460:VIE917462 VSA917460:VSA917462 WBW917460:WBW917462 WLS917460:WLS917462 WVO917460:WVO917462 JC982996:JC982998 SY982996:SY982998 ACU982996:ACU982998 AMQ982996:AMQ982998 AWM982996:AWM982998 BGI982996:BGI982998 BQE982996:BQE982998 CAA982996:CAA982998 CJW982996:CJW982998 CTS982996:CTS982998 DDO982996:DDO982998 DNK982996:DNK982998 DXG982996:DXG982998 EHC982996:EHC982998 EQY982996:EQY982998 FAU982996:FAU982998 FKQ982996:FKQ982998 FUM982996:FUM982998 GEI982996:GEI982998 GOE982996:GOE982998 GYA982996:GYA982998 HHW982996:HHW982998 HRS982996:HRS982998 IBO982996:IBO982998 ILK982996:ILK982998 IVG982996:IVG982998 JFC982996:JFC982998 JOY982996:JOY982998 JYU982996:JYU982998 KIQ982996:KIQ982998 KSM982996:KSM982998 LCI982996:LCI982998 LME982996:LME982998 LWA982996:LWA982998 MFW982996:MFW982998 MPS982996:MPS982998 MZO982996:MZO982998 NJK982996:NJK982998 NTG982996:NTG982998 ODC982996:ODC982998 OMY982996:OMY982998 OWU982996:OWU982998 PGQ982996:PGQ982998 PQM982996:PQM982998 QAI982996:QAI982998 QKE982996:QKE982998 QUA982996:QUA982998 RDW982996:RDW982998 RNS982996:RNS982998 RXO982996:RXO982998 SHK982996:SHK982998 SRG982996:SRG982998 TBC982996:TBC982998 TKY982996:TKY982998 TUU982996:TUU982998 UEQ982996:UEQ982998 UOM982996:UOM982998 UYI982996:UYI982998 VIE982996:VIE982998 VSA982996:VSA982998 WBW982996:WBW982998 WLS982996:WLS982998 WVO982996:WVO982998 JC65470:JC65471 SY65470:SY65471 ACU65470:ACU65471 AMQ65470:AMQ65471 AWM65470:AWM65471 BGI65470:BGI65471 BQE65470:BQE65471 CAA65470:CAA65471 CJW65470:CJW65471 CTS65470:CTS65471 DDO65470:DDO65471 DNK65470:DNK65471 DXG65470:DXG65471 EHC65470:EHC65471 EQY65470:EQY65471 FAU65470:FAU65471 FKQ65470:FKQ65471 FUM65470:FUM65471 GEI65470:GEI65471 GOE65470:GOE65471 GYA65470:GYA65471 HHW65470:HHW65471 HRS65470:HRS65471 IBO65470:IBO65471 ILK65470:ILK65471 IVG65470:IVG65471 JFC65470:JFC65471 JOY65470:JOY65471 JYU65470:JYU65471 KIQ65470:KIQ65471 KSM65470:KSM65471 LCI65470:LCI65471 LME65470:LME65471 LWA65470:LWA65471 MFW65470:MFW65471 MPS65470:MPS65471 MZO65470:MZO65471 NJK65470:NJK65471 NTG65470:NTG65471 ODC65470:ODC65471 OMY65470:OMY65471 OWU65470:OWU65471 PGQ65470:PGQ65471 PQM65470:PQM65471 QAI65470:QAI65471 QKE65470:QKE65471 QUA65470:QUA65471 RDW65470:RDW65471 RNS65470:RNS65471 RXO65470:RXO65471 SHK65470:SHK65471 SRG65470:SRG65471 TBC65470:TBC65471 TKY65470:TKY65471 TUU65470:TUU65471 UEQ65470:UEQ65471 UOM65470:UOM65471 UYI65470:UYI65471 VIE65470:VIE65471 VSA65470:VSA65471 WBW65470:WBW65471 WLS65470:WLS65471 WVO65470:WVO65471 JC131006:JC131007 SY131006:SY131007 ACU131006:ACU131007 AMQ131006:AMQ131007 AWM131006:AWM131007 BGI131006:BGI131007 BQE131006:BQE131007 CAA131006:CAA131007 CJW131006:CJW131007 CTS131006:CTS131007 DDO131006:DDO131007 DNK131006:DNK131007 DXG131006:DXG131007 EHC131006:EHC131007 EQY131006:EQY131007 FAU131006:FAU131007 FKQ131006:FKQ131007 FUM131006:FUM131007 GEI131006:GEI131007 GOE131006:GOE131007 GYA131006:GYA131007 HHW131006:HHW131007 HRS131006:HRS131007 IBO131006:IBO131007 ILK131006:ILK131007 IVG131006:IVG131007 JFC131006:JFC131007 JOY131006:JOY131007 JYU131006:JYU131007 KIQ131006:KIQ131007 KSM131006:KSM131007 LCI131006:LCI131007 LME131006:LME131007 LWA131006:LWA131007 MFW131006:MFW131007 MPS131006:MPS131007 MZO131006:MZO131007 NJK131006:NJK131007 NTG131006:NTG131007 ODC131006:ODC131007 OMY131006:OMY131007 OWU131006:OWU131007 PGQ131006:PGQ131007 PQM131006:PQM131007 QAI131006:QAI131007 QKE131006:QKE131007 QUA131006:QUA131007 RDW131006:RDW131007 RNS131006:RNS131007 RXO131006:RXO131007 SHK131006:SHK131007 SRG131006:SRG131007 TBC131006:TBC131007 TKY131006:TKY131007 TUU131006:TUU131007 UEQ131006:UEQ131007 UOM131006:UOM131007 UYI131006:UYI131007 VIE131006:VIE131007 VSA131006:VSA131007 WBW131006:WBW131007 WLS131006:WLS131007 WVO131006:WVO131007 JC196542:JC196543 SY196542:SY196543 ACU196542:ACU196543 AMQ196542:AMQ196543 AWM196542:AWM196543 BGI196542:BGI196543 BQE196542:BQE196543 CAA196542:CAA196543 CJW196542:CJW196543 CTS196542:CTS196543 DDO196542:DDO196543 DNK196542:DNK196543 DXG196542:DXG196543 EHC196542:EHC196543 EQY196542:EQY196543 FAU196542:FAU196543 FKQ196542:FKQ196543 FUM196542:FUM196543 GEI196542:GEI196543 GOE196542:GOE196543 GYA196542:GYA196543 HHW196542:HHW196543 HRS196542:HRS196543 IBO196542:IBO196543 ILK196542:ILK196543 IVG196542:IVG196543 JFC196542:JFC196543 JOY196542:JOY196543 JYU196542:JYU196543 KIQ196542:KIQ196543 KSM196542:KSM196543 LCI196542:LCI196543 LME196542:LME196543 LWA196542:LWA196543 MFW196542:MFW196543 MPS196542:MPS196543 MZO196542:MZO196543 NJK196542:NJK196543 NTG196542:NTG196543 ODC196542:ODC196543 OMY196542:OMY196543 OWU196542:OWU196543 PGQ196542:PGQ196543 PQM196542:PQM196543 QAI196542:QAI196543 QKE196542:QKE196543 QUA196542:QUA196543 RDW196542:RDW196543 RNS196542:RNS196543 RXO196542:RXO196543 SHK196542:SHK196543 SRG196542:SRG196543 TBC196542:TBC196543 TKY196542:TKY196543 TUU196542:TUU196543 UEQ196542:UEQ196543 UOM196542:UOM196543 UYI196542:UYI196543 VIE196542:VIE196543 VSA196542:VSA196543 WBW196542:WBW196543 WLS196542:WLS196543 WVO196542:WVO196543 JC262078:JC262079 SY262078:SY262079 ACU262078:ACU262079 AMQ262078:AMQ262079 AWM262078:AWM262079 BGI262078:BGI262079 BQE262078:BQE262079 CAA262078:CAA262079 CJW262078:CJW262079 CTS262078:CTS262079 DDO262078:DDO262079 DNK262078:DNK262079 DXG262078:DXG262079 EHC262078:EHC262079 EQY262078:EQY262079 FAU262078:FAU262079 FKQ262078:FKQ262079 FUM262078:FUM262079 GEI262078:GEI262079 GOE262078:GOE262079 GYA262078:GYA262079 HHW262078:HHW262079 HRS262078:HRS262079 IBO262078:IBO262079 ILK262078:ILK262079 IVG262078:IVG262079 JFC262078:JFC262079 JOY262078:JOY262079 JYU262078:JYU262079 KIQ262078:KIQ262079 KSM262078:KSM262079 LCI262078:LCI262079 LME262078:LME262079 LWA262078:LWA262079 MFW262078:MFW262079 MPS262078:MPS262079 MZO262078:MZO262079 NJK262078:NJK262079 NTG262078:NTG262079 ODC262078:ODC262079 OMY262078:OMY262079 OWU262078:OWU262079 PGQ262078:PGQ262079 PQM262078:PQM262079 QAI262078:QAI262079 QKE262078:QKE262079 QUA262078:QUA262079 RDW262078:RDW262079 RNS262078:RNS262079 RXO262078:RXO262079 SHK262078:SHK262079 SRG262078:SRG262079 TBC262078:TBC262079 TKY262078:TKY262079 TUU262078:TUU262079 UEQ262078:UEQ262079 UOM262078:UOM262079 UYI262078:UYI262079 VIE262078:VIE262079 VSA262078:VSA262079 WBW262078:WBW262079 WLS262078:WLS262079 WVO262078:WVO262079 JC327614:JC327615 SY327614:SY327615 ACU327614:ACU327615 AMQ327614:AMQ327615 AWM327614:AWM327615 BGI327614:BGI327615 BQE327614:BQE327615 CAA327614:CAA327615 CJW327614:CJW327615 CTS327614:CTS327615 DDO327614:DDO327615 DNK327614:DNK327615 DXG327614:DXG327615 EHC327614:EHC327615 EQY327614:EQY327615 FAU327614:FAU327615 FKQ327614:FKQ327615 FUM327614:FUM327615 GEI327614:GEI327615 GOE327614:GOE327615 GYA327614:GYA327615 HHW327614:HHW327615 HRS327614:HRS327615 IBO327614:IBO327615 ILK327614:ILK327615 IVG327614:IVG327615 JFC327614:JFC327615 JOY327614:JOY327615 JYU327614:JYU327615 KIQ327614:KIQ327615 KSM327614:KSM327615 LCI327614:LCI327615 LME327614:LME327615 LWA327614:LWA327615 MFW327614:MFW327615 MPS327614:MPS327615 MZO327614:MZO327615 NJK327614:NJK327615 NTG327614:NTG327615 ODC327614:ODC327615 OMY327614:OMY327615 OWU327614:OWU327615 PGQ327614:PGQ327615 PQM327614:PQM327615 QAI327614:QAI327615 QKE327614:QKE327615 QUA327614:QUA327615 RDW327614:RDW327615 RNS327614:RNS327615 RXO327614:RXO327615 SHK327614:SHK327615 SRG327614:SRG327615 TBC327614:TBC327615 TKY327614:TKY327615 TUU327614:TUU327615 UEQ327614:UEQ327615 UOM327614:UOM327615 UYI327614:UYI327615 VIE327614:VIE327615 VSA327614:VSA327615 WBW327614:WBW327615 WLS327614:WLS327615 WVO327614:WVO327615 JC393150:JC393151 SY393150:SY393151 ACU393150:ACU393151 AMQ393150:AMQ393151 AWM393150:AWM393151 BGI393150:BGI393151 BQE393150:BQE393151 CAA393150:CAA393151 CJW393150:CJW393151 CTS393150:CTS393151 DDO393150:DDO393151 DNK393150:DNK393151 DXG393150:DXG393151 EHC393150:EHC393151 EQY393150:EQY393151 FAU393150:FAU393151 FKQ393150:FKQ393151 FUM393150:FUM393151 GEI393150:GEI393151 GOE393150:GOE393151 GYA393150:GYA393151 HHW393150:HHW393151 HRS393150:HRS393151 IBO393150:IBO393151 ILK393150:ILK393151 IVG393150:IVG393151 JFC393150:JFC393151 JOY393150:JOY393151 JYU393150:JYU393151 KIQ393150:KIQ393151 KSM393150:KSM393151 LCI393150:LCI393151 LME393150:LME393151 LWA393150:LWA393151 MFW393150:MFW393151 MPS393150:MPS393151 MZO393150:MZO393151 NJK393150:NJK393151 NTG393150:NTG393151 ODC393150:ODC393151 OMY393150:OMY393151 OWU393150:OWU393151 PGQ393150:PGQ393151 PQM393150:PQM393151 QAI393150:QAI393151 QKE393150:QKE393151 QUA393150:QUA393151 RDW393150:RDW393151 RNS393150:RNS393151 RXO393150:RXO393151 SHK393150:SHK393151 SRG393150:SRG393151 TBC393150:TBC393151 TKY393150:TKY393151 TUU393150:TUU393151 UEQ393150:UEQ393151 UOM393150:UOM393151 UYI393150:UYI393151 VIE393150:VIE393151 VSA393150:VSA393151 WBW393150:WBW393151 WLS393150:WLS393151 WVO393150:WVO393151 JC458686:JC458687 SY458686:SY458687 ACU458686:ACU458687 AMQ458686:AMQ458687 AWM458686:AWM458687 BGI458686:BGI458687 BQE458686:BQE458687 CAA458686:CAA458687 CJW458686:CJW458687 CTS458686:CTS458687 DDO458686:DDO458687 DNK458686:DNK458687 DXG458686:DXG458687 EHC458686:EHC458687 EQY458686:EQY458687 FAU458686:FAU458687 FKQ458686:FKQ458687 FUM458686:FUM458687 GEI458686:GEI458687 GOE458686:GOE458687 GYA458686:GYA458687 HHW458686:HHW458687 HRS458686:HRS458687 IBO458686:IBO458687 ILK458686:ILK458687 IVG458686:IVG458687 JFC458686:JFC458687 JOY458686:JOY458687 JYU458686:JYU458687 KIQ458686:KIQ458687 KSM458686:KSM458687 LCI458686:LCI458687 LME458686:LME458687 LWA458686:LWA458687 MFW458686:MFW458687 MPS458686:MPS458687 MZO458686:MZO458687 NJK458686:NJK458687 NTG458686:NTG458687 ODC458686:ODC458687 OMY458686:OMY458687 OWU458686:OWU458687 PGQ458686:PGQ458687 PQM458686:PQM458687 QAI458686:QAI458687 QKE458686:QKE458687 QUA458686:QUA458687 RDW458686:RDW458687 RNS458686:RNS458687 RXO458686:RXO458687 SHK458686:SHK458687 SRG458686:SRG458687 TBC458686:TBC458687 TKY458686:TKY458687 TUU458686:TUU458687 UEQ458686:UEQ458687 UOM458686:UOM458687 UYI458686:UYI458687 VIE458686:VIE458687 VSA458686:VSA458687 WBW458686:WBW458687 WLS458686:WLS458687 WVO458686:WVO458687 JC524222:JC524223 SY524222:SY524223 ACU524222:ACU524223 AMQ524222:AMQ524223 AWM524222:AWM524223 BGI524222:BGI524223 BQE524222:BQE524223 CAA524222:CAA524223 CJW524222:CJW524223 CTS524222:CTS524223 DDO524222:DDO524223 DNK524222:DNK524223 DXG524222:DXG524223 EHC524222:EHC524223 EQY524222:EQY524223 FAU524222:FAU524223 FKQ524222:FKQ524223 FUM524222:FUM524223 GEI524222:GEI524223 GOE524222:GOE524223 GYA524222:GYA524223 HHW524222:HHW524223 HRS524222:HRS524223 IBO524222:IBO524223 ILK524222:ILK524223 IVG524222:IVG524223 JFC524222:JFC524223 JOY524222:JOY524223 JYU524222:JYU524223 KIQ524222:KIQ524223 KSM524222:KSM524223 LCI524222:LCI524223 LME524222:LME524223 LWA524222:LWA524223 MFW524222:MFW524223 MPS524222:MPS524223 MZO524222:MZO524223 NJK524222:NJK524223 NTG524222:NTG524223 ODC524222:ODC524223 OMY524222:OMY524223 OWU524222:OWU524223 PGQ524222:PGQ524223 PQM524222:PQM524223 QAI524222:QAI524223 QKE524222:QKE524223 QUA524222:QUA524223 RDW524222:RDW524223 RNS524222:RNS524223 RXO524222:RXO524223 SHK524222:SHK524223 SRG524222:SRG524223 TBC524222:TBC524223 TKY524222:TKY524223 TUU524222:TUU524223 UEQ524222:UEQ524223 UOM524222:UOM524223 UYI524222:UYI524223 VIE524222:VIE524223 VSA524222:VSA524223 WBW524222:WBW524223 WLS524222:WLS524223 WVO524222:WVO524223 JC589758:JC589759 SY589758:SY589759 ACU589758:ACU589759 AMQ589758:AMQ589759 AWM589758:AWM589759 BGI589758:BGI589759 BQE589758:BQE589759 CAA589758:CAA589759 CJW589758:CJW589759 CTS589758:CTS589759 DDO589758:DDO589759 DNK589758:DNK589759 DXG589758:DXG589759 EHC589758:EHC589759 EQY589758:EQY589759 FAU589758:FAU589759 FKQ589758:FKQ589759 FUM589758:FUM589759 GEI589758:GEI589759 GOE589758:GOE589759 GYA589758:GYA589759 HHW589758:HHW589759 HRS589758:HRS589759 IBO589758:IBO589759 ILK589758:ILK589759 IVG589758:IVG589759 JFC589758:JFC589759 JOY589758:JOY589759 JYU589758:JYU589759 KIQ589758:KIQ589759 KSM589758:KSM589759 LCI589758:LCI589759 LME589758:LME589759 LWA589758:LWA589759 MFW589758:MFW589759 MPS589758:MPS589759 MZO589758:MZO589759 NJK589758:NJK589759 NTG589758:NTG589759 ODC589758:ODC589759 OMY589758:OMY589759 OWU589758:OWU589759 PGQ589758:PGQ589759 PQM589758:PQM589759 QAI589758:QAI589759 QKE589758:QKE589759 QUA589758:QUA589759 RDW589758:RDW589759 RNS589758:RNS589759 RXO589758:RXO589759 SHK589758:SHK589759 SRG589758:SRG589759 TBC589758:TBC589759 TKY589758:TKY589759 TUU589758:TUU589759 UEQ589758:UEQ589759 UOM589758:UOM589759 UYI589758:UYI589759 VIE589758:VIE589759 VSA589758:VSA589759 WBW589758:WBW589759 WLS589758:WLS589759 WVO589758:WVO589759 JC655294:JC655295 SY655294:SY655295 ACU655294:ACU655295 AMQ655294:AMQ655295 AWM655294:AWM655295 BGI655294:BGI655295 BQE655294:BQE655295 CAA655294:CAA655295 CJW655294:CJW655295 CTS655294:CTS655295 DDO655294:DDO655295 DNK655294:DNK655295 DXG655294:DXG655295 EHC655294:EHC655295 EQY655294:EQY655295 FAU655294:FAU655295 FKQ655294:FKQ655295 FUM655294:FUM655295 GEI655294:GEI655295 GOE655294:GOE655295 GYA655294:GYA655295 HHW655294:HHW655295 HRS655294:HRS655295 IBO655294:IBO655295 ILK655294:ILK655295 IVG655294:IVG655295 JFC655294:JFC655295 JOY655294:JOY655295 JYU655294:JYU655295 KIQ655294:KIQ655295 KSM655294:KSM655295 LCI655294:LCI655295 LME655294:LME655295 LWA655294:LWA655295 MFW655294:MFW655295 MPS655294:MPS655295 MZO655294:MZO655295 NJK655294:NJK655295 NTG655294:NTG655295 ODC655294:ODC655295 OMY655294:OMY655295 OWU655294:OWU655295 PGQ655294:PGQ655295 PQM655294:PQM655295 QAI655294:QAI655295 QKE655294:QKE655295 QUA655294:QUA655295 RDW655294:RDW655295 RNS655294:RNS655295 RXO655294:RXO655295 SHK655294:SHK655295 SRG655294:SRG655295 TBC655294:TBC655295 TKY655294:TKY655295 TUU655294:TUU655295 UEQ655294:UEQ655295 UOM655294:UOM655295 UYI655294:UYI655295 VIE655294:VIE655295 VSA655294:VSA655295 WBW655294:WBW655295 WLS655294:WLS655295 WVO655294:WVO655295 JC720830:JC720831 SY720830:SY720831 ACU720830:ACU720831 AMQ720830:AMQ720831 AWM720830:AWM720831 BGI720830:BGI720831 BQE720830:BQE720831 CAA720830:CAA720831 CJW720830:CJW720831 CTS720830:CTS720831 DDO720830:DDO720831 DNK720830:DNK720831 DXG720830:DXG720831 EHC720830:EHC720831 EQY720830:EQY720831 FAU720830:FAU720831 FKQ720830:FKQ720831 FUM720830:FUM720831 GEI720830:GEI720831 GOE720830:GOE720831 GYA720830:GYA720831 HHW720830:HHW720831 HRS720830:HRS720831 IBO720830:IBO720831 ILK720830:ILK720831 IVG720830:IVG720831 JFC720830:JFC720831 JOY720830:JOY720831 JYU720830:JYU720831 KIQ720830:KIQ720831 KSM720830:KSM720831 LCI720830:LCI720831 LME720830:LME720831 LWA720830:LWA720831 MFW720830:MFW720831 MPS720830:MPS720831 MZO720830:MZO720831 NJK720830:NJK720831 NTG720830:NTG720831 ODC720830:ODC720831 OMY720830:OMY720831 OWU720830:OWU720831 PGQ720830:PGQ720831 PQM720830:PQM720831 QAI720830:QAI720831 QKE720830:QKE720831 QUA720830:QUA720831 RDW720830:RDW720831 RNS720830:RNS720831 RXO720830:RXO720831 SHK720830:SHK720831 SRG720830:SRG720831 TBC720830:TBC720831 TKY720830:TKY720831 TUU720830:TUU720831 UEQ720830:UEQ720831 UOM720830:UOM720831 UYI720830:UYI720831 VIE720830:VIE720831 VSA720830:VSA720831 WBW720830:WBW720831 WLS720830:WLS720831 WVO720830:WVO720831 JC786366:JC786367 SY786366:SY786367 ACU786366:ACU786367 AMQ786366:AMQ786367 AWM786366:AWM786367 BGI786366:BGI786367 BQE786366:BQE786367 CAA786366:CAA786367 CJW786366:CJW786367 CTS786366:CTS786367 DDO786366:DDO786367 DNK786366:DNK786367 DXG786366:DXG786367 EHC786366:EHC786367 EQY786366:EQY786367 FAU786366:FAU786367 FKQ786366:FKQ786367 FUM786366:FUM786367 GEI786366:GEI786367 GOE786366:GOE786367 GYA786366:GYA786367 HHW786366:HHW786367 HRS786366:HRS786367 IBO786366:IBO786367 ILK786366:ILK786367 IVG786366:IVG786367 JFC786366:JFC786367 JOY786366:JOY786367 JYU786366:JYU786367 KIQ786366:KIQ786367 KSM786366:KSM786367 LCI786366:LCI786367 LME786366:LME786367 LWA786366:LWA786367 MFW786366:MFW786367 MPS786366:MPS786367 MZO786366:MZO786367 NJK786366:NJK786367 NTG786366:NTG786367 ODC786366:ODC786367 OMY786366:OMY786367 OWU786366:OWU786367 PGQ786366:PGQ786367 PQM786366:PQM786367 QAI786366:QAI786367 QKE786366:QKE786367 QUA786366:QUA786367 RDW786366:RDW786367 RNS786366:RNS786367 RXO786366:RXO786367 SHK786366:SHK786367 SRG786366:SRG786367 TBC786366:TBC786367 TKY786366:TKY786367 TUU786366:TUU786367 UEQ786366:UEQ786367 UOM786366:UOM786367 UYI786366:UYI786367 VIE786366:VIE786367 VSA786366:VSA786367 WBW786366:WBW786367 WLS786366:WLS786367 WVO786366:WVO786367 JC851902:JC851903 SY851902:SY851903 ACU851902:ACU851903 AMQ851902:AMQ851903 AWM851902:AWM851903 BGI851902:BGI851903 BQE851902:BQE851903 CAA851902:CAA851903 CJW851902:CJW851903 CTS851902:CTS851903 DDO851902:DDO851903 DNK851902:DNK851903 DXG851902:DXG851903 EHC851902:EHC851903 EQY851902:EQY851903 FAU851902:FAU851903 FKQ851902:FKQ851903 FUM851902:FUM851903 GEI851902:GEI851903 GOE851902:GOE851903 GYA851902:GYA851903 HHW851902:HHW851903 HRS851902:HRS851903 IBO851902:IBO851903 ILK851902:ILK851903 IVG851902:IVG851903 JFC851902:JFC851903 JOY851902:JOY851903 JYU851902:JYU851903 KIQ851902:KIQ851903 KSM851902:KSM851903 LCI851902:LCI851903 LME851902:LME851903 LWA851902:LWA851903 MFW851902:MFW851903 MPS851902:MPS851903 MZO851902:MZO851903 NJK851902:NJK851903 NTG851902:NTG851903 ODC851902:ODC851903 OMY851902:OMY851903 OWU851902:OWU851903 PGQ851902:PGQ851903 PQM851902:PQM851903 QAI851902:QAI851903 QKE851902:QKE851903 QUA851902:QUA851903 RDW851902:RDW851903 RNS851902:RNS851903 RXO851902:RXO851903 SHK851902:SHK851903 SRG851902:SRG851903 TBC851902:TBC851903 TKY851902:TKY851903 TUU851902:TUU851903 UEQ851902:UEQ851903 UOM851902:UOM851903 UYI851902:UYI851903 VIE851902:VIE851903 VSA851902:VSA851903 WBW851902:WBW851903 WLS851902:WLS851903 WVO851902:WVO851903 JC917438:JC917439 SY917438:SY917439 ACU917438:ACU917439 AMQ917438:AMQ917439 AWM917438:AWM917439 BGI917438:BGI917439 BQE917438:BQE917439 CAA917438:CAA917439 CJW917438:CJW917439 CTS917438:CTS917439 DDO917438:DDO917439 DNK917438:DNK917439 DXG917438:DXG917439 EHC917438:EHC917439 EQY917438:EQY917439 FAU917438:FAU917439 FKQ917438:FKQ917439 FUM917438:FUM917439 GEI917438:GEI917439 GOE917438:GOE917439 GYA917438:GYA917439 HHW917438:HHW917439 HRS917438:HRS917439 IBO917438:IBO917439 ILK917438:ILK917439 IVG917438:IVG917439 JFC917438:JFC917439 JOY917438:JOY917439 JYU917438:JYU917439 KIQ917438:KIQ917439 KSM917438:KSM917439 LCI917438:LCI917439 LME917438:LME917439 LWA917438:LWA917439 MFW917438:MFW917439 MPS917438:MPS917439 MZO917438:MZO917439 NJK917438:NJK917439 NTG917438:NTG917439 ODC917438:ODC917439 OMY917438:OMY917439 OWU917438:OWU917439 PGQ917438:PGQ917439 PQM917438:PQM917439 QAI917438:QAI917439 QKE917438:QKE917439 QUA917438:QUA917439 RDW917438:RDW917439 RNS917438:RNS917439 RXO917438:RXO917439 SHK917438:SHK917439 SRG917438:SRG917439 TBC917438:TBC917439 TKY917438:TKY917439 TUU917438:TUU917439 UEQ917438:UEQ917439 UOM917438:UOM917439 UYI917438:UYI917439 VIE917438:VIE917439 VSA917438:VSA917439 WBW917438:WBW917439 WLS917438:WLS917439 WVO917438:WVO917439 JC982974:JC982975 SY982974:SY982975 ACU982974:ACU982975 AMQ982974:AMQ982975 AWM982974:AWM982975 BGI982974:BGI982975 BQE982974:BQE982975 CAA982974:CAA982975 CJW982974:CJW982975 CTS982974:CTS982975 DDO982974:DDO982975 DNK982974:DNK982975 DXG982974:DXG982975 EHC982974:EHC982975 EQY982974:EQY982975 FAU982974:FAU982975 FKQ982974:FKQ982975 FUM982974:FUM982975 GEI982974:GEI982975 GOE982974:GOE982975 GYA982974:GYA982975 HHW982974:HHW982975 HRS982974:HRS982975 IBO982974:IBO982975 ILK982974:ILK982975 IVG982974:IVG982975 JFC982974:JFC982975 JOY982974:JOY982975 JYU982974:JYU982975 KIQ982974:KIQ982975 KSM982974:KSM982975 LCI982974:LCI982975 LME982974:LME982975 LWA982974:LWA982975 MFW982974:MFW982975 MPS982974:MPS982975 MZO982974:MZO982975 NJK982974:NJK982975 NTG982974:NTG982975 ODC982974:ODC982975 OMY982974:OMY982975 OWU982974:OWU982975 PGQ982974:PGQ982975 PQM982974:PQM982975 QAI982974:QAI982975 QKE982974:QKE982975 QUA982974:QUA982975 RDW982974:RDW982975 RNS982974:RNS982975 RXO982974:RXO982975 SHK982974:SHK982975 SRG982974:SRG982975 TBC982974:TBC982975 TKY982974:TKY982975 TUU982974:TUU982975 UEQ982974:UEQ982975 UOM982974:UOM982975 UYI982974:UYI982975 VIE982974:VIE982975 VSA982974:VSA982975 WBW982974:WBW982975 WLS982974:WLS982975 WVO982974:WVO982975 JC65473:JC65475 SY65473:SY65475 ACU65473:ACU65475 AMQ65473:AMQ65475 AWM65473:AWM65475 BGI65473:BGI65475 BQE65473:BQE65475 CAA65473:CAA65475 CJW65473:CJW65475 CTS65473:CTS65475 DDO65473:DDO65475 DNK65473:DNK65475 DXG65473:DXG65475 EHC65473:EHC65475 EQY65473:EQY65475 FAU65473:FAU65475 FKQ65473:FKQ65475 FUM65473:FUM65475 GEI65473:GEI65475 GOE65473:GOE65475 GYA65473:GYA65475 HHW65473:HHW65475 HRS65473:HRS65475 IBO65473:IBO65475 ILK65473:ILK65475 IVG65473:IVG65475 JFC65473:JFC65475 JOY65473:JOY65475 JYU65473:JYU65475 KIQ65473:KIQ65475 KSM65473:KSM65475 LCI65473:LCI65475 LME65473:LME65475 LWA65473:LWA65475 MFW65473:MFW65475 MPS65473:MPS65475 MZO65473:MZO65475 NJK65473:NJK65475 NTG65473:NTG65475 ODC65473:ODC65475 OMY65473:OMY65475 OWU65473:OWU65475 PGQ65473:PGQ65475 PQM65473:PQM65475 QAI65473:QAI65475 QKE65473:QKE65475 QUA65473:QUA65475 RDW65473:RDW65475 RNS65473:RNS65475 RXO65473:RXO65475 SHK65473:SHK65475 SRG65473:SRG65475 TBC65473:TBC65475 TKY65473:TKY65475 TUU65473:TUU65475 UEQ65473:UEQ65475 UOM65473:UOM65475 UYI65473:UYI65475 VIE65473:VIE65475 VSA65473:VSA65475 WBW65473:WBW65475 WLS65473:WLS65475 WVO65473:WVO65475 JC131009:JC131011 SY131009:SY131011 ACU131009:ACU131011 AMQ131009:AMQ131011 AWM131009:AWM131011 BGI131009:BGI131011 BQE131009:BQE131011 CAA131009:CAA131011 CJW131009:CJW131011 CTS131009:CTS131011 DDO131009:DDO131011 DNK131009:DNK131011 DXG131009:DXG131011 EHC131009:EHC131011 EQY131009:EQY131011 FAU131009:FAU131011 FKQ131009:FKQ131011 FUM131009:FUM131011 GEI131009:GEI131011 GOE131009:GOE131011 GYA131009:GYA131011 HHW131009:HHW131011 HRS131009:HRS131011 IBO131009:IBO131011 ILK131009:ILK131011 IVG131009:IVG131011 JFC131009:JFC131011 JOY131009:JOY131011 JYU131009:JYU131011 KIQ131009:KIQ131011 KSM131009:KSM131011 LCI131009:LCI131011 LME131009:LME131011 LWA131009:LWA131011 MFW131009:MFW131011 MPS131009:MPS131011 MZO131009:MZO131011 NJK131009:NJK131011 NTG131009:NTG131011 ODC131009:ODC131011 OMY131009:OMY131011 OWU131009:OWU131011 PGQ131009:PGQ131011 PQM131009:PQM131011 QAI131009:QAI131011 QKE131009:QKE131011 QUA131009:QUA131011 RDW131009:RDW131011 RNS131009:RNS131011 RXO131009:RXO131011 SHK131009:SHK131011 SRG131009:SRG131011 TBC131009:TBC131011 TKY131009:TKY131011 TUU131009:TUU131011 UEQ131009:UEQ131011 UOM131009:UOM131011 UYI131009:UYI131011 VIE131009:VIE131011 VSA131009:VSA131011 WBW131009:WBW131011 WLS131009:WLS131011 WVO131009:WVO131011 JC196545:JC196547 SY196545:SY196547 ACU196545:ACU196547 AMQ196545:AMQ196547 AWM196545:AWM196547 BGI196545:BGI196547 BQE196545:BQE196547 CAA196545:CAA196547 CJW196545:CJW196547 CTS196545:CTS196547 DDO196545:DDO196547 DNK196545:DNK196547 DXG196545:DXG196547 EHC196545:EHC196547 EQY196545:EQY196547 FAU196545:FAU196547 FKQ196545:FKQ196547 FUM196545:FUM196547 GEI196545:GEI196547 GOE196545:GOE196547 GYA196545:GYA196547 HHW196545:HHW196547 HRS196545:HRS196547 IBO196545:IBO196547 ILK196545:ILK196547 IVG196545:IVG196547 JFC196545:JFC196547 JOY196545:JOY196547 JYU196545:JYU196547 KIQ196545:KIQ196547 KSM196545:KSM196547 LCI196545:LCI196547 LME196545:LME196547 LWA196545:LWA196547 MFW196545:MFW196547 MPS196545:MPS196547 MZO196545:MZO196547 NJK196545:NJK196547 NTG196545:NTG196547 ODC196545:ODC196547 OMY196545:OMY196547 OWU196545:OWU196547 PGQ196545:PGQ196547 PQM196545:PQM196547 QAI196545:QAI196547 QKE196545:QKE196547 QUA196545:QUA196547 RDW196545:RDW196547 RNS196545:RNS196547 RXO196545:RXO196547 SHK196545:SHK196547 SRG196545:SRG196547 TBC196545:TBC196547 TKY196545:TKY196547 TUU196545:TUU196547 UEQ196545:UEQ196547 UOM196545:UOM196547 UYI196545:UYI196547 VIE196545:VIE196547 VSA196545:VSA196547 WBW196545:WBW196547 WLS196545:WLS196547 WVO196545:WVO196547 JC262081:JC262083 SY262081:SY262083 ACU262081:ACU262083 AMQ262081:AMQ262083 AWM262081:AWM262083 BGI262081:BGI262083 BQE262081:BQE262083 CAA262081:CAA262083 CJW262081:CJW262083 CTS262081:CTS262083 DDO262081:DDO262083 DNK262081:DNK262083 DXG262081:DXG262083 EHC262081:EHC262083 EQY262081:EQY262083 FAU262081:FAU262083 FKQ262081:FKQ262083 FUM262081:FUM262083 GEI262081:GEI262083 GOE262081:GOE262083 GYA262081:GYA262083 HHW262081:HHW262083 HRS262081:HRS262083 IBO262081:IBO262083 ILK262081:ILK262083 IVG262081:IVG262083 JFC262081:JFC262083 JOY262081:JOY262083 JYU262081:JYU262083 KIQ262081:KIQ262083 KSM262081:KSM262083 LCI262081:LCI262083 LME262081:LME262083 LWA262081:LWA262083 MFW262081:MFW262083 MPS262081:MPS262083 MZO262081:MZO262083 NJK262081:NJK262083 NTG262081:NTG262083 ODC262081:ODC262083 OMY262081:OMY262083 OWU262081:OWU262083 PGQ262081:PGQ262083 PQM262081:PQM262083 QAI262081:QAI262083 QKE262081:QKE262083 QUA262081:QUA262083 RDW262081:RDW262083 RNS262081:RNS262083 RXO262081:RXO262083 SHK262081:SHK262083 SRG262081:SRG262083 TBC262081:TBC262083 TKY262081:TKY262083 TUU262081:TUU262083 UEQ262081:UEQ262083 UOM262081:UOM262083 UYI262081:UYI262083 VIE262081:VIE262083 VSA262081:VSA262083 WBW262081:WBW262083 WLS262081:WLS262083 WVO262081:WVO262083 JC327617:JC327619 SY327617:SY327619 ACU327617:ACU327619 AMQ327617:AMQ327619 AWM327617:AWM327619 BGI327617:BGI327619 BQE327617:BQE327619 CAA327617:CAA327619 CJW327617:CJW327619 CTS327617:CTS327619 DDO327617:DDO327619 DNK327617:DNK327619 DXG327617:DXG327619 EHC327617:EHC327619 EQY327617:EQY327619 FAU327617:FAU327619 FKQ327617:FKQ327619 FUM327617:FUM327619 GEI327617:GEI327619 GOE327617:GOE327619 GYA327617:GYA327619 HHW327617:HHW327619 HRS327617:HRS327619 IBO327617:IBO327619 ILK327617:ILK327619 IVG327617:IVG327619 JFC327617:JFC327619 JOY327617:JOY327619 JYU327617:JYU327619 KIQ327617:KIQ327619 KSM327617:KSM327619 LCI327617:LCI327619 LME327617:LME327619 LWA327617:LWA327619 MFW327617:MFW327619 MPS327617:MPS327619 MZO327617:MZO327619 NJK327617:NJK327619 NTG327617:NTG327619 ODC327617:ODC327619 OMY327617:OMY327619 OWU327617:OWU327619 PGQ327617:PGQ327619 PQM327617:PQM327619 QAI327617:QAI327619 QKE327617:QKE327619 QUA327617:QUA327619 RDW327617:RDW327619 RNS327617:RNS327619 RXO327617:RXO327619 SHK327617:SHK327619 SRG327617:SRG327619 TBC327617:TBC327619 TKY327617:TKY327619 TUU327617:TUU327619 UEQ327617:UEQ327619 UOM327617:UOM327619 UYI327617:UYI327619 VIE327617:VIE327619 VSA327617:VSA327619 WBW327617:WBW327619 WLS327617:WLS327619 WVO327617:WVO327619 JC393153:JC393155 SY393153:SY393155 ACU393153:ACU393155 AMQ393153:AMQ393155 AWM393153:AWM393155 BGI393153:BGI393155 BQE393153:BQE393155 CAA393153:CAA393155 CJW393153:CJW393155 CTS393153:CTS393155 DDO393153:DDO393155 DNK393153:DNK393155 DXG393153:DXG393155 EHC393153:EHC393155 EQY393153:EQY393155 FAU393153:FAU393155 FKQ393153:FKQ393155 FUM393153:FUM393155 GEI393153:GEI393155 GOE393153:GOE393155 GYA393153:GYA393155 HHW393153:HHW393155 HRS393153:HRS393155 IBO393153:IBO393155 ILK393153:ILK393155 IVG393153:IVG393155 JFC393153:JFC393155 JOY393153:JOY393155 JYU393153:JYU393155 KIQ393153:KIQ393155 KSM393153:KSM393155 LCI393153:LCI393155 LME393153:LME393155 LWA393153:LWA393155 MFW393153:MFW393155 MPS393153:MPS393155 MZO393153:MZO393155 NJK393153:NJK393155 NTG393153:NTG393155 ODC393153:ODC393155 OMY393153:OMY393155 OWU393153:OWU393155 PGQ393153:PGQ393155 PQM393153:PQM393155 QAI393153:QAI393155 QKE393153:QKE393155 QUA393153:QUA393155 RDW393153:RDW393155 RNS393153:RNS393155 RXO393153:RXO393155 SHK393153:SHK393155 SRG393153:SRG393155 TBC393153:TBC393155 TKY393153:TKY393155 TUU393153:TUU393155 UEQ393153:UEQ393155 UOM393153:UOM393155 UYI393153:UYI393155 VIE393153:VIE393155 VSA393153:VSA393155 WBW393153:WBW393155 WLS393153:WLS393155 WVO393153:WVO393155 JC458689:JC458691 SY458689:SY458691 ACU458689:ACU458691 AMQ458689:AMQ458691 AWM458689:AWM458691 BGI458689:BGI458691 BQE458689:BQE458691 CAA458689:CAA458691 CJW458689:CJW458691 CTS458689:CTS458691 DDO458689:DDO458691 DNK458689:DNK458691 DXG458689:DXG458691 EHC458689:EHC458691 EQY458689:EQY458691 FAU458689:FAU458691 FKQ458689:FKQ458691 FUM458689:FUM458691 GEI458689:GEI458691 GOE458689:GOE458691 GYA458689:GYA458691 HHW458689:HHW458691 HRS458689:HRS458691 IBO458689:IBO458691 ILK458689:ILK458691 IVG458689:IVG458691 JFC458689:JFC458691 JOY458689:JOY458691 JYU458689:JYU458691 KIQ458689:KIQ458691 KSM458689:KSM458691 LCI458689:LCI458691 LME458689:LME458691 LWA458689:LWA458691 MFW458689:MFW458691 MPS458689:MPS458691 MZO458689:MZO458691 NJK458689:NJK458691 NTG458689:NTG458691 ODC458689:ODC458691 OMY458689:OMY458691 OWU458689:OWU458691 PGQ458689:PGQ458691 PQM458689:PQM458691 QAI458689:QAI458691 QKE458689:QKE458691 QUA458689:QUA458691 RDW458689:RDW458691 RNS458689:RNS458691 RXO458689:RXO458691 SHK458689:SHK458691 SRG458689:SRG458691 TBC458689:TBC458691 TKY458689:TKY458691 TUU458689:TUU458691 UEQ458689:UEQ458691 UOM458689:UOM458691 UYI458689:UYI458691 VIE458689:VIE458691 VSA458689:VSA458691 WBW458689:WBW458691 WLS458689:WLS458691 WVO458689:WVO458691 JC524225:JC524227 SY524225:SY524227 ACU524225:ACU524227 AMQ524225:AMQ524227 AWM524225:AWM524227 BGI524225:BGI524227 BQE524225:BQE524227 CAA524225:CAA524227 CJW524225:CJW524227 CTS524225:CTS524227 DDO524225:DDO524227 DNK524225:DNK524227 DXG524225:DXG524227 EHC524225:EHC524227 EQY524225:EQY524227 FAU524225:FAU524227 FKQ524225:FKQ524227 FUM524225:FUM524227 GEI524225:GEI524227 GOE524225:GOE524227 GYA524225:GYA524227 HHW524225:HHW524227 HRS524225:HRS524227 IBO524225:IBO524227 ILK524225:ILK524227 IVG524225:IVG524227 JFC524225:JFC524227 JOY524225:JOY524227 JYU524225:JYU524227 KIQ524225:KIQ524227 KSM524225:KSM524227 LCI524225:LCI524227 LME524225:LME524227 LWA524225:LWA524227 MFW524225:MFW524227 MPS524225:MPS524227 MZO524225:MZO524227 NJK524225:NJK524227 NTG524225:NTG524227 ODC524225:ODC524227 OMY524225:OMY524227 OWU524225:OWU524227 PGQ524225:PGQ524227 PQM524225:PQM524227 QAI524225:QAI524227 QKE524225:QKE524227 QUA524225:QUA524227 RDW524225:RDW524227 RNS524225:RNS524227 RXO524225:RXO524227 SHK524225:SHK524227 SRG524225:SRG524227 TBC524225:TBC524227 TKY524225:TKY524227 TUU524225:TUU524227 UEQ524225:UEQ524227 UOM524225:UOM524227 UYI524225:UYI524227 VIE524225:VIE524227 VSA524225:VSA524227 WBW524225:WBW524227 WLS524225:WLS524227 WVO524225:WVO524227 JC589761:JC589763 SY589761:SY589763 ACU589761:ACU589763 AMQ589761:AMQ589763 AWM589761:AWM589763 BGI589761:BGI589763 BQE589761:BQE589763 CAA589761:CAA589763 CJW589761:CJW589763 CTS589761:CTS589763 DDO589761:DDO589763 DNK589761:DNK589763 DXG589761:DXG589763 EHC589761:EHC589763 EQY589761:EQY589763 FAU589761:FAU589763 FKQ589761:FKQ589763 FUM589761:FUM589763 GEI589761:GEI589763 GOE589761:GOE589763 GYA589761:GYA589763 HHW589761:HHW589763 HRS589761:HRS589763 IBO589761:IBO589763 ILK589761:ILK589763 IVG589761:IVG589763 JFC589761:JFC589763 JOY589761:JOY589763 JYU589761:JYU589763 KIQ589761:KIQ589763 KSM589761:KSM589763 LCI589761:LCI589763 LME589761:LME589763 LWA589761:LWA589763 MFW589761:MFW589763 MPS589761:MPS589763 MZO589761:MZO589763 NJK589761:NJK589763 NTG589761:NTG589763 ODC589761:ODC589763 OMY589761:OMY589763 OWU589761:OWU589763 PGQ589761:PGQ589763 PQM589761:PQM589763 QAI589761:QAI589763 QKE589761:QKE589763 QUA589761:QUA589763 RDW589761:RDW589763 RNS589761:RNS589763 RXO589761:RXO589763 SHK589761:SHK589763 SRG589761:SRG589763 TBC589761:TBC589763 TKY589761:TKY589763 TUU589761:TUU589763 UEQ589761:UEQ589763 UOM589761:UOM589763 UYI589761:UYI589763 VIE589761:VIE589763 VSA589761:VSA589763 WBW589761:WBW589763 WLS589761:WLS589763 WVO589761:WVO589763 JC655297:JC655299 SY655297:SY655299 ACU655297:ACU655299 AMQ655297:AMQ655299 AWM655297:AWM655299 BGI655297:BGI655299 BQE655297:BQE655299 CAA655297:CAA655299 CJW655297:CJW655299 CTS655297:CTS655299 DDO655297:DDO655299 DNK655297:DNK655299 DXG655297:DXG655299 EHC655297:EHC655299 EQY655297:EQY655299 FAU655297:FAU655299 FKQ655297:FKQ655299 FUM655297:FUM655299 GEI655297:GEI655299 GOE655297:GOE655299 GYA655297:GYA655299 HHW655297:HHW655299 HRS655297:HRS655299 IBO655297:IBO655299 ILK655297:ILK655299 IVG655297:IVG655299 JFC655297:JFC655299 JOY655297:JOY655299 JYU655297:JYU655299 KIQ655297:KIQ655299 KSM655297:KSM655299 LCI655297:LCI655299 LME655297:LME655299 LWA655297:LWA655299 MFW655297:MFW655299 MPS655297:MPS655299 MZO655297:MZO655299 NJK655297:NJK655299 NTG655297:NTG655299 ODC655297:ODC655299 OMY655297:OMY655299 OWU655297:OWU655299 PGQ655297:PGQ655299 PQM655297:PQM655299 QAI655297:QAI655299 QKE655297:QKE655299 QUA655297:QUA655299 RDW655297:RDW655299 RNS655297:RNS655299 RXO655297:RXO655299 SHK655297:SHK655299 SRG655297:SRG655299 TBC655297:TBC655299 TKY655297:TKY655299 TUU655297:TUU655299 UEQ655297:UEQ655299 UOM655297:UOM655299 UYI655297:UYI655299 VIE655297:VIE655299 VSA655297:VSA655299 WBW655297:WBW655299 WLS655297:WLS655299 WVO655297:WVO655299 JC720833:JC720835 SY720833:SY720835 ACU720833:ACU720835 AMQ720833:AMQ720835 AWM720833:AWM720835 BGI720833:BGI720835 BQE720833:BQE720835 CAA720833:CAA720835 CJW720833:CJW720835 CTS720833:CTS720835 DDO720833:DDO720835 DNK720833:DNK720835 DXG720833:DXG720835 EHC720833:EHC720835 EQY720833:EQY720835 FAU720833:FAU720835 FKQ720833:FKQ720835 FUM720833:FUM720835 GEI720833:GEI720835 GOE720833:GOE720835 GYA720833:GYA720835 HHW720833:HHW720835 HRS720833:HRS720835 IBO720833:IBO720835 ILK720833:ILK720835 IVG720833:IVG720835 JFC720833:JFC720835 JOY720833:JOY720835 JYU720833:JYU720835 KIQ720833:KIQ720835 KSM720833:KSM720835 LCI720833:LCI720835 LME720833:LME720835 LWA720833:LWA720835 MFW720833:MFW720835 MPS720833:MPS720835 MZO720833:MZO720835 NJK720833:NJK720835 NTG720833:NTG720835 ODC720833:ODC720835 OMY720833:OMY720835 OWU720833:OWU720835 PGQ720833:PGQ720835 PQM720833:PQM720835 QAI720833:QAI720835 QKE720833:QKE720835 QUA720833:QUA720835 RDW720833:RDW720835 RNS720833:RNS720835 RXO720833:RXO720835 SHK720833:SHK720835 SRG720833:SRG720835 TBC720833:TBC720835 TKY720833:TKY720835 TUU720833:TUU720835 UEQ720833:UEQ720835 UOM720833:UOM720835 UYI720833:UYI720835 VIE720833:VIE720835 VSA720833:VSA720835 WBW720833:WBW720835 WLS720833:WLS720835 WVO720833:WVO720835 JC786369:JC786371 SY786369:SY786371 ACU786369:ACU786371 AMQ786369:AMQ786371 AWM786369:AWM786371 BGI786369:BGI786371 BQE786369:BQE786371 CAA786369:CAA786371 CJW786369:CJW786371 CTS786369:CTS786371 DDO786369:DDO786371 DNK786369:DNK786371 DXG786369:DXG786371 EHC786369:EHC786371 EQY786369:EQY786371 FAU786369:FAU786371 FKQ786369:FKQ786371 FUM786369:FUM786371 GEI786369:GEI786371 GOE786369:GOE786371 GYA786369:GYA786371 HHW786369:HHW786371 HRS786369:HRS786371 IBO786369:IBO786371 ILK786369:ILK786371 IVG786369:IVG786371 JFC786369:JFC786371 JOY786369:JOY786371 JYU786369:JYU786371 KIQ786369:KIQ786371 KSM786369:KSM786371 LCI786369:LCI786371 LME786369:LME786371 LWA786369:LWA786371 MFW786369:MFW786371 MPS786369:MPS786371 MZO786369:MZO786371 NJK786369:NJK786371 NTG786369:NTG786371 ODC786369:ODC786371 OMY786369:OMY786371 OWU786369:OWU786371 PGQ786369:PGQ786371 PQM786369:PQM786371 QAI786369:QAI786371 QKE786369:QKE786371 QUA786369:QUA786371 RDW786369:RDW786371 RNS786369:RNS786371 RXO786369:RXO786371 SHK786369:SHK786371 SRG786369:SRG786371 TBC786369:TBC786371 TKY786369:TKY786371 TUU786369:TUU786371 UEQ786369:UEQ786371 UOM786369:UOM786371 UYI786369:UYI786371 VIE786369:VIE786371 VSA786369:VSA786371 WBW786369:WBW786371 WLS786369:WLS786371 WVO786369:WVO786371 JC851905:JC851907 SY851905:SY851907 ACU851905:ACU851907 AMQ851905:AMQ851907 AWM851905:AWM851907 BGI851905:BGI851907 BQE851905:BQE851907 CAA851905:CAA851907 CJW851905:CJW851907 CTS851905:CTS851907 DDO851905:DDO851907 DNK851905:DNK851907 DXG851905:DXG851907 EHC851905:EHC851907 EQY851905:EQY851907 FAU851905:FAU851907 FKQ851905:FKQ851907 FUM851905:FUM851907 GEI851905:GEI851907 GOE851905:GOE851907 GYA851905:GYA851907 HHW851905:HHW851907 HRS851905:HRS851907 IBO851905:IBO851907 ILK851905:ILK851907 IVG851905:IVG851907 JFC851905:JFC851907 JOY851905:JOY851907 JYU851905:JYU851907 KIQ851905:KIQ851907 KSM851905:KSM851907 LCI851905:LCI851907 LME851905:LME851907 LWA851905:LWA851907 MFW851905:MFW851907 MPS851905:MPS851907 MZO851905:MZO851907 NJK851905:NJK851907 NTG851905:NTG851907 ODC851905:ODC851907 OMY851905:OMY851907 OWU851905:OWU851907 PGQ851905:PGQ851907 PQM851905:PQM851907 QAI851905:QAI851907 QKE851905:QKE851907 QUA851905:QUA851907 RDW851905:RDW851907 RNS851905:RNS851907 RXO851905:RXO851907 SHK851905:SHK851907 SRG851905:SRG851907 TBC851905:TBC851907 TKY851905:TKY851907 TUU851905:TUU851907 UEQ851905:UEQ851907 UOM851905:UOM851907 UYI851905:UYI851907 VIE851905:VIE851907 VSA851905:VSA851907 WBW851905:WBW851907 WLS851905:WLS851907 WVO851905:WVO851907 JC917441:JC917443 SY917441:SY917443 ACU917441:ACU917443 AMQ917441:AMQ917443 AWM917441:AWM917443 BGI917441:BGI917443 BQE917441:BQE917443 CAA917441:CAA917443 CJW917441:CJW917443 CTS917441:CTS917443 DDO917441:DDO917443 DNK917441:DNK917443 DXG917441:DXG917443 EHC917441:EHC917443 EQY917441:EQY917443 FAU917441:FAU917443 FKQ917441:FKQ917443 FUM917441:FUM917443 GEI917441:GEI917443 GOE917441:GOE917443 GYA917441:GYA917443 HHW917441:HHW917443 HRS917441:HRS917443 IBO917441:IBO917443 ILK917441:ILK917443 IVG917441:IVG917443 JFC917441:JFC917443 JOY917441:JOY917443 JYU917441:JYU917443 KIQ917441:KIQ917443 KSM917441:KSM917443 LCI917441:LCI917443 LME917441:LME917443 LWA917441:LWA917443 MFW917441:MFW917443 MPS917441:MPS917443 MZO917441:MZO917443 NJK917441:NJK917443 NTG917441:NTG917443 ODC917441:ODC917443 OMY917441:OMY917443 OWU917441:OWU917443 PGQ917441:PGQ917443 PQM917441:PQM917443 QAI917441:QAI917443 QKE917441:QKE917443 QUA917441:QUA917443 RDW917441:RDW917443 RNS917441:RNS917443 RXO917441:RXO917443 SHK917441:SHK917443 SRG917441:SRG917443 TBC917441:TBC917443 TKY917441:TKY917443 TUU917441:TUU917443 UEQ917441:UEQ917443 UOM917441:UOM917443 UYI917441:UYI917443 VIE917441:VIE917443 VSA917441:VSA917443 WBW917441:WBW917443 WLS917441:WLS917443 WVO917441:WVO917443 JC982977:JC982979 SY982977:SY982979 ACU982977:ACU982979 AMQ982977:AMQ982979 AWM982977:AWM982979 BGI982977:BGI982979 BQE982977:BQE982979 CAA982977:CAA982979 CJW982977:CJW982979 CTS982977:CTS982979 DDO982977:DDO982979 DNK982977:DNK982979 DXG982977:DXG982979 EHC982977:EHC982979 EQY982977:EQY982979 FAU982977:FAU982979 FKQ982977:FKQ982979 FUM982977:FUM982979 GEI982977:GEI982979 GOE982977:GOE982979 GYA982977:GYA982979 HHW982977:HHW982979 HRS982977:HRS982979 IBO982977:IBO982979 ILK982977:ILK982979 IVG982977:IVG982979 JFC982977:JFC982979 JOY982977:JOY982979 JYU982977:JYU982979 KIQ982977:KIQ982979 KSM982977:KSM982979 LCI982977:LCI982979 LME982977:LME982979 LWA982977:LWA982979 MFW982977:MFW982979 MPS982977:MPS982979 MZO982977:MZO982979 NJK982977:NJK982979 NTG982977:NTG982979 ODC982977:ODC982979 OMY982977:OMY982979 OWU982977:OWU982979 PGQ982977:PGQ982979 PQM982977:PQM982979 QAI982977:QAI982979 QKE982977:QKE982979 QUA982977:QUA982979 RDW982977:RDW982979 RNS982977:RNS982979 RXO982977:RXO982979 SHK982977:SHK982979 SRG982977:SRG982979 TBC982977:TBC982979 TKY982977:TKY982979 TUU982977:TUU982979 UEQ982977:UEQ982979 UOM982977:UOM982979 UYI982977:UYI982979 VIE982977:VIE982979 VSA982977:VSA982979 WBW982977:WBW982979 WLS982977:WLS982979 WVO982977:WVO982979 JH65472:JH65474 TD65472:TD65474 ACZ65472:ACZ65474 AMV65472:AMV65474 AWR65472:AWR65474 BGN65472:BGN65474 BQJ65472:BQJ65474 CAF65472:CAF65474 CKB65472:CKB65474 CTX65472:CTX65474 DDT65472:DDT65474 DNP65472:DNP65474 DXL65472:DXL65474 EHH65472:EHH65474 ERD65472:ERD65474 FAZ65472:FAZ65474 FKV65472:FKV65474 FUR65472:FUR65474 GEN65472:GEN65474 GOJ65472:GOJ65474 GYF65472:GYF65474 HIB65472:HIB65474 HRX65472:HRX65474 IBT65472:IBT65474 ILP65472:ILP65474 IVL65472:IVL65474 JFH65472:JFH65474 JPD65472:JPD65474 JYZ65472:JYZ65474 KIV65472:KIV65474 KSR65472:KSR65474 LCN65472:LCN65474 LMJ65472:LMJ65474 LWF65472:LWF65474 MGB65472:MGB65474 MPX65472:MPX65474 MZT65472:MZT65474 NJP65472:NJP65474 NTL65472:NTL65474 ODH65472:ODH65474 OND65472:OND65474 OWZ65472:OWZ65474 PGV65472:PGV65474 PQR65472:PQR65474 QAN65472:QAN65474 QKJ65472:QKJ65474 QUF65472:QUF65474 REB65472:REB65474 RNX65472:RNX65474 RXT65472:RXT65474 SHP65472:SHP65474 SRL65472:SRL65474 TBH65472:TBH65474 TLD65472:TLD65474 TUZ65472:TUZ65474 UEV65472:UEV65474 UOR65472:UOR65474 UYN65472:UYN65474 VIJ65472:VIJ65474 VSF65472:VSF65474 WCB65472:WCB65474 WLX65472:WLX65474 WVT65472:WVT65474 JH131008:JH131010 TD131008:TD131010 ACZ131008:ACZ131010 AMV131008:AMV131010 AWR131008:AWR131010 BGN131008:BGN131010 BQJ131008:BQJ131010 CAF131008:CAF131010 CKB131008:CKB131010 CTX131008:CTX131010 DDT131008:DDT131010 DNP131008:DNP131010 DXL131008:DXL131010 EHH131008:EHH131010 ERD131008:ERD131010 FAZ131008:FAZ131010 FKV131008:FKV131010 FUR131008:FUR131010 GEN131008:GEN131010 GOJ131008:GOJ131010 GYF131008:GYF131010 HIB131008:HIB131010 HRX131008:HRX131010 IBT131008:IBT131010 ILP131008:ILP131010 IVL131008:IVL131010 JFH131008:JFH131010 JPD131008:JPD131010 JYZ131008:JYZ131010 KIV131008:KIV131010 KSR131008:KSR131010 LCN131008:LCN131010 LMJ131008:LMJ131010 LWF131008:LWF131010 MGB131008:MGB131010 MPX131008:MPX131010 MZT131008:MZT131010 NJP131008:NJP131010 NTL131008:NTL131010 ODH131008:ODH131010 OND131008:OND131010 OWZ131008:OWZ131010 PGV131008:PGV131010 PQR131008:PQR131010 QAN131008:QAN131010 QKJ131008:QKJ131010 QUF131008:QUF131010 REB131008:REB131010 RNX131008:RNX131010 RXT131008:RXT131010 SHP131008:SHP131010 SRL131008:SRL131010 TBH131008:TBH131010 TLD131008:TLD131010 TUZ131008:TUZ131010 UEV131008:UEV131010 UOR131008:UOR131010 UYN131008:UYN131010 VIJ131008:VIJ131010 VSF131008:VSF131010 WCB131008:WCB131010 WLX131008:WLX131010 WVT131008:WVT131010 JH196544:JH196546 TD196544:TD196546 ACZ196544:ACZ196546 AMV196544:AMV196546 AWR196544:AWR196546 BGN196544:BGN196546 BQJ196544:BQJ196546 CAF196544:CAF196546 CKB196544:CKB196546 CTX196544:CTX196546 DDT196544:DDT196546 DNP196544:DNP196546 DXL196544:DXL196546 EHH196544:EHH196546 ERD196544:ERD196546 FAZ196544:FAZ196546 FKV196544:FKV196546 FUR196544:FUR196546 GEN196544:GEN196546 GOJ196544:GOJ196546 GYF196544:GYF196546 HIB196544:HIB196546 HRX196544:HRX196546 IBT196544:IBT196546 ILP196544:ILP196546 IVL196544:IVL196546 JFH196544:JFH196546 JPD196544:JPD196546 JYZ196544:JYZ196546 KIV196544:KIV196546 KSR196544:KSR196546 LCN196544:LCN196546 LMJ196544:LMJ196546 LWF196544:LWF196546 MGB196544:MGB196546 MPX196544:MPX196546 MZT196544:MZT196546 NJP196544:NJP196546 NTL196544:NTL196546 ODH196544:ODH196546 OND196544:OND196546 OWZ196544:OWZ196546 PGV196544:PGV196546 PQR196544:PQR196546 QAN196544:QAN196546 QKJ196544:QKJ196546 QUF196544:QUF196546 REB196544:REB196546 RNX196544:RNX196546 RXT196544:RXT196546 SHP196544:SHP196546 SRL196544:SRL196546 TBH196544:TBH196546 TLD196544:TLD196546 TUZ196544:TUZ196546 UEV196544:UEV196546 UOR196544:UOR196546 UYN196544:UYN196546 VIJ196544:VIJ196546 VSF196544:VSF196546 WCB196544:WCB196546 WLX196544:WLX196546 WVT196544:WVT196546 JH262080:JH262082 TD262080:TD262082 ACZ262080:ACZ262082 AMV262080:AMV262082 AWR262080:AWR262082 BGN262080:BGN262082 BQJ262080:BQJ262082 CAF262080:CAF262082 CKB262080:CKB262082 CTX262080:CTX262082 DDT262080:DDT262082 DNP262080:DNP262082 DXL262080:DXL262082 EHH262080:EHH262082 ERD262080:ERD262082 FAZ262080:FAZ262082 FKV262080:FKV262082 FUR262080:FUR262082 GEN262080:GEN262082 GOJ262080:GOJ262082 GYF262080:GYF262082 HIB262080:HIB262082 HRX262080:HRX262082 IBT262080:IBT262082 ILP262080:ILP262082 IVL262080:IVL262082 JFH262080:JFH262082 JPD262080:JPD262082 JYZ262080:JYZ262082 KIV262080:KIV262082 KSR262080:KSR262082 LCN262080:LCN262082 LMJ262080:LMJ262082 LWF262080:LWF262082 MGB262080:MGB262082 MPX262080:MPX262082 MZT262080:MZT262082 NJP262080:NJP262082 NTL262080:NTL262082 ODH262080:ODH262082 OND262080:OND262082 OWZ262080:OWZ262082 PGV262080:PGV262082 PQR262080:PQR262082 QAN262080:QAN262082 QKJ262080:QKJ262082 QUF262080:QUF262082 REB262080:REB262082 RNX262080:RNX262082 RXT262080:RXT262082 SHP262080:SHP262082 SRL262080:SRL262082 TBH262080:TBH262082 TLD262080:TLD262082 TUZ262080:TUZ262082 UEV262080:UEV262082 UOR262080:UOR262082 UYN262080:UYN262082 VIJ262080:VIJ262082 VSF262080:VSF262082 WCB262080:WCB262082 WLX262080:WLX262082 WVT262080:WVT262082 JH327616:JH327618 TD327616:TD327618 ACZ327616:ACZ327618 AMV327616:AMV327618 AWR327616:AWR327618 BGN327616:BGN327618 BQJ327616:BQJ327618 CAF327616:CAF327618 CKB327616:CKB327618 CTX327616:CTX327618 DDT327616:DDT327618 DNP327616:DNP327618 DXL327616:DXL327618 EHH327616:EHH327618 ERD327616:ERD327618 FAZ327616:FAZ327618 FKV327616:FKV327618 FUR327616:FUR327618 GEN327616:GEN327618 GOJ327616:GOJ327618 GYF327616:GYF327618 HIB327616:HIB327618 HRX327616:HRX327618 IBT327616:IBT327618 ILP327616:ILP327618 IVL327616:IVL327618 JFH327616:JFH327618 JPD327616:JPD327618 JYZ327616:JYZ327618 KIV327616:KIV327618 KSR327616:KSR327618 LCN327616:LCN327618 LMJ327616:LMJ327618 LWF327616:LWF327618 MGB327616:MGB327618 MPX327616:MPX327618 MZT327616:MZT327618 NJP327616:NJP327618 NTL327616:NTL327618 ODH327616:ODH327618 OND327616:OND327618 OWZ327616:OWZ327618 PGV327616:PGV327618 PQR327616:PQR327618 QAN327616:QAN327618 QKJ327616:QKJ327618 QUF327616:QUF327618 REB327616:REB327618 RNX327616:RNX327618 RXT327616:RXT327618 SHP327616:SHP327618 SRL327616:SRL327618 TBH327616:TBH327618 TLD327616:TLD327618 TUZ327616:TUZ327618 UEV327616:UEV327618 UOR327616:UOR327618 UYN327616:UYN327618 VIJ327616:VIJ327618 VSF327616:VSF327618 WCB327616:WCB327618 WLX327616:WLX327618 WVT327616:WVT327618 JH393152:JH393154 TD393152:TD393154 ACZ393152:ACZ393154 AMV393152:AMV393154 AWR393152:AWR393154 BGN393152:BGN393154 BQJ393152:BQJ393154 CAF393152:CAF393154 CKB393152:CKB393154 CTX393152:CTX393154 DDT393152:DDT393154 DNP393152:DNP393154 DXL393152:DXL393154 EHH393152:EHH393154 ERD393152:ERD393154 FAZ393152:FAZ393154 FKV393152:FKV393154 FUR393152:FUR393154 GEN393152:GEN393154 GOJ393152:GOJ393154 GYF393152:GYF393154 HIB393152:HIB393154 HRX393152:HRX393154 IBT393152:IBT393154 ILP393152:ILP393154 IVL393152:IVL393154 JFH393152:JFH393154 JPD393152:JPD393154 JYZ393152:JYZ393154 KIV393152:KIV393154 KSR393152:KSR393154 LCN393152:LCN393154 LMJ393152:LMJ393154 LWF393152:LWF393154 MGB393152:MGB393154 MPX393152:MPX393154 MZT393152:MZT393154 NJP393152:NJP393154 NTL393152:NTL393154 ODH393152:ODH393154 OND393152:OND393154 OWZ393152:OWZ393154 PGV393152:PGV393154 PQR393152:PQR393154 QAN393152:QAN393154 QKJ393152:QKJ393154 QUF393152:QUF393154 REB393152:REB393154 RNX393152:RNX393154 RXT393152:RXT393154 SHP393152:SHP393154 SRL393152:SRL393154 TBH393152:TBH393154 TLD393152:TLD393154 TUZ393152:TUZ393154 UEV393152:UEV393154 UOR393152:UOR393154 UYN393152:UYN393154 VIJ393152:VIJ393154 VSF393152:VSF393154 WCB393152:WCB393154 WLX393152:WLX393154 WVT393152:WVT393154 JH458688:JH458690 TD458688:TD458690 ACZ458688:ACZ458690 AMV458688:AMV458690 AWR458688:AWR458690 BGN458688:BGN458690 BQJ458688:BQJ458690 CAF458688:CAF458690 CKB458688:CKB458690 CTX458688:CTX458690 DDT458688:DDT458690 DNP458688:DNP458690 DXL458688:DXL458690 EHH458688:EHH458690 ERD458688:ERD458690 FAZ458688:FAZ458690 FKV458688:FKV458690 FUR458688:FUR458690 GEN458688:GEN458690 GOJ458688:GOJ458690 GYF458688:GYF458690 HIB458688:HIB458690 HRX458688:HRX458690 IBT458688:IBT458690 ILP458688:ILP458690 IVL458688:IVL458690 JFH458688:JFH458690 JPD458688:JPD458690 JYZ458688:JYZ458690 KIV458688:KIV458690 KSR458688:KSR458690 LCN458688:LCN458690 LMJ458688:LMJ458690 LWF458688:LWF458690 MGB458688:MGB458690 MPX458688:MPX458690 MZT458688:MZT458690 NJP458688:NJP458690 NTL458688:NTL458690 ODH458688:ODH458690 OND458688:OND458690 OWZ458688:OWZ458690 PGV458688:PGV458690 PQR458688:PQR458690 QAN458688:QAN458690 QKJ458688:QKJ458690 QUF458688:QUF458690 REB458688:REB458690 RNX458688:RNX458690 RXT458688:RXT458690 SHP458688:SHP458690 SRL458688:SRL458690 TBH458688:TBH458690 TLD458688:TLD458690 TUZ458688:TUZ458690 UEV458688:UEV458690 UOR458688:UOR458690 UYN458688:UYN458690 VIJ458688:VIJ458690 VSF458688:VSF458690 WCB458688:WCB458690 WLX458688:WLX458690 WVT458688:WVT458690 JH524224:JH524226 TD524224:TD524226 ACZ524224:ACZ524226 AMV524224:AMV524226 AWR524224:AWR524226 BGN524224:BGN524226 BQJ524224:BQJ524226 CAF524224:CAF524226 CKB524224:CKB524226 CTX524224:CTX524226 DDT524224:DDT524226 DNP524224:DNP524226 DXL524224:DXL524226 EHH524224:EHH524226 ERD524224:ERD524226 FAZ524224:FAZ524226 FKV524224:FKV524226 FUR524224:FUR524226 GEN524224:GEN524226 GOJ524224:GOJ524226 GYF524224:GYF524226 HIB524224:HIB524226 HRX524224:HRX524226 IBT524224:IBT524226 ILP524224:ILP524226 IVL524224:IVL524226 JFH524224:JFH524226 JPD524224:JPD524226 JYZ524224:JYZ524226 KIV524224:KIV524226 KSR524224:KSR524226 LCN524224:LCN524226 LMJ524224:LMJ524226 LWF524224:LWF524226 MGB524224:MGB524226 MPX524224:MPX524226 MZT524224:MZT524226 NJP524224:NJP524226 NTL524224:NTL524226 ODH524224:ODH524226 OND524224:OND524226 OWZ524224:OWZ524226 PGV524224:PGV524226 PQR524224:PQR524226 QAN524224:QAN524226 QKJ524224:QKJ524226 QUF524224:QUF524226 REB524224:REB524226 RNX524224:RNX524226 RXT524224:RXT524226 SHP524224:SHP524226 SRL524224:SRL524226 TBH524224:TBH524226 TLD524224:TLD524226 TUZ524224:TUZ524226 UEV524224:UEV524226 UOR524224:UOR524226 UYN524224:UYN524226 VIJ524224:VIJ524226 VSF524224:VSF524226 WCB524224:WCB524226 WLX524224:WLX524226 WVT524224:WVT524226 JH589760:JH589762 TD589760:TD589762 ACZ589760:ACZ589762 AMV589760:AMV589762 AWR589760:AWR589762 BGN589760:BGN589762 BQJ589760:BQJ589762 CAF589760:CAF589762 CKB589760:CKB589762 CTX589760:CTX589762 DDT589760:DDT589762 DNP589760:DNP589762 DXL589760:DXL589762 EHH589760:EHH589762 ERD589760:ERD589762 FAZ589760:FAZ589762 FKV589760:FKV589762 FUR589760:FUR589762 GEN589760:GEN589762 GOJ589760:GOJ589762 GYF589760:GYF589762 HIB589760:HIB589762 HRX589760:HRX589762 IBT589760:IBT589762 ILP589760:ILP589762 IVL589760:IVL589762 JFH589760:JFH589762 JPD589760:JPD589762 JYZ589760:JYZ589762 KIV589760:KIV589762 KSR589760:KSR589762 LCN589760:LCN589762 LMJ589760:LMJ589762 LWF589760:LWF589762 MGB589760:MGB589762 MPX589760:MPX589762 MZT589760:MZT589762 NJP589760:NJP589762 NTL589760:NTL589762 ODH589760:ODH589762 OND589760:OND589762 OWZ589760:OWZ589762 PGV589760:PGV589762 PQR589760:PQR589762 QAN589760:QAN589762 QKJ589760:QKJ589762 QUF589760:QUF589762 REB589760:REB589762 RNX589760:RNX589762 RXT589760:RXT589762 SHP589760:SHP589762 SRL589760:SRL589762 TBH589760:TBH589762 TLD589760:TLD589762 TUZ589760:TUZ589762 UEV589760:UEV589762 UOR589760:UOR589762 UYN589760:UYN589762 VIJ589760:VIJ589762 VSF589760:VSF589762 WCB589760:WCB589762 WLX589760:WLX589762 WVT589760:WVT589762 JH655296:JH655298 TD655296:TD655298 ACZ655296:ACZ655298 AMV655296:AMV655298 AWR655296:AWR655298 BGN655296:BGN655298 BQJ655296:BQJ655298 CAF655296:CAF655298 CKB655296:CKB655298 CTX655296:CTX655298 DDT655296:DDT655298 DNP655296:DNP655298 DXL655296:DXL655298 EHH655296:EHH655298 ERD655296:ERD655298 FAZ655296:FAZ655298 FKV655296:FKV655298 FUR655296:FUR655298 GEN655296:GEN655298 GOJ655296:GOJ655298 GYF655296:GYF655298 HIB655296:HIB655298 HRX655296:HRX655298 IBT655296:IBT655298 ILP655296:ILP655298 IVL655296:IVL655298 JFH655296:JFH655298 JPD655296:JPD655298 JYZ655296:JYZ655298 KIV655296:KIV655298 KSR655296:KSR655298 LCN655296:LCN655298 LMJ655296:LMJ655298 LWF655296:LWF655298 MGB655296:MGB655298 MPX655296:MPX655298 MZT655296:MZT655298 NJP655296:NJP655298 NTL655296:NTL655298 ODH655296:ODH655298 OND655296:OND655298 OWZ655296:OWZ655298 PGV655296:PGV655298 PQR655296:PQR655298 QAN655296:QAN655298 QKJ655296:QKJ655298 QUF655296:QUF655298 REB655296:REB655298 RNX655296:RNX655298 RXT655296:RXT655298 SHP655296:SHP655298 SRL655296:SRL655298 TBH655296:TBH655298 TLD655296:TLD655298 TUZ655296:TUZ655298 UEV655296:UEV655298 UOR655296:UOR655298 UYN655296:UYN655298 VIJ655296:VIJ655298 VSF655296:VSF655298 WCB655296:WCB655298 WLX655296:WLX655298 WVT655296:WVT655298 JH720832:JH720834 TD720832:TD720834 ACZ720832:ACZ720834 AMV720832:AMV720834 AWR720832:AWR720834 BGN720832:BGN720834 BQJ720832:BQJ720834 CAF720832:CAF720834 CKB720832:CKB720834 CTX720832:CTX720834 DDT720832:DDT720834 DNP720832:DNP720834 DXL720832:DXL720834 EHH720832:EHH720834 ERD720832:ERD720834 FAZ720832:FAZ720834 FKV720832:FKV720834 FUR720832:FUR720834 GEN720832:GEN720834 GOJ720832:GOJ720834 GYF720832:GYF720834 HIB720832:HIB720834 HRX720832:HRX720834 IBT720832:IBT720834 ILP720832:ILP720834 IVL720832:IVL720834 JFH720832:JFH720834 JPD720832:JPD720834 JYZ720832:JYZ720834 KIV720832:KIV720834 KSR720832:KSR720834 LCN720832:LCN720834 LMJ720832:LMJ720834 LWF720832:LWF720834 MGB720832:MGB720834 MPX720832:MPX720834 MZT720832:MZT720834 NJP720832:NJP720834 NTL720832:NTL720834 ODH720832:ODH720834 OND720832:OND720834 OWZ720832:OWZ720834 PGV720832:PGV720834 PQR720832:PQR720834 QAN720832:QAN720834 QKJ720832:QKJ720834 QUF720832:QUF720834 REB720832:REB720834 RNX720832:RNX720834 RXT720832:RXT720834 SHP720832:SHP720834 SRL720832:SRL720834 TBH720832:TBH720834 TLD720832:TLD720834 TUZ720832:TUZ720834 UEV720832:UEV720834 UOR720832:UOR720834 UYN720832:UYN720834 VIJ720832:VIJ720834 VSF720832:VSF720834 WCB720832:WCB720834 WLX720832:WLX720834 WVT720832:WVT720834 JH786368:JH786370 TD786368:TD786370 ACZ786368:ACZ786370 AMV786368:AMV786370 AWR786368:AWR786370 BGN786368:BGN786370 BQJ786368:BQJ786370 CAF786368:CAF786370 CKB786368:CKB786370 CTX786368:CTX786370 DDT786368:DDT786370 DNP786368:DNP786370 DXL786368:DXL786370 EHH786368:EHH786370 ERD786368:ERD786370 FAZ786368:FAZ786370 FKV786368:FKV786370 FUR786368:FUR786370 GEN786368:GEN786370 GOJ786368:GOJ786370 GYF786368:GYF786370 HIB786368:HIB786370 HRX786368:HRX786370 IBT786368:IBT786370 ILP786368:ILP786370 IVL786368:IVL786370 JFH786368:JFH786370 JPD786368:JPD786370 JYZ786368:JYZ786370 KIV786368:KIV786370 KSR786368:KSR786370 LCN786368:LCN786370 LMJ786368:LMJ786370 LWF786368:LWF786370 MGB786368:MGB786370 MPX786368:MPX786370 MZT786368:MZT786370 NJP786368:NJP786370 NTL786368:NTL786370 ODH786368:ODH786370 OND786368:OND786370 OWZ786368:OWZ786370 PGV786368:PGV786370 PQR786368:PQR786370 QAN786368:QAN786370 QKJ786368:QKJ786370 QUF786368:QUF786370 REB786368:REB786370 RNX786368:RNX786370 RXT786368:RXT786370 SHP786368:SHP786370 SRL786368:SRL786370 TBH786368:TBH786370 TLD786368:TLD786370 TUZ786368:TUZ786370 UEV786368:UEV786370 UOR786368:UOR786370 UYN786368:UYN786370 VIJ786368:VIJ786370 VSF786368:VSF786370 WCB786368:WCB786370 WLX786368:WLX786370 WVT786368:WVT786370 JH851904:JH851906 TD851904:TD851906 ACZ851904:ACZ851906 AMV851904:AMV851906 AWR851904:AWR851906 BGN851904:BGN851906 BQJ851904:BQJ851906 CAF851904:CAF851906 CKB851904:CKB851906 CTX851904:CTX851906 DDT851904:DDT851906 DNP851904:DNP851906 DXL851904:DXL851906 EHH851904:EHH851906 ERD851904:ERD851906 FAZ851904:FAZ851906 FKV851904:FKV851906 FUR851904:FUR851906 GEN851904:GEN851906 GOJ851904:GOJ851906 GYF851904:GYF851906 HIB851904:HIB851906 HRX851904:HRX851906 IBT851904:IBT851906 ILP851904:ILP851906 IVL851904:IVL851906 JFH851904:JFH851906 JPD851904:JPD851906 JYZ851904:JYZ851906 KIV851904:KIV851906 KSR851904:KSR851906 LCN851904:LCN851906 LMJ851904:LMJ851906 LWF851904:LWF851906 MGB851904:MGB851906 MPX851904:MPX851906 MZT851904:MZT851906 NJP851904:NJP851906 NTL851904:NTL851906 ODH851904:ODH851906 OND851904:OND851906 OWZ851904:OWZ851906 PGV851904:PGV851906 PQR851904:PQR851906 QAN851904:QAN851906 QKJ851904:QKJ851906 QUF851904:QUF851906 REB851904:REB851906 RNX851904:RNX851906 RXT851904:RXT851906 SHP851904:SHP851906 SRL851904:SRL851906 TBH851904:TBH851906 TLD851904:TLD851906 TUZ851904:TUZ851906 UEV851904:UEV851906 UOR851904:UOR851906 UYN851904:UYN851906 VIJ851904:VIJ851906 VSF851904:VSF851906 WCB851904:WCB851906 WLX851904:WLX851906 WVT851904:WVT851906 JH917440:JH917442 TD917440:TD917442 ACZ917440:ACZ917442 AMV917440:AMV917442 AWR917440:AWR917442 BGN917440:BGN917442 BQJ917440:BQJ917442 CAF917440:CAF917442 CKB917440:CKB917442 CTX917440:CTX917442 DDT917440:DDT917442 DNP917440:DNP917442 DXL917440:DXL917442 EHH917440:EHH917442 ERD917440:ERD917442 FAZ917440:FAZ917442 FKV917440:FKV917442 FUR917440:FUR917442 GEN917440:GEN917442 GOJ917440:GOJ917442 GYF917440:GYF917442 HIB917440:HIB917442 HRX917440:HRX917442 IBT917440:IBT917442 ILP917440:ILP917442 IVL917440:IVL917442 JFH917440:JFH917442 JPD917440:JPD917442 JYZ917440:JYZ917442 KIV917440:KIV917442 KSR917440:KSR917442 LCN917440:LCN917442 LMJ917440:LMJ917442 LWF917440:LWF917442 MGB917440:MGB917442 MPX917440:MPX917442 MZT917440:MZT917442 NJP917440:NJP917442 NTL917440:NTL917442 ODH917440:ODH917442 OND917440:OND917442 OWZ917440:OWZ917442 PGV917440:PGV917442 PQR917440:PQR917442 QAN917440:QAN917442 QKJ917440:QKJ917442 QUF917440:QUF917442 REB917440:REB917442 RNX917440:RNX917442 RXT917440:RXT917442 SHP917440:SHP917442 SRL917440:SRL917442 TBH917440:TBH917442 TLD917440:TLD917442 TUZ917440:TUZ917442 UEV917440:UEV917442 UOR917440:UOR917442 UYN917440:UYN917442 VIJ917440:VIJ917442 VSF917440:VSF917442 WCB917440:WCB917442 WLX917440:WLX917442 WVT917440:WVT917442 JH982976:JH982978 TD982976:TD982978 ACZ982976:ACZ982978 AMV982976:AMV982978 AWR982976:AWR982978 BGN982976:BGN982978 BQJ982976:BQJ982978 CAF982976:CAF982978 CKB982976:CKB982978 CTX982976:CTX982978 DDT982976:DDT982978 DNP982976:DNP982978 DXL982976:DXL982978 EHH982976:EHH982978 ERD982976:ERD982978 FAZ982976:FAZ982978 FKV982976:FKV982978 FUR982976:FUR982978 GEN982976:GEN982978 GOJ982976:GOJ982978 GYF982976:GYF982978 HIB982976:HIB982978 HRX982976:HRX982978 IBT982976:IBT982978 ILP982976:ILP982978 IVL982976:IVL982978 JFH982976:JFH982978 JPD982976:JPD982978 JYZ982976:JYZ982978 KIV982976:KIV982978 KSR982976:KSR982978 LCN982976:LCN982978 LMJ982976:LMJ982978 LWF982976:LWF982978 MGB982976:MGB982978 MPX982976:MPX982978 MZT982976:MZT982978 NJP982976:NJP982978 NTL982976:NTL982978 ODH982976:ODH982978 OND982976:OND982978 OWZ982976:OWZ982978 PGV982976:PGV982978 PQR982976:PQR982978 QAN982976:QAN982978 QKJ982976:QKJ982978 QUF982976:QUF982978 REB982976:REB982978 RNX982976:RNX982978 RXT982976:RXT982978 SHP982976:SHP982978 SRL982976:SRL982978 TBH982976:TBH982978 TLD982976:TLD982978 TUZ982976:TUZ982978 UEV982976:UEV982978 UOR982976:UOR982978 UYN982976:UYN982978 VIJ982976:VIJ982978 VSF982976:VSF982978 WCB982976:WCB982978 WLX982976:WLX982978 WVT982976:WVT982978 JC65479:JC65488 SY65479:SY65488 ACU65479:ACU65488 AMQ65479:AMQ65488 AWM65479:AWM65488 BGI65479:BGI65488 BQE65479:BQE65488 CAA65479:CAA65488 CJW65479:CJW65488 CTS65479:CTS65488 DDO65479:DDO65488 DNK65479:DNK65488 DXG65479:DXG65488 EHC65479:EHC65488 EQY65479:EQY65488 FAU65479:FAU65488 FKQ65479:FKQ65488 FUM65479:FUM65488 GEI65479:GEI65488 GOE65479:GOE65488 GYA65479:GYA65488 HHW65479:HHW65488 HRS65479:HRS65488 IBO65479:IBO65488 ILK65479:ILK65488 IVG65479:IVG65488 JFC65479:JFC65488 JOY65479:JOY65488 JYU65479:JYU65488 KIQ65479:KIQ65488 KSM65479:KSM65488 LCI65479:LCI65488 LME65479:LME65488 LWA65479:LWA65488 MFW65479:MFW65488 MPS65479:MPS65488 MZO65479:MZO65488 NJK65479:NJK65488 NTG65479:NTG65488 ODC65479:ODC65488 OMY65479:OMY65488 OWU65479:OWU65488 PGQ65479:PGQ65488 PQM65479:PQM65488 QAI65479:QAI65488 QKE65479:QKE65488 QUA65479:QUA65488 RDW65479:RDW65488 RNS65479:RNS65488 RXO65479:RXO65488 SHK65479:SHK65488 SRG65479:SRG65488 TBC65479:TBC65488 TKY65479:TKY65488 TUU65479:TUU65488 UEQ65479:UEQ65488 UOM65479:UOM65488 UYI65479:UYI65488 VIE65479:VIE65488 VSA65479:VSA65488 WBW65479:WBW65488 WLS65479:WLS65488 WVO65479:WVO65488 JC131015:JC131024 SY131015:SY131024 ACU131015:ACU131024 AMQ131015:AMQ131024 AWM131015:AWM131024 BGI131015:BGI131024 BQE131015:BQE131024 CAA131015:CAA131024 CJW131015:CJW131024 CTS131015:CTS131024 DDO131015:DDO131024 DNK131015:DNK131024 DXG131015:DXG131024 EHC131015:EHC131024 EQY131015:EQY131024 FAU131015:FAU131024 FKQ131015:FKQ131024 FUM131015:FUM131024 GEI131015:GEI131024 GOE131015:GOE131024 GYA131015:GYA131024 HHW131015:HHW131024 HRS131015:HRS131024 IBO131015:IBO131024 ILK131015:ILK131024 IVG131015:IVG131024 JFC131015:JFC131024 JOY131015:JOY131024 JYU131015:JYU131024 KIQ131015:KIQ131024 KSM131015:KSM131024 LCI131015:LCI131024 LME131015:LME131024 LWA131015:LWA131024 MFW131015:MFW131024 MPS131015:MPS131024 MZO131015:MZO131024 NJK131015:NJK131024 NTG131015:NTG131024 ODC131015:ODC131024 OMY131015:OMY131024 OWU131015:OWU131024 PGQ131015:PGQ131024 PQM131015:PQM131024 QAI131015:QAI131024 QKE131015:QKE131024 QUA131015:QUA131024 RDW131015:RDW131024 RNS131015:RNS131024 RXO131015:RXO131024 SHK131015:SHK131024 SRG131015:SRG131024 TBC131015:TBC131024 TKY131015:TKY131024 TUU131015:TUU131024 UEQ131015:UEQ131024 UOM131015:UOM131024 UYI131015:UYI131024 VIE131015:VIE131024 VSA131015:VSA131024 WBW131015:WBW131024 WLS131015:WLS131024 WVO131015:WVO131024 JC196551:JC196560 SY196551:SY196560 ACU196551:ACU196560 AMQ196551:AMQ196560 AWM196551:AWM196560 BGI196551:BGI196560 BQE196551:BQE196560 CAA196551:CAA196560 CJW196551:CJW196560 CTS196551:CTS196560 DDO196551:DDO196560 DNK196551:DNK196560 DXG196551:DXG196560 EHC196551:EHC196560 EQY196551:EQY196560 FAU196551:FAU196560 FKQ196551:FKQ196560 FUM196551:FUM196560 GEI196551:GEI196560 GOE196551:GOE196560 GYA196551:GYA196560 HHW196551:HHW196560 HRS196551:HRS196560 IBO196551:IBO196560 ILK196551:ILK196560 IVG196551:IVG196560 JFC196551:JFC196560 JOY196551:JOY196560 JYU196551:JYU196560 KIQ196551:KIQ196560 KSM196551:KSM196560 LCI196551:LCI196560 LME196551:LME196560 LWA196551:LWA196560 MFW196551:MFW196560 MPS196551:MPS196560 MZO196551:MZO196560 NJK196551:NJK196560 NTG196551:NTG196560 ODC196551:ODC196560 OMY196551:OMY196560 OWU196551:OWU196560 PGQ196551:PGQ196560 PQM196551:PQM196560 QAI196551:QAI196560 QKE196551:QKE196560 QUA196551:QUA196560 RDW196551:RDW196560 RNS196551:RNS196560 RXO196551:RXO196560 SHK196551:SHK196560 SRG196551:SRG196560 TBC196551:TBC196560 TKY196551:TKY196560 TUU196551:TUU196560 UEQ196551:UEQ196560 UOM196551:UOM196560 UYI196551:UYI196560 VIE196551:VIE196560 VSA196551:VSA196560 WBW196551:WBW196560 WLS196551:WLS196560 WVO196551:WVO196560 JC262087:JC262096 SY262087:SY262096 ACU262087:ACU262096 AMQ262087:AMQ262096 AWM262087:AWM262096 BGI262087:BGI262096 BQE262087:BQE262096 CAA262087:CAA262096 CJW262087:CJW262096 CTS262087:CTS262096 DDO262087:DDO262096 DNK262087:DNK262096 DXG262087:DXG262096 EHC262087:EHC262096 EQY262087:EQY262096 FAU262087:FAU262096 FKQ262087:FKQ262096 FUM262087:FUM262096 GEI262087:GEI262096 GOE262087:GOE262096 GYA262087:GYA262096 HHW262087:HHW262096 HRS262087:HRS262096 IBO262087:IBO262096 ILK262087:ILK262096 IVG262087:IVG262096 JFC262087:JFC262096 JOY262087:JOY262096 JYU262087:JYU262096 KIQ262087:KIQ262096 KSM262087:KSM262096 LCI262087:LCI262096 LME262087:LME262096 LWA262087:LWA262096 MFW262087:MFW262096 MPS262087:MPS262096 MZO262087:MZO262096 NJK262087:NJK262096 NTG262087:NTG262096 ODC262087:ODC262096 OMY262087:OMY262096 OWU262087:OWU262096 PGQ262087:PGQ262096 PQM262087:PQM262096 QAI262087:QAI262096 QKE262087:QKE262096 QUA262087:QUA262096 RDW262087:RDW262096 RNS262087:RNS262096 RXO262087:RXO262096 SHK262087:SHK262096 SRG262087:SRG262096 TBC262087:TBC262096 TKY262087:TKY262096 TUU262087:TUU262096 UEQ262087:UEQ262096 UOM262087:UOM262096 UYI262087:UYI262096 VIE262087:VIE262096 VSA262087:VSA262096 WBW262087:WBW262096 WLS262087:WLS262096 WVO262087:WVO262096 JC327623:JC327632 SY327623:SY327632 ACU327623:ACU327632 AMQ327623:AMQ327632 AWM327623:AWM327632 BGI327623:BGI327632 BQE327623:BQE327632 CAA327623:CAA327632 CJW327623:CJW327632 CTS327623:CTS327632 DDO327623:DDO327632 DNK327623:DNK327632 DXG327623:DXG327632 EHC327623:EHC327632 EQY327623:EQY327632 FAU327623:FAU327632 FKQ327623:FKQ327632 FUM327623:FUM327632 GEI327623:GEI327632 GOE327623:GOE327632 GYA327623:GYA327632 HHW327623:HHW327632 HRS327623:HRS327632 IBO327623:IBO327632 ILK327623:ILK327632 IVG327623:IVG327632 JFC327623:JFC327632 JOY327623:JOY327632 JYU327623:JYU327632 KIQ327623:KIQ327632 KSM327623:KSM327632 LCI327623:LCI327632 LME327623:LME327632 LWA327623:LWA327632 MFW327623:MFW327632 MPS327623:MPS327632 MZO327623:MZO327632 NJK327623:NJK327632 NTG327623:NTG327632 ODC327623:ODC327632 OMY327623:OMY327632 OWU327623:OWU327632 PGQ327623:PGQ327632 PQM327623:PQM327632 QAI327623:QAI327632 QKE327623:QKE327632 QUA327623:QUA327632 RDW327623:RDW327632 RNS327623:RNS327632 RXO327623:RXO327632 SHK327623:SHK327632 SRG327623:SRG327632 TBC327623:TBC327632 TKY327623:TKY327632 TUU327623:TUU327632 UEQ327623:UEQ327632 UOM327623:UOM327632 UYI327623:UYI327632 VIE327623:VIE327632 VSA327623:VSA327632 WBW327623:WBW327632 WLS327623:WLS327632 WVO327623:WVO327632 JC393159:JC393168 SY393159:SY393168 ACU393159:ACU393168 AMQ393159:AMQ393168 AWM393159:AWM393168 BGI393159:BGI393168 BQE393159:BQE393168 CAA393159:CAA393168 CJW393159:CJW393168 CTS393159:CTS393168 DDO393159:DDO393168 DNK393159:DNK393168 DXG393159:DXG393168 EHC393159:EHC393168 EQY393159:EQY393168 FAU393159:FAU393168 FKQ393159:FKQ393168 FUM393159:FUM393168 GEI393159:GEI393168 GOE393159:GOE393168 GYA393159:GYA393168 HHW393159:HHW393168 HRS393159:HRS393168 IBO393159:IBO393168 ILK393159:ILK393168 IVG393159:IVG393168 JFC393159:JFC393168 JOY393159:JOY393168 JYU393159:JYU393168 KIQ393159:KIQ393168 KSM393159:KSM393168 LCI393159:LCI393168 LME393159:LME393168 LWA393159:LWA393168 MFW393159:MFW393168 MPS393159:MPS393168 MZO393159:MZO393168 NJK393159:NJK393168 NTG393159:NTG393168 ODC393159:ODC393168 OMY393159:OMY393168 OWU393159:OWU393168 PGQ393159:PGQ393168 PQM393159:PQM393168 QAI393159:QAI393168 QKE393159:QKE393168 QUA393159:QUA393168 RDW393159:RDW393168 RNS393159:RNS393168 RXO393159:RXO393168 SHK393159:SHK393168 SRG393159:SRG393168 TBC393159:TBC393168 TKY393159:TKY393168 TUU393159:TUU393168 UEQ393159:UEQ393168 UOM393159:UOM393168 UYI393159:UYI393168 VIE393159:VIE393168 VSA393159:VSA393168 WBW393159:WBW393168 WLS393159:WLS393168 WVO393159:WVO393168 JC458695:JC458704 SY458695:SY458704 ACU458695:ACU458704 AMQ458695:AMQ458704 AWM458695:AWM458704 BGI458695:BGI458704 BQE458695:BQE458704 CAA458695:CAA458704 CJW458695:CJW458704 CTS458695:CTS458704 DDO458695:DDO458704 DNK458695:DNK458704 DXG458695:DXG458704 EHC458695:EHC458704 EQY458695:EQY458704 FAU458695:FAU458704 FKQ458695:FKQ458704 FUM458695:FUM458704 GEI458695:GEI458704 GOE458695:GOE458704 GYA458695:GYA458704 HHW458695:HHW458704 HRS458695:HRS458704 IBO458695:IBO458704 ILK458695:ILK458704 IVG458695:IVG458704 JFC458695:JFC458704 JOY458695:JOY458704 JYU458695:JYU458704 KIQ458695:KIQ458704 KSM458695:KSM458704 LCI458695:LCI458704 LME458695:LME458704 LWA458695:LWA458704 MFW458695:MFW458704 MPS458695:MPS458704 MZO458695:MZO458704 NJK458695:NJK458704 NTG458695:NTG458704 ODC458695:ODC458704 OMY458695:OMY458704 OWU458695:OWU458704 PGQ458695:PGQ458704 PQM458695:PQM458704 QAI458695:QAI458704 QKE458695:QKE458704 QUA458695:QUA458704 RDW458695:RDW458704 RNS458695:RNS458704 RXO458695:RXO458704 SHK458695:SHK458704 SRG458695:SRG458704 TBC458695:TBC458704 TKY458695:TKY458704 TUU458695:TUU458704 UEQ458695:UEQ458704 UOM458695:UOM458704 UYI458695:UYI458704 VIE458695:VIE458704 VSA458695:VSA458704 WBW458695:WBW458704 WLS458695:WLS458704 WVO458695:WVO458704 JC524231:JC524240 SY524231:SY524240 ACU524231:ACU524240 AMQ524231:AMQ524240 AWM524231:AWM524240 BGI524231:BGI524240 BQE524231:BQE524240 CAA524231:CAA524240 CJW524231:CJW524240 CTS524231:CTS524240 DDO524231:DDO524240 DNK524231:DNK524240 DXG524231:DXG524240 EHC524231:EHC524240 EQY524231:EQY524240 FAU524231:FAU524240 FKQ524231:FKQ524240 FUM524231:FUM524240 GEI524231:GEI524240 GOE524231:GOE524240 GYA524231:GYA524240 HHW524231:HHW524240 HRS524231:HRS524240 IBO524231:IBO524240 ILK524231:ILK524240 IVG524231:IVG524240 JFC524231:JFC524240 JOY524231:JOY524240 JYU524231:JYU524240 KIQ524231:KIQ524240 KSM524231:KSM524240 LCI524231:LCI524240 LME524231:LME524240 LWA524231:LWA524240 MFW524231:MFW524240 MPS524231:MPS524240 MZO524231:MZO524240 NJK524231:NJK524240 NTG524231:NTG524240 ODC524231:ODC524240 OMY524231:OMY524240 OWU524231:OWU524240 PGQ524231:PGQ524240 PQM524231:PQM524240 QAI524231:QAI524240 QKE524231:QKE524240 QUA524231:QUA524240 RDW524231:RDW524240 RNS524231:RNS524240 RXO524231:RXO524240 SHK524231:SHK524240 SRG524231:SRG524240 TBC524231:TBC524240 TKY524231:TKY524240 TUU524231:TUU524240 UEQ524231:UEQ524240 UOM524231:UOM524240 UYI524231:UYI524240 VIE524231:VIE524240 VSA524231:VSA524240 WBW524231:WBW524240 WLS524231:WLS524240 WVO524231:WVO524240 JC589767:JC589776 SY589767:SY589776 ACU589767:ACU589776 AMQ589767:AMQ589776 AWM589767:AWM589776 BGI589767:BGI589776 BQE589767:BQE589776 CAA589767:CAA589776 CJW589767:CJW589776 CTS589767:CTS589776 DDO589767:DDO589776 DNK589767:DNK589776 DXG589767:DXG589776 EHC589767:EHC589776 EQY589767:EQY589776 FAU589767:FAU589776 FKQ589767:FKQ589776 FUM589767:FUM589776 GEI589767:GEI589776 GOE589767:GOE589776 GYA589767:GYA589776 HHW589767:HHW589776 HRS589767:HRS589776 IBO589767:IBO589776 ILK589767:ILK589776 IVG589767:IVG589776 JFC589767:JFC589776 JOY589767:JOY589776 JYU589767:JYU589776 KIQ589767:KIQ589776 KSM589767:KSM589776 LCI589767:LCI589776 LME589767:LME589776 LWA589767:LWA589776 MFW589767:MFW589776 MPS589767:MPS589776 MZO589767:MZO589776 NJK589767:NJK589776 NTG589767:NTG589776 ODC589767:ODC589776 OMY589767:OMY589776 OWU589767:OWU589776 PGQ589767:PGQ589776 PQM589767:PQM589776 QAI589767:QAI589776 QKE589767:QKE589776 QUA589767:QUA589776 RDW589767:RDW589776 RNS589767:RNS589776 RXO589767:RXO589776 SHK589767:SHK589776 SRG589767:SRG589776 TBC589767:TBC589776 TKY589767:TKY589776 TUU589767:TUU589776 UEQ589767:UEQ589776 UOM589767:UOM589776 UYI589767:UYI589776 VIE589767:VIE589776 VSA589767:VSA589776 WBW589767:WBW589776 WLS589767:WLS589776 WVO589767:WVO589776 JC655303:JC655312 SY655303:SY655312 ACU655303:ACU655312 AMQ655303:AMQ655312 AWM655303:AWM655312 BGI655303:BGI655312 BQE655303:BQE655312 CAA655303:CAA655312 CJW655303:CJW655312 CTS655303:CTS655312 DDO655303:DDO655312 DNK655303:DNK655312 DXG655303:DXG655312 EHC655303:EHC655312 EQY655303:EQY655312 FAU655303:FAU655312 FKQ655303:FKQ655312 FUM655303:FUM655312 GEI655303:GEI655312 GOE655303:GOE655312 GYA655303:GYA655312 HHW655303:HHW655312 HRS655303:HRS655312 IBO655303:IBO655312 ILK655303:ILK655312 IVG655303:IVG655312 JFC655303:JFC655312 JOY655303:JOY655312 JYU655303:JYU655312 KIQ655303:KIQ655312 KSM655303:KSM655312 LCI655303:LCI655312 LME655303:LME655312 LWA655303:LWA655312 MFW655303:MFW655312 MPS655303:MPS655312 MZO655303:MZO655312 NJK655303:NJK655312 NTG655303:NTG655312 ODC655303:ODC655312 OMY655303:OMY655312 OWU655303:OWU655312 PGQ655303:PGQ655312 PQM655303:PQM655312 QAI655303:QAI655312 QKE655303:QKE655312 QUA655303:QUA655312 RDW655303:RDW655312 RNS655303:RNS655312 RXO655303:RXO655312 SHK655303:SHK655312 SRG655303:SRG655312 TBC655303:TBC655312 TKY655303:TKY655312 TUU655303:TUU655312 UEQ655303:UEQ655312 UOM655303:UOM655312 UYI655303:UYI655312 VIE655303:VIE655312 VSA655303:VSA655312 WBW655303:WBW655312 WLS655303:WLS655312 WVO655303:WVO655312 JC720839:JC720848 SY720839:SY720848 ACU720839:ACU720848 AMQ720839:AMQ720848 AWM720839:AWM720848 BGI720839:BGI720848 BQE720839:BQE720848 CAA720839:CAA720848 CJW720839:CJW720848 CTS720839:CTS720848 DDO720839:DDO720848 DNK720839:DNK720848 DXG720839:DXG720848 EHC720839:EHC720848 EQY720839:EQY720848 FAU720839:FAU720848 FKQ720839:FKQ720848 FUM720839:FUM720848 GEI720839:GEI720848 GOE720839:GOE720848 GYA720839:GYA720848 HHW720839:HHW720848 HRS720839:HRS720848 IBO720839:IBO720848 ILK720839:ILK720848 IVG720839:IVG720848 JFC720839:JFC720848 JOY720839:JOY720848 JYU720839:JYU720848 KIQ720839:KIQ720848 KSM720839:KSM720848 LCI720839:LCI720848 LME720839:LME720848 LWA720839:LWA720848 MFW720839:MFW720848 MPS720839:MPS720848 MZO720839:MZO720848 NJK720839:NJK720848 NTG720839:NTG720848 ODC720839:ODC720848 OMY720839:OMY720848 OWU720839:OWU720848 PGQ720839:PGQ720848 PQM720839:PQM720848 QAI720839:QAI720848 QKE720839:QKE720848 QUA720839:QUA720848 RDW720839:RDW720848 RNS720839:RNS720848 RXO720839:RXO720848 SHK720839:SHK720848 SRG720839:SRG720848 TBC720839:TBC720848 TKY720839:TKY720848 TUU720839:TUU720848 UEQ720839:UEQ720848 UOM720839:UOM720848 UYI720839:UYI720848 VIE720839:VIE720848 VSA720839:VSA720848 WBW720839:WBW720848 WLS720839:WLS720848 WVO720839:WVO720848 JC786375:JC786384 SY786375:SY786384 ACU786375:ACU786384 AMQ786375:AMQ786384 AWM786375:AWM786384 BGI786375:BGI786384 BQE786375:BQE786384 CAA786375:CAA786384 CJW786375:CJW786384 CTS786375:CTS786384 DDO786375:DDO786384 DNK786375:DNK786384 DXG786375:DXG786384 EHC786375:EHC786384 EQY786375:EQY786384 FAU786375:FAU786384 FKQ786375:FKQ786384 FUM786375:FUM786384 GEI786375:GEI786384 GOE786375:GOE786384 GYA786375:GYA786384 HHW786375:HHW786384 HRS786375:HRS786384 IBO786375:IBO786384 ILK786375:ILK786384 IVG786375:IVG786384 JFC786375:JFC786384 JOY786375:JOY786384 JYU786375:JYU786384 KIQ786375:KIQ786384 KSM786375:KSM786384 LCI786375:LCI786384 LME786375:LME786384 LWA786375:LWA786384 MFW786375:MFW786384 MPS786375:MPS786384 MZO786375:MZO786384 NJK786375:NJK786384 NTG786375:NTG786384 ODC786375:ODC786384 OMY786375:OMY786384 OWU786375:OWU786384 PGQ786375:PGQ786384 PQM786375:PQM786384 QAI786375:QAI786384 QKE786375:QKE786384 QUA786375:QUA786384 RDW786375:RDW786384 RNS786375:RNS786384 RXO786375:RXO786384 SHK786375:SHK786384 SRG786375:SRG786384 TBC786375:TBC786384 TKY786375:TKY786384 TUU786375:TUU786384 UEQ786375:UEQ786384 UOM786375:UOM786384 UYI786375:UYI786384 VIE786375:VIE786384 VSA786375:VSA786384 WBW786375:WBW786384 WLS786375:WLS786384 WVO786375:WVO786384 JC851911:JC851920 SY851911:SY851920 ACU851911:ACU851920 AMQ851911:AMQ851920 AWM851911:AWM851920 BGI851911:BGI851920 BQE851911:BQE851920 CAA851911:CAA851920 CJW851911:CJW851920 CTS851911:CTS851920 DDO851911:DDO851920 DNK851911:DNK851920 DXG851911:DXG851920 EHC851911:EHC851920 EQY851911:EQY851920 FAU851911:FAU851920 FKQ851911:FKQ851920 FUM851911:FUM851920 GEI851911:GEI851920 GOE851911:GOE851920 GYA851911:GYA851920 HHW851911:HHW851920 HRS851911:HRS851920 IBO851911:IBO851920 ILK851911:ILK851920 IVG851911:IVG851920 JFC851911:JFC851920 JOY851911:JOY851920 JYU851911:JYU851920 KIQ851911:KIQ851920 KSM851911:KSM851920 LCI851911:LCI851920 LME851911:LME851920 LWA851911:LWA851920 MFW851911:MFW851920 MPS851911:MPS851920 MZO851911:MZO851920 NJK851911:NJK851920 NTG851911:NTG851920 ODC851911:ODC851920 OMY851911:OMY851920 OWU851911:OWU851920 PGQ851911:PGQ851920 PQM851911:PQM851920 QAI851911:QAI851920 QKE851911:QKE851920 QUA851911:QUA851920 RDW851911:RDW851920 RNS851911:RNS851920 RXO851911:RXO851920 SHK851911:SHK851920 SRG851911:SRG851920 TBC851911:TBC851920 TKY851911:TKY851920 TUU851911:TUU851920 UEQ851911:UEQ851920 UOM851911:UOM851920 UYI851911:UYI851920 VIE851911:VIE851920 VSA851911:VSA851920 WBW851911:WBW851920 WLS851911:WLS851920 WVO851911:WVO851920 JC917447:JC917456 SY917447:SY917456 ACU917447:ACU917456 AMQ917447:AMQ917456 AWM917447:AWM917456 BGI917447:BGI917456 BQE917447:BQE917456 CAA917447:CAA917456 CJW917447:CJW917456 CTS917447:CTS917456 DDO917447:DDO917456 DNK917447:DNK917456 DXG917447:DXG917456 EHC917447:EHC917456 EQY917447:EQY917456 FAU917447:FAU917456 FKQ917447:FKQ917456 FUM917447:FUM917456 GEI917447:GEI917456 GOE917447:GOE917456 GYA917447:GYA917456 HHW917447:HHW917456 HRS917447:HRS917456 IBO917447:IBO917456 ILK917447:ILK917456 IVG917447:IVG917456 JFC917447:JFC917456 JOY917447:JOY917456 JYU917447:JYU917456 KIQ917447:KIQ917456 KSM917447:KSM917456 LCI917447:LCI917456 LME917447:LME917456 LWA917447:LWA917456 MFW917447:MFW917456 MPS917447:MPS917456 MZO917447:MZO917456 NJK917447:NJK917456 NTG917447:NTG917456 ODC917447:ODC917456 OMY917447:OMY917456 OWU917447:OWU917456 PGQ917447:PGQ917456 PQM917447:PQM917456 QAI917447:QAI917456 QKE917447:QKE917456 QUA917447:QUA917456 RDW917447:RDW917456 RNS917447:RNS917456 RXO917447:RXO917456 SHK917447:SHK917456 SRG917447:SRG917456 TBC917447:TBC917456 TKY917447:TKY917456 TUU917447:TUU917456 UEQ917447:UEQ917456 UOM917447:UOM917456 UYI917447:UYI917456 VIE917447:VIE917456 VSA917447:VSA917456 WBW917447:WBW917456 WLS917447:WLS917456 WVO917447:WVO917456 JC982983:JC982992 SY982983:SY982992 ACU982983:ACU982992 AMQ982983:AMQ982992 AWM982983:AWM982992 BGI982983:BGI982992 BQE982983:BQE982992 CAA982983:CAA982992 CJW982983:CJW982992 CTS982983:CTS982992 DDO982983:DDO982992 DNK982983:DNK982992 DXG982983:DXG982992 EHC982983:EHC982992 EQY982983:EQY982992 FAU982983:FAU982992 FKQ982983:FKQ982992 FUM982983:FUM982992 GEI982983:GEI982992 GOE982983:GOE982992 GYA982983:GYA982992 HHW982983:HHW982992 HRS982983:HRS982992 IBO982983:IBO982992 ILK982983:ILK982992 IVG982983:IVG982992 JFC982983:JFC982992 JOY982983:JOY982992 JYU982983:JYU982992 KIQ982983:KIQ982992 KSM982983:KSM982992 LCI982983:LCI982992 LME982983:LME982992 LWA982983:LWA982992 MFW982983:MFW982992 MPS982983:MPS982992 MZO982983:MZO982992 NJK982983:NJK982992 NTG982983:NTG982992 ODC982983:ODC982992 OMY982983:OMY982992 OWU982983:OWU982992 PGQ982983:PGQ982992 PQM982983:PQM982992 QAI982983:QAI982992 QKE982983:QKE982992 QUA982983:QUA982992 RDW982983:RDW982992 RNS982983:RNS982992 RXO982983:RXO982992 SHK982983:SHK982992 SRG982983:SRG982992 TBC982983:TBC982992 TKY982983:TKY982992 TUU982983:TUU982992 UEQ982983:UEQ982992 UOM982983:UOM982992 UYI982983:UYI982992 VIE982983:VIE982992 VSA982983:VSA982992 WBW982983:WBW982992 WLS982983:WLS982992 WVO982983:WVO982992 JH65496 TD65496 ACZ65496 AMV65496 AWR65496 BGN65496 BQJ65496 CAF65496 CKB65496 CTX65496 DDT65496 DNP65496 DXL65496 EHH65496 ERD65496 FAZ65496 FKV65496 FUR65496 GEN65496 GOJ65496 GYF65496 HIB65496 HRX65496 IBT65496 ILP65496 IVL65496 JFH65496 JPD65496 JYZ65496 KIV65496 KSR65496 LCN65496 LMJ65496 LWF65496 MGB65496 MPX65496 MZT65496 NJP65496 NTL65496 ODH65496 OND65496 OWZ65496 PGV65496 PQR65496 QAN65496 QKJ65496 QUF65496 REB65496 RNX65496 RXT65496 SHP65496 SRL65496 TBH65496 TLD65496 TUZ65496 UEV65496 UOR65496 UYN65496 VIJ65496 VSF65496 WCB65496 WLX65496 WVT65496 JH131032 TD131032 ACZ131032 AMV131032 AWR131032 BGN131032 BQJ131032 CAF131032 CKB131032 CTX131032 DDT131032 DNP131032 DXL131032 EHH131032 ERD131032 FAZ131032 FKV131032 FUR131032 GEN131032 GOJ131032 GYF131032 HIB131032 HRX131032 IBT131032 ILP131032 IVL131032 JFH131032 JPD131032 JYZ131032 KIV131032 KSR131032 LCN131032 LMJ131032 LWF131032 MGB131032 MPX131032 MZT131032 NJP131032 NTL131032 ODH131032 OND131032 OWZ131032 PGV131032 PQR131032 QAN131032 QKJ131032 QUF131032 REB131032 RNX131032 RXT131032 SHP131032 SRL131032 TBH131032 TLD131032 TUZ131032 UEV131032 UOR131032 UYN131032 VIJ131032 VSF131032 WCB131032 WLX131032 WVT131032 JH196568 TD196568 ACZ196568 AMV196568 AWR196568 BGN196568 BQJ196568 CAF196568 CKB196568 CTX196568 DDT196568 DNP196568 DXL196568 EHH196568 ERD196568 FAZ196568 FKV196568 FUR196568 GEN196568 GOJ196568 GYF196568 HIB196568 HRX196568 IBT196568 ILP196568 IVL196568 JFH196568 JPD196568 JYZ196568 KIV196568 KSR196568 LCN196568 LMJ196568 LWF196568 MGB196568 MPX196568 MZT196568 NJP196568 NTL196568 ODH196568 OND196568 OWZ196568 PGV196568 PQR196568 QAN196568 QKJ196568 QUF196568 REB196568 RNX196568 RXT196568 SHP196568 SRL196568 TBH196568 TLD196568 TUZ196568 UEV196568 UOR196568 UYN196568 VIJ196568 VSF196568 WCB196568 WLX196568 WVT196568 JH262104 TD262104 ACZ262104 AMV262104 AWR262104 BGN262104 BQJ262104 CAF262104 CKB262104 CTX262104 DDT262104 DNP262104 DXL262104 EHH262104 ERD262104 FAZ262104 FKV262104 FUR262104 GEN262104 GOJ262104 GYF262104 HIB262104 HRX262104 IBT262104 ILP262104 IVL262104 JFH262104 JPD262104 JYZ262104 KIV262104 KSR262104 LCN262104 LMJ262104 LWF262104 MGB262104 MPX262104 MZT262104 NJP262104 NTL262104 ODH262104 OND262104 OWZ262104 PGV262104 PQR262104 QAN262104 QKJ262104 QUF262104 REB262104 RNX262104 RXT262104 SHP262104 SRL262104 TBH262104 TLD262104 TUZ262104 UEV262104 UOR262104 UYN262104 VIJ262104 VSF262104 WCB262104 WLX262104 WVT262104 JH327640 TD327640 ACZ327640 AMV327640 AWR327640 BGN327640 BQJ327640 CAF327640 CKB327640 CTX327640 DDT327640 DNP327640 DXL327640 EHH327640 ERD327640 FAZ327640 FKV327640 FUR327640 GEN327640 GOJ327640 GYF327640 HIB327640 HRX327640 IBT327640 ILP327640 IVL327640 JFH327640 JPD327640 JYZ327640 KIV327640 KSR327640 LCN327640 LMJ327640 LWF327640 MGB327640 MPX327640 MZT327640 NJP327640 NTL327640 ODH327640 OND327640 OWZ327640 PGV327640 PQR327640 QAN327640 QKJ327640 QUF327640 REB327640 RNX327640 RXT327640 SHP327640 SRL327640 TBH327640 TLD327640 TUZ327640 UEV327640 UOR327640 UYN327640 VIJ327640 VSF327640 WCB327640 WLX327640 WVT327640 JH393176 TD393176 ACZ393176 AMV393176 AWR393176 BGN393176 BQJ393176 CAF393176 CKB393176 CTX393176 DDT393176 DNP393176 DXL393176 EHH393176 ERD393176 FAZ393176 FKV393176 FUR393176 GEN393176 GOJ393176 GYF393176 HIB393176 HRX393176 IBT393176 ILP393176 IVL393176 JFH393176 JPD393176 JYZ393176 KIV393176 KSR393176 LCN393176 LMJ393176 LWF393176 MGB393176 MPX393176 MZT393176 NJP393176 NTL393176 ODH393176 OND393176 OWZ393176 PGV393176 PQR393176 QAN393176 QKJ393176 QUF393176 REB393176 RNX393176 RXT393176 SHP393176 SRL393176 TBH393176 TLD393176 TUZ393176 UEV393176 UOR393176 UYN393176 VIJ393176 VSF393176 WCB393176 WLX393176 WVT393176 JH458712 TD458712 ACZ458712 AMV458712 AWR458712 BGN458712 BQJ458712 CAF458712 CKB458712 CTX458712 DDT458712 DNP458712 DXL458712 EHH458712 ERD458712 FAZ458712 FKV458712 FUR458712 GEN458712 GOJ458712 GYF458712 HIB458712 HRX458712 IBT458712 ILP458712 IVL458712 JFH458712 JPD458712 JYZ458712 KIV458712 KSR458712 LCN458712 LMJ458712 LWF458712 MGB458712 MPX458712 MZT458712 NJP458712 NTL458712 ODH458712 OND458712 OWZ458712 PGV458712 PQR458712 QAN458712 QKJ458712 QUF458712 REB458712 RNX458712 RXT458712 SHP458712 SRL458712 TBH458712 TLD458712 TUZ458712 UEV458712 UOR458712 UYN458712 VIJ458712 VSF458712 WCB458712 WLX458712 WVT458712 JH524248 TD524248 ACZ524248 AMV524248 AWR524248 BGN524248 BQJ524248 CAF524248 CKB524248 CTX524248 DDT524248 DNP524248 DXL524248 EHH524248 ERD524248 FAZ524248 FKV524248 FUR524248 GEN524248 GOJ524248 GYF524248 HIB524248 HRX524248 IBT524248 ILP524248 IVL524248 JFH524248 JPD524248 JYZ524248 KIV524248 KSR524248 LCN524248 LMJ524248 LWF524248 MGB524248 MPX524248 MZT524248 NJP524248 NTL524248 ODH524248 OND524248 OWZ524248 PGV524248 PQR524248 QAN524248 QKJ524248 QUF524248 REB524248 RNX524248 RXT524248 SHP524248 SRL524248 TBH524248 TLD524248 TUZ524248 UEV524248 UOR524248 UYN524248 VIJ524248 VSF524248 WCB524248 WLX524248 WVT524248 JH589784 TD589784 ACZ589784 AMV589784 AWR589784 BGN589784 BQJ589784 CAF589784 CKB589784 CTX589784 DDT589784 DNP589784 DXL589784 EHH589784 ERD589784 FAZ589784 FKV589784 FUR589784 GEN589784 GOJ589784 GYF589784 HIB589784 HRX589784 IBT589784 ILP589784 IVL589784 JFH589784 JPD589784 JYZ589784 KIV589784 KSR589784 LCN589784 LMJ589784 LWF589784 MGB589784 MPX589784 MZT589784 NJP589784 NTL589784 ODH589784 OND589784 OWZ589784 PGV589784 PQR589784 QAN589784 QKJ589784 QUF589784 REB589784 RNX589784 RXT589784 SHP589784 SRL589784 TBH589784 TLD589784 TUZ589784 UEV589784 UOR589784 UYN589784 VIJ589784 VSF589784 WCB589784 WLX589784 WVT589784 JH655320 TD655320 ACZ655320 AMV655320 AWR655320 BGN655320 BQJ655320 CAF655320 CKB655320 CTX655320 DDT655320 DNP655320 DXL655320 EHH655320 ERD655320 FAZ655320 FKV655320 FUR655320 GEN655320 GOJ655320 GYF655320 HIB655320 HRX655320 IBT655320 ILP655320 IVL655320 JFH655320 JPD655320 JYZ655320 KIV655320 KSR655320 LCN655320 LMJ655320 LWF655320 MGB655320 MPX655320 MZT655320 NJP655320 NTL655320 ODH655320 OND655320 OWZ655320 PGV655320 PQR655320 QAN655320 QKJ655320 QUF655320 REB655320 RNX655320 RXT655320 SHP655320 SRL655320 TBH655320 TLD655320 TUZ655320 UEV655320 UOR655320 UYN655320 VIJ655320 VSF655320 WCB655320 WLX655320 WVT655320 JH720856 TD720856 ACZ720856 AMV720856 AWR720856 BGN720856 BQJ720856 CAF720856 CKB720856 CTX720856 DDT720856 DNP720856 DXL720856 EHH720856 ERD720856 FAZ720856 FKV720856 FUR720856 GEN720856 GOJ720856 GYF720856 HIB720856 HRX720856 IBT720856 ILP720856 IVL720856 JFH720856 JPD720856 JYZ720856 KIV720856 KSR720856 LCN720856 LMJ720856 LWF720856 MGB720856 MPX720856 MZT720856 NJP720856 NTL720856 ODH720856 OND720856 OWZ720856 PGV720856 PQR720856 QAN720856 QKJ720856 QUF720856 REB720856 RNX720856 RXT720856 SHP720856 SRL720856 TBH720856 TLD720856 TUZ720856 UEV720856 UOR720856 UYN720856 VIJ720856 VSF720856 WCB720856 WLX720856 WVT720856 JH786392 TD786392 ACZ786392 AMV786392 AWR786392 BGN786392 BQJ786392 CAF786392 CKB786392 CTX786392 DDT786392 DNP786392 DXL786392 EHH786392 ERD786392 FAZ786392 FKV786392 FUR786392 GEN786392 GOJ786392 GYF786392 HIB786392 HRX786392 IBT786392 ILP786392 IVL786392 JFH786392 JPD786392 JYZ786392 KIV786392 KSR786392 LCN786392 LMJ786392 LWF786392 MGB786392 MPX786392 MZT786392 NJP786392 NTL786392 ODH786392 OND786392 OWZ786392 PGV786392 PQR786392 QAN786392 QKJ786392 QUF786392 REB786392 RNX786392 RXT786392 SHP786392 SRL786392 TBH786392 TLD786392 TUZ786392 UEV786392 UOR786392 UYN786392 VIJ786392 VSF786392 WCB786392 WLX786392 WVT786392 JH851928 TD851928 ACZ851928 AMV851928 AWR851928 BGN851928 BQJ851928 CAF851928 CKB851928 CTX851928 DDT851928 DNP851928 DXL851928 EHH851928 ERD851928 FAZ851928 FKV851928 FUR851928 GEN851928 GOJ851928 GYF851928 HIB851928 HRX851928 IBT851928 ILP851928 IVL851928 JFH851928 JPD851928 JYZ851928 KIV851928 KSR851928 LCN851928 LMJ851928 LWF851928 MGB851928 MPX851928 MZT851928 NJP851928 NTL851928 ODH851928 OND851928 OWZ851928 PGV851928 PQR851928 QAN851928 QKJ851928 QUF851928 REB851928 RNX851928 RXT851928 SHP851928 SRL851928 TBH851928 TLD851928 TUZ851928 UEV851928 UOR851928 UYN851928 VIJ851928 VSF851928 WCB851928 WLX851928 WVT851928 JH917464 TD917464 ACZ917464 AMV917464 AWR917464 BGN917464 BQJ917464 CAF917464 CKB917464 CTX917464 DDT917464 DNP917464 DXL917464 EHH917464 ERD917464 FAZ917464 FKV917464 FUR917464 GEN917464 GOJ917464 GYF917464 HIB917464 HRX917464 IBT917464 ILP917464 IVL917464 JFH917464 JPD917464 JYZ917464 KIV917464 KSR917464 LCN917464 LMJ917464 LWF917464 MGB917464 MPX917464 MZT917464 NJP917464 NTL917464 ODH917464 OND917464 OWZ917464 PGV917464 PQR917464 QAN917464 QKJ917464 QUF917464 REB917464 RNX917464 RXT917464 SHP917464 SRL917464 TBH917464 TLD917464 TUZ917464 UEV917464 UOR917464 UYN917464 VIJ917464 VSF917464 WCB917464 WLX917464 WVT917464 JH983000 TD983000 ACZ983000 AMV983000 AWR983000 BGN983000 BQJ983000 CAF983000 CKB983000 CTX983000 DDT983000 DNP983000 DXL983000 EHH983000 ERD983000 FAZ983000 FKV983000 FUR983000 GEN983000 GOJ983000 GYF983000 HIB983000 HRX983000 IBT983000 ILP983000 IVL983000 JFH983000 JPD983000 JYZ983000 KIV983000 KSR983000 LCN983000 LMJ983000 LWF983000 MGB983000 MPX983000 MZT983000 NJP983000 NTL983000 ODH983000 OND983000 OWZ983000 PGV983000 PQR983000 QAN983000 QKJ983000 QUF983000 REB983000 RNX983000 RXT983000 SHP983000 SRL983000 TBH983000 TLD983000 TUZ983000 UEV983000 UOR983000 UYN983000 VIJ983000 VSF983000 WCB983000 WLX983000">
      <formula1>1</formula1>
    </dataValidation>
    <dataValidation type="whole" operator="greaterThanOrEqual" allowBlank="1" showInputMessage="1" showErrorMessage="1" sqref="WVT982984:WVT982986 O65500:O65528 O982984:O982986 O917448:O917450 O851912:O851914 O786376:O786378 O720840:O720842 O655304:O655306 O589768:O589770 O524232:O524234 O458696:O458698 O393160:O393162 O327624:O327626 O262088:O262090 O196552:O196554 O131016:O131018 O65480:O65482 O982980:O982981 O917444:O917445 O851908:O851909 O786372:O786373 O720836:O720837 O655300:O655301 O589764:O589765 O524228:O524229 O458692:O458693 O393156:O393157 O327620:O327621 O262084:O262085 O196548:O196549 O131012:O131013 O65476:O65477 O982971:O982975 O917435:O917439 O851899:O851903 O786363:O786367 O720827:O720831 O655291:O655295 O589755:O589759 O524219:O524223 O458683:O458687 O393147:O393151 O327611:O327615 O262075:O262079 O196539:O196543 O131003:O131007 O65467:O65471 O982995:O982998 O917459:O917462 O851923:O851926 O786387:O786390 O720851:O720854 O655315:O655318 O589779:O589782 O524243:O524246 O458707:O458710 O393171:O393174 O327635:O327638 O262099:O262102 O196563:O196566 O131027:O131030 O65491:O65494 O983004:O983032 O917468:O917496 O851932:O851960 O786396:O786424 O720860:O720888 O655324:O655352 O589788:O589816 O524252:O524280 O458716:O458744 O393180:O393208 O327644:O327672 O262108:O262136 O196572:O196600 O131036:O131064 JH65500:JH65528 TD65500:TD65528 ACZ65500:ACZ65528 AMV65500:AMV65528 AWR65500:AWR65528 BGN65500:BGN65528 BQJ65500:BQJ65528 CAF65500:CAF65528 CKB65500:CKB65528 CTX65500:CTX65528 DDT65500:DDT65528 DNP65500:DNP65528 DXL65500:DXL65528 EHH65500:EHH65528 ERD65500:ERD65528 FAZ65500:FAZ65528 FKV65500:FKV65528 FUR65500:FUR65528 GEN65500:GEN65528 GOJ65500:GOJ65528 GYF65500:GYF65528 HIB65500:HIB65528 HRX65500:HRX65528 IBT65500:IBT65528 ILP65500:ILP65528 IVL65500:IVL65528 JFH65500:JFH65528 JPD65500:JPD65528 JYZ65500:JYZ65528 KIV65500:KIV65528 KSR65500:KSR65528 LCN65500:LCN65528 LMJ65500:LMJ65528 LWF65500:LWF65528 MGB65500:MGB65528 MPX65500:MPX65528 MZT65500:MZT65528 NJP65500:NJP65528 NTL65500:NTL65528 ODH65500:ODH65528 OND65500:OND65528 OWZ65500:OWZ65528 PGV65500:PGV65528 PQR65500:PQR65528 QAN65500:QAN65528 QKJ65500:QKJ65528 QUF65500:QUF65528 REB65500:REB65528 RNX65500:RNX65528 RXT65500:RXT65528 SHP65500:SHP65528 SRL65500:SRL65528 TBH65500:TBH65528 TLD65500:TLD65528 TUZ65500:TUZ65528 UEV65500:UEV65528 UOR65500:UOR65528 UYN65500:UYN65528 VIJ65500:VIJ65528 VSF65500:VSF65528 WCB65500:WCB65528 WLX65500:WLX65528 WVT65500:WVT65528 JH131036:JH131064 TD131036:TD131064 ACZ131036:ACZ131064 AMV131036:AMV131064 AWR131036:AWR131064 BGN131036:BGN131064 BQJ131036:BQJ131064 CAF131036:CAF131064 CKB131036:CKB131064 CTX131036:CTX131064 DDT131036:DDT131064 DNP131036:DNP131064 DXL131036:DXL131064 EHH131036:EHH131064 ERD131036:ERD131064 FAZ131036:FAZ131064 FKV131036:FKV131064 FUR131036:FUR131064 GEN131036:GEN131064 GOJ131036:GOJ131064 GYF131036:GYF131064 HIB131036:HIB131064 HRX131036:HRX131064 IBT131036:IBT131064 ILP131036:ILP131064 IVL131036:IVL131064 JFH131036:JFH131064 JPD131036:JPD131064 JYZ131036:JYZ131064 KIV131036:KIV131064 KSR131036:KSR131064 LCN131036:LCN131064 LMJ131036:LMJ131064 LWF131036:LWF131064 MGB131036:MGB131064 MPX131036:MPX131064 MZT131036:MZT131064 NJP131036:NJP131064 NTL131036:NTL131064 ODH131036:ODH131064 OND131036:OND131064 OWZ131036:OWZ131064 PGV131036:PGV131064 PQR131036:PQR131064 QAN131036:QAN131064 QKJ131036:QKJ131064 QUF131036:QUF131064 REB131036:REB131064 RNX131036:RNX131064 RXT131036:RXT131064 SHP131036:SHP131064 SRL131036:SRL131064 TBH131036:TBH131064 TLD131036:TLD131064 TUZ131036:TUZ131064 UEV131036:UEV131064 UOR131036:UOR131064 UYN131036:UYN131064 VIJ131036:VIJ131064 VSF131036:VSF131064 WCB131036:WCB131064 WLX131036:WLX131064 WVT131036:WVT131064 JH196572:JH196600 TD196572:TD196600 ACZ196572:ACZ196600 AMV196572:AMV196600 AWR196572:AWR196600 BGN196572:BGN196600 BQJ196572:BQJ196600 CAF196572:CAF196600 CKB196572:CKB196600 CTX196572:CTX196600 DDT196572:DDT196600 DNP196572:DNP196600 DXL196572:DXL196600 EHH196572:EHH196600 ERD196572:ERD196600 FAZ196572:FAZ196600 FKV196572:FKV196600 FUR196572:FUR196600 GEN196572:GEN196600 GOJ196572:GOJ196600 GYF196572:GYF196600 HIB196572:HIB196600 HRX196572:HRX196600 IBT196572:IBT196600 ILP196572:ILP196600 IVL196572:IVL196600 JFH196572:JFH196600 JPD196572:JPD196600 JYZ196572:JYZ196600 KIV196572:KIV196600 KSR196572:KSR196600 LCN196572:LCN196600 LMJ196572:LMJ196600 LWF196572:LWF196600 MGB196572:MGB196600 MPX196572:MPX196600 MZT196572:MZT196600 NJP196572:NJP196600 NTL196572:NTL196600 ODH196572:ODH196600 OND196572:OND196600 OWZ196572:OWZ196600 PGV196572:PGV196600 PQR196572:PQR196600 QAN196572:QAN196600 QKJ196572:QKJ196600 QUF196572:QUF196600 REB196572:REB196600 RNX196572:RNX196600 RXT196572:RXT196600 SHP196572:SHP196600 SRL196572:SRL196600 TBH196572:TBH196600 TLD196572:TLD196600 TUZ196572:TUZ196600 UEV196572:UEV196600 UOR196572:UOR196600 UYN196572:UYN196600 VIJ196572:VIJ196600 VSF196572:VSF196600 WCB196572:WCB196600 WLX196572:WLX196600 WVT196572:WVT196600 JH262108:JH262136 TD262108:TD262136 ACZ262108:ACZ262136 AMV262108:AMV262136 AWR262108:AWR262136 BGN262108:BGN262136 BQJ262108:BQJ262136 CAF262108:CAF262136 CKB262108:CKB262136 CTX262108:CTX262136 DDT262108:DDT262136 DNP262108:DNP262136 DXL262108:DXL262136 EHH262108:EHH262136 ERD262108:ERD262136 FAZ262108:FAZ262136 FKV262108:FKV262136 FUR262108:FUR262136 GEN262108:GEN262136 GOJ262108:GOJ262136 GYF262108:GYF262136 HIB262108:HIB262136 HRX262108:HRX262136 IBT262108:IBT262136 ILP262108:ILP262136 IVL262108:IVL262136 JFH262108:JFH262136 JPD262108:JPD262136 JYZ262108:JYZ262136 KIV262108:KIV262136 KSR262108:KSR262136 LCN262108:LCN262136 LMJ262108:LMJ262136 LWF262108:LWF262136 MGB262108:MGB262136 MPX262108:MPX262136 MZT262108:MZT262136 NJP262108:NJP262136 NTL262108:NTL262136 ODH262108:ODH262136 OND262108:OND262136 OWZ262108:OWZ262136 PGV262108:PGV262136 PQR262108:PQR262136 QAN262108:QAN262136 QKJ262108:QKJ262136 QUF262108:QUF262136 REB262108:REB262136 RNX262108:RNX262136 RXT262108:RXT262136 SHP262108:SHP262136 SRL262108:SRL262136 TBH262108:TBH262136 TLD262108:TLD262136 TUZ262108:TUZ262136 UEV262108:UEV262136 UOR262108:UOR262136 UYN262108:UYN262136 VIJ262108:VIJ262136 VSF262108:VSF262136 WCB262108:WCB262136 WLX262108:WLX262136 WVT262108:WVT262136 JH327644:JH327672 TD327644:TD327672 ACZ327644:ACZ327672 AMV327644:AMV327672 AWR327644:AWR327672 BGN327644:BGN327672 BQJ327644:BQJ327672 CAF327644:CAF327672 CKB327644:CKB327672 CTX327644:CTX327672 DDT327644:DDT327672 DNP327644:DNP327672 DXL327644:DXL327672 EHH327644:EHH327672 ERD327644:ERD327672 FAZ327644:FAZ327672 FKV327644:FKV327672 FUR327644:FUR327672 GEN327644:GEN327672 GOJ327644:GOJ327672 GYF327644:GYF327672 HIB327644:HIB327672 HRX327644:HRX327672 IBT327644:IBT327672 ILP327644:ILP327672 IVL327644:IVL327672 JFH327644:JFH327672 JPD327644:JPD327672 JYZ327644:JYZ327672 KIV327644:KIV327672 KSR327644:KSR327672 LCN327644:LCN327672 LMJ327644:LMJ327672 LWF327644:LWF327672 MGB327644:MGB327672 MPX327644:MPX327672 MZT327644:MZT327672 NJP327644:NJP327672 NTL327644:NTL327672 ODH327644:ODH327672 OND327644:OND327672 OWZ327644:OWZ327672 PGV327644:PGV327672 PQR327644:PQR327672 QAN327644:QAN327672 QKJ327644:QKJ327672 QUF327644:QUF327672 REB327644:REB327672 RNX327644:RNX327672 RXT327644:RXT327672 SHP327644:SHP327672 SRL327644:SRL327672 TBH327644:TBH327672 TLD327644:TLD327672 TUZ327644:TUZ327672 UEV327644:UEV327672 UOR327644:UOR327672 UYN327644:UYN327672 VIJ327644:VIJ327672 VSF327644:VSF327672 WCB327644:WCB327672 WLX327644:WLX327672 WVT327644:WVT327672 JH393180:JH393208 TD393180:TD393208 ACZ393180:ACZ393208 AMV393180:AMV393208 AWR393180:AWR393208 BGN393180:BGN393208 BQJ393180:BQJ393208 CAF393180:CAF393208 CKB393180:CKB393208 CTX393180:CTX393208 DDT393180:DDT393208 DNP393180:DNP393208 DXL393180:DXL393208 EHH393180:EHH393208 ERD393180:ERD393208 FAZ393180:FAZ393208 FKV393180:FKV393208 FUR393180:FUR393208 GEN393180:GEN393208 GOJ393180:GOJ393208 GYF393180:GYF393208 HIB393180:HIB393208 HRX393180:HRX393208 IBT393180:IBT393208 ILP393180:ILP393208 IVL393180:IVL393208 JFH393180:JFH393208 JPD393180:JPD393208 JYZ393180:JYZ393208 KIV393180:KIV393208 KSR393180:KSR393208 LCN393180:LCN393208 LMJ393180:LMJ393208 LWF393180:LWF393208 MGB393180:MGB393208 MPX393180:MPX393208 MZT393180:MZT393208 NJP393180:NJP393208 NTL393180:NTL393208 ODH393180:ODH393208 OND393180:OND393208 OWZ393180:OWZ393208 PGV393180:PGV393208 PQR393180:PQR393208 QAN393180:QAN393208 QKJ393180:QKJ393208 QUF393180:QUF393208 REB393180:REB393208 RNX393180:RNX393208 RXT393180:RXT393208 SHP393180:SHP393208 SRL393180:SRL393208 TBH393180:TBH393208 TLD393180:TLD393208 TUZ393180:TUZ393208 UEV393180:UEV393208 UOR393180:UOR393208 UYN393180:UYN393208 VIJ393180:VIJ393208 VSF393180:VSF393208 WCB393180:WCB393208 WLX393180:WLX393208 WVT393180:WVT393208 JH458716:JH458744 TD458716:TD458744 ACZ458716:ACZ458744 AMV458716:AMV458744 AWR458716:AWR458744 BGN458716:BGN458744 BQJ458716:BQJ458744 CAF458716:CAF458744 CKB458716:CKB458744 CTX458716:CTX458744 DDT458716:DDT458744 DNP458716:DNP458744 DXL458716:DXL458744 EHH458716:EHH458744 ERD458716:ERD458744 FAZ458716:FAZ458744 FKV458716:FKV458744 FUR458716:FUR458744 GEN458716:GEN458744 GOJ458716:GOJ458744 GYF458716:GYF458744 HIB458716:HIB458744 HRX458716:HRX458744 IBT458716:IBT458744 ILP458716:ILP458744 IVL458716:IVL458744 JFH458716:JFH458744 JPD458716:JPD458744 JYZ458716:JYZ458744 KIV458716:KIV458744 KSR458716:KSR458744 LCN458716:LCN458744 LMJ458716:LMJ458744 LWF458716:LWF458744 MGB458716:MGB458744 MPX458716:MPX458744 MZT458716:MZT458744 NJP458716:NJP458744 NTL458716:NTL458744 ODH458716:ODH458744 OND458716:OND458744 OWZ458716:OWZ458744 PGV458716:PGV458744 PQR458716:PQR458744 QAN458716:QAN458744 QKJ458716:QKJ458744 QUF458716:QUF458744 REB458716:REB458744 RNX458716:RNX458744 RXT458716:RXT458744 SHP458716:SHP458744 SRL458716:SRL458744 TBH458716:TBH458744 TLD458716:TLD458744 TUZ458716:TUZ458744 UEV458716:UEV458744 UOR458716:UOR458744 UYN458716:UYN458744 VIJ458716:VIJ458744 VSF458716:VSF458744 WCB458716:WCB458744 WLX458716:WLX458744 WVT458716:WVT458744 JH524252:JH524280 TD524252:TD524280 ACZ524252:ACZ524280 AMV524252:AMV524280 AWR524252:AWR524280 BGN524252:BGN524280 BQJ524252:BQJ524280 CAF524252:CAF524280 CKB524252:CKB524280 CTX524252:CTX524280 DDT524252:DDT524280 DNP524252:DNP524280 DXL524252:DXL524280 EHH524252:EHH524280 ERD524252:ERD524280 FAZ524252:FAZ524280 FKV524252:FKV524280 FUR524252:FUR524280 GEN524252:GEN524280 GOJ524252:GOJ524280 GYF524252:GYF524280 HIB524252:HIB524280 HRX524252:HRX524280 IBT524252:IBT524280 ILP524252:ILP524280 IVL524252:IVL524280 JFH524252:JFH524280 JPD524252:JPD524280 JYZ524252:JYZ524280 KIV524252:KIV524280 KSR524252:KSR524280 LCN524252:LCN524280 LMJ524252:LMJ524280 LWF524252:LWF524280 MGB524252:MGB524280 MPX524252:MPX524280 MZT524252:MZT524280 NJP524252:NJP524280 NTL524252:NTL524280 ODH524252:ODH524280 OND524252:OND524280 OWZ524252:OWZ524280 PGV524252:PGV524280 PQR524252:PQR524280 QAN524252:QAN524280 QKJ524252:QKJ524280 QUF524252:QUF524280 REB524252:REB524280 RNX524252:RNX524280 RXT524252:RXT524280 SHP524252:SHP524280 SRL524252:SRL524280 TBH524252:TBH524280 TLD524252:TLD524280 TUZ524252:TUZ524280 UEV524252:UEV524280 UOR524252:UOR524280 UYN524252:UYN524280 VIJ524252:VIJ524280 VSF524252:VSF524280 WCB524252:WCB524280 WLX524252:WLX524280 WVT524252:WVT524280 JH589788:JH589816 TD589788:TD589816 ACZ589788:ACZ589816 AMV589788:AMV589816 AWR589788:AWR589816 BGN589788:BGN589816 BQJ589788:BQJ589816 CAF589788:CAF589816 CKB589788:CKB589816 CTX589788:CTX589816 DDT589788:DDT589816 DNP589788:DNP589816 DXL589788:DXL589816 EHH589788:EHH589816 ERD589788:ERD589816 FAZ589788:FAZ589816 FKV589788:FKV589816 FUR589788:FUR589816 GEN589788:GEN589816 GOJ589788:GOJ589816 GYF589788:GYF589816 HIB589788:HIB589816 HRX589788:HRX589816 IBT589788:IBT589816 ILP589788:ILP589816 IVL589788:IVL589816 JFH589788:JFH589816 JPD589788:JPD589816 JYZ589788:JYZ589816 KIV589788:KIV589816 KSR589788:KSR589816 LCN589788:LCN589816 LMJ589788:LMJ589816 LWF589788:LWF589816 MGB589788:MGB589816 MPX589788:MPX589816 MZT589788:MZT589816 NJP589788:NJP589816 NTL589788:NTL589816 ODH589788:ODH589816 OND589788:OND589816 OWZ589788:OWZ589816 PGV589788:PGV589816 PQR589788:PQR589816 QAN589788:QAN589816 QKJ589788:QKJ589816 QUF589788:QUF589816 REB589788:REB589816 RNX589788:RNX589816 RXT589788:RXT589816 SHP589788:SHP589816 SRL589788:SRL589816 TBH589788:TBH589816 TLD589788:TLD589816 TUZ589788:TUZ589816 UEV589788:UEV589816 UOR589788:UOR589816 UYN589788:UYN589816 VIJ589788:VIJ589816 VSF589788:VSF589816 WCB589788:WCB589816 WLX589788:WLX589816 WVT589788:WVT589816 JH655324:JH655352 TD655324:TD655352 ACZ655324:ACZ655352 AMV655324:AMV655352 AWR655324:AWR655352 BGN655324:BGN655352 BQJ655324:BQJ655352 CAF655324:CAF655352 CKB655324:CKB655352 CTX655324:CTX655352 DDT655324:DDT655352 DNP655324:DNP655352 DXL655324:DXL655352 EHH655324:EHH655352 ERD655324:ERD655352 FAZ655324:FAZ655352 FKV655324:FKV655352 FUR655324:FUR655352 GEN655324:GEN655352 GOJ655324:GOJ655352 GYF655324:GYF655352 HIB655324:HIB655352 HRX655324:HRX655352 IBT655324:IBT655352 ILP655324:ILP655352 IVL655324:IVL655352 JFH655324:JFH655352 JPD655324:JPD655352 JYZ655324:JYZ655352 KIV655324:KIV655352 KSR655324:KSR655352 LCN655324:LCN655352 LMJ655324:LMJ655352 LWF655324:LWF655352 MGB655324:MGB655352 MPX655324:MPX655352 MZT655324:MZT655352 NJP655324:NJP655352 NTL655324:NTL655352 ODH655324:ODH655352 OND655324:OND655352 OWZ655324:OWZ655352 PGV655324:PGV655352 PQR655324:PQR655352 QAN655324:QAN655352 QKJ655324:QKJ655352 QUF655324:QUF655352 REB655324:REB655352 RNX655324:RNX655352 RXT655324:RXT655352 SHP655324:SHP655352 SRL655324:SRL655352 TBH655324:TBH655352 TLD655324:TLD655352 TUZ655324:TUZ655352 UEV655324:UEV655352 UOR655324:UOR655352 UYN655324:UYN655352 VIJ655324:VIJ655352 VSF655324:VSF655352 WCB655324:WCB655352 WLX655324:WLX655352 WVT655324:WVT655352 JH720860:JH720888 TD720860:TD720888 ACZ720860:ACZ720888 AMV720860:AMV720888 AWR720860:AWR720888 BGN720860:BGN720888 BQJ720860:BQJ720888 CAF720860:CAF720888 CKB720860:CKB720888 CTX720860:CTX720888 DDT720860:DDT720888 DNP720860:DNP720888 DXL720860:DXL720888 EHH720860:EHH720888 ERD720860:ERD720888 FAZ720860:FAZ720888 FKV720860:FKV720888 FUR720860:FUR720888 GEN720860:GEN720888 GOJ720860:GOJ720888 GYF720860:GYF720888 HIB720860:HIB720888 HRX720860:HRX720888 IBT720860:IBT720888 ILP720860:ILP720888 IVL720860:IVL720888 JFH720860:JFH720888 JPD720860:JPD720888 JYZ720860:JYZ720888 KIV720860:KIV720888 KSR720860:KSR720888 LCN720860:LCN720888 LMJ720860:LMJ720888 LWF720860:LWF720888 MGB720860:MGB720888 MPX720860:MPX720888 MZT720860:MZT720888 NJP720860:NJP720888 NTL720860:NTL720888 ODH720860:ODH720888 OND720860:OND720888 OWZ720860:OWZ720888 PGV720860:PGV720888 PQR720860:PQR720888 QAN720860:QAN720888 QKJ720860:QKJ720888 QUF720860:QUF720888 REB720860:REB720888 RNX720860:RNX720888 RXT720860:RXT720888 SHP720860:SHP720888 SRL720860:SRL720888 TBH720860:TBH720888 TLD720860:TLD720888 TUZ720860:TUZ720888 UEV720860:UEV720888 UOR720860:UOR720888 UYN720860:UYN720888 VIJ720860:VIJ720888 VSF720860:VSF720888 WCB720860:WCB720888 WLX720860:WLX720888 WVT720860:WVT720888 JH786396:JH786424 TD786396:TD786424 ACZ786396:ACZ786424 AMV786396:AMV786424 AWR786396:AWR786424 BGN786396:BGN786424 BQJ786396:BQJ786424 CAF786396:CAF786424 CKB786396:CKB786424 CTX786396:CTX786424 DDT786396:DDT786424 DNP786396:DNP786424 DXL786396:DXL786424 EHH786396:EHH786424 ERD786396:ERD786424 FAZ786396:FAZ786424 FKV786396:FKV786424 FUR786396:FUR786424 GEN786396:GEN786424 GOJ786396:GOJ786424 GYF786396:GYF786424 HIB786396:HIB786424 HRX786396:HRX786424 IBT786396:IBT786424 ILP786396:ILP786424 IVL786396:IVL786424 JFH786396:JFH786424 JPD786396:JPD786424 JYZ786396:JYZ786424 KIV786396:KIV786424 KSR786396:KSR786424 LCN786396:LCN786424 LMJ786396:LMJ786424 LWF786396:LWF786424 MGB786396:MGB786424 MPX786396:MPX786424 MZT786396:MZT786424 NJP786396:NJP786424 NTL786396:NTL786424 ODH786396:ODH786424 OND786396:OND786424 OWZ786396:OWZ786424 PGV786396:PGV786424 PQR786396:PQR786424 QAN786396:QAN786424 QKJ786396:QKJ786424 QUF786396:QUF786424 REB786396:REB786424 RNX786396:RNX786424 RXT786396:RXT786424 SHP786396:SHP786424 SRL786396:SRL786424 TBH786396:TBH786424 TLD786396:TLD786424 TUZ786396:TUZ786424 UEV786396:UEV786424 UOR786396:UOR786424 UYN786396:UYN786424 VIJ786396:VIJ786424 VSF786396:VSF786424 WCB786396:WCB786424 WLX786396:WLX786424 WVT786396:WVT786424 JH851932:JH851960 TD851932:TD851960 ACZ851932:ACZ851960 AMV851932:AMV851960 AWR851932:AWR851960 BGN851932:BGN851960 BQJ851932:BQJ851960 CAF851932:CAF851960 CKB851932:CKB851960 CTX851932:CTX851960 DDT851932:DDT851960 DNP851932:DNP851960 DXL851932:DXL851960 EHH851932:EHH851960 ERD851932:ERD851960 FAZ851932:FAZ851960 FKV851932:FKV851960 FUR851932:FUR851960 GEN851932:GEN851960 GOJ851932:GOJ851960 GYF851932:GYF851960 HIB851932:HIB851960 HRX851932:HRX851960 IBT851932:IBT851960 ILP851932:ILP851960 IVL851932:IVL851960 JFH851932:JFH851960 JPD851932:JPD851960 JYZ851932:JYZ851960 KIV851932:KIV851960 KSR851932:KSR851960 LCN851932:LCN851960 LMJ851932:LMJ851960 LWF851932:LWF851960 MGB851932:MGB851960 MPX851932:MPX851960 MZT851932:MZT851960 NJP851932:NJP851960 NTL851932:NTL851960 ODH851932:ODH851960 OND851932:OND851960 OWZ851932:OWZ851960 PGV851932:PGV851960 PQR851932:PQR851960 QAN851932:QAN851960 QKJ851932:QKJ851960 QUF851932:QUF851960 REB851932:REB851960 RNX851932:RNX851960 RXT851932:RXT851960 SHP851932:SHP851960 SRL851932:SRL851960 TBH851932:TBH851960 TLD851932:TLD851960 TUZ851932:TUZ851960 UEV851932:UEV851960 UOR851932:UOR851960 UYN851932:UYN851960 VIJ851932:VIJ851960 VSF851932:VSF851960 WCB851932:WCB851960 WLX851932:WLX851960 WVT851932:WVT851960 JH917468:JH917496 TD917468:TD917496 ACZ917468:ACZ917496 AMV917468:AMV917496 AWR917468:AWR917496 BGN917468:BGN917496 BQJ917468:BQJ917496 CAF917468:CAF917496 CKB917468:CKB917496 CTX917468:CTX917496 DDT917468:DDT917496 DNP917468:DNP917496 DXL917468:DXL917496 EHH917468:EHH917496 ERD917468:ERD917496 FAZ917468:FAZ917496 FKV917468:FKV917496 FUR917468:FUR917496 GEN917468:GEN917496 GOJ917468:GOJ917496 GYF917468:GYF917496 HIB917468:HIB917496 HRX917468:HRX917496 IBT917468:IBT917496 ILP917468:ILP917496 IVL917468:IVL917496 JFH917468:JFH917496 JPD917468:JPD917496 JYZ917468:JYZ917496 KIV917468:KIV917496 KSR917468:KSR917496 LCN917468:LCN917496 LMJ917468:LMJ917496 LWF917468:LWF917496 MGB917468:MGB917496 MPX917468:MPX917496 MZT917468:MZT917496 NJP917468:NJP917496 NTL917468:NTL917496 ODH917468:ODH917496 OND917468:OND917496 OWZ917468:OWZ917496 PGV917468:PGV917496 PQR917468:PQR917496 QAN917468:QAN917496 QKJ917468:QKJ917496 QUF917468:QUF917496 REB917468:REB917496 RNX917468:RNX917496 RXT917468:RXT917496 SHP917468:SHP917496 SRL917468:SRL917496 TBH917468:TBH917496 TLD917468:TLD917496 TUZ917468:TUZ917496 UEV917468:UEV917496 UOR917468:UOR917496 UYN917468:UYN917496 VIJ917468:VIJ917496 VSF917468:VSF917496 WCB917468:WCB917496 WLX917468:WLX917496 WVT917468:WVT917496 JH983004:JH983032 TD983004:TD983032 ACZ983004:ACZ983032 AMV983004:AMV983032 AWR983004:AWR983032 BGN983004:BGN983032 BQJ983004:BQJ983032 CAF983004:CAF983032 CKB983004:CKB983032 CTX983004:CTX983032 DDT983004:DDT983032 DNP983004:DNP983032 DXL983004:DXL983032 EHH983004:EHH983032 ERD983004:ERD983032 FAZ983004:FAZ983032 FKV983004:FKV983032 FUR983004:FUR983032 GEN983004:GEN983032 GOJ983004:GOJ983032 GYF983004:GYF983032 HIB983004:HIB983032 HRX983004:HRX983032 IBT983004:IBT983032 ILP983004:ILP983032 IVL983004:IVL983032 JFH983004:JFH983032 JPD983004:JPD983032 JYZ983004:JYZ983032 KIV983004:KIV983032 KSR983004:KSR983032 LCN983004:LCN983032 LMJ983004:LMJ983032 LWF983004:LWF983032 MGB983004:MGB983032 MPX983004:MPX983032 MZT983004:MZT983032 NJP983004:NJP983032 NTL983004:NTL983032 ODH983004:ODH983032 OND983004:OND983032 OWZ983004:OWZ983032 PGV983004:PGV983032 PQR983004:PQR983032 QAN983004:QAN983032 QKJ983004:QKJ983032 QUF983004:QUF983032 REB983004:REB983032 RNX983004:RNX983032 RXT983004:RXT983032 SHP983004:SHP983032 SRL983004:SRL983032 TBH983004:TBH983032 TLD983004:TLD983032 TUZ983004:TUZ983032 UEV983004:UEV983032 UOR983004:UOR983032 UYN983004:UYN983032 VIJ983004:VIJ983032 VSF983004:VSF983032 WCB983004:WCB983032 WLX983004:WLX983032 WVT983004:WVT983032 JH65491:JH65494 TD65491:TD65494 ACZ65491:ACZ65494 AMV65491:AMV65494 AWR65491:AWR65494 BGN65491:BGN65494 BQJ65491:BQJ65494 CAF65491:CAF65494 CKB65491:CKB65494 CTX65491:CTX65494 DDT65491:DDT65494 DNP65491:DNP65494 DXL65491:DXL65494 EHH65491:EHH65494 ERD65491:ERD65494 FAZ65491:FAZ65494 FKV65491:FKV65494 FUR65491:FUR65494 GEN65491:GEN65494 GOJ65491:GOJ65494 GYF65491:GYF65494 HIB65491:HIB65494 HRX65491:HRX65494 IBT65491:IBT65494 ILP65491:ILP65494 IVL65491:IVL65494 JFH65491:JFH65494 JPD65491:JPD65494 JYZ65491:JYZ65494 KIV65491:KIV65494 KSR65491:KSR65494 LCN65491:LCN65494 LMJ65491:LMJ65494 LWF65491:LWF65494 MGB65491:MGB65494 MPX65491:MPX65494 MZT65491:MZT65494 NJP65491:NJP65494 NTL65491:NTL65494 ODH65491:ODH65494 OND65491:OND65494 OWZ65491:OWZ65494 PGV65491:PGV65494 PQR65491:PQR65494 QAN65491:QAN65494 QKJ65491:QKJ65494 QUF65491:QUF65494 REB65491:REB65494 RNX65491:RNX65494 RXT65491:RXT65494 SHP65491:SHP65494 SRL65491:SRL65494 TBH65491:TBH65494 TLD65491:TLD65494 TUZ65491:TUZ65494 UEV65491:UEV65494 UOR65491:UOR65494 UYN65491:UYN65494 VIJ65491:VIJ65494 VSF65491:VSF65494 WCB65491:WCB65494 WLX65491:WLX65494 WVT65491:WVT65494 JH131027:JH131030 TD131027:TD131030 ACZ131027:ACZ131030 AMV131027:AMV131030 AWR131027:AWR131030 BGN131027:BGN131030 BQJ131027:BQJ131030 CAF131027:CAF131030 CKB131027:CKB131030 CTX131027:CTX131030 DDT131027:DDT131030 DNP131027:DNP131030 DXL131027:DXL131030 EHH131027:EHH131030 ERD131027:ERD131030 FAZ131027:FAZ131030 FKV131027:FKV131030 FUR131027:FUR131030 GEN131027:GEN131030 GOJ131027:GOJ131030 GYF131027:GYF131030 HIB131027:HIB131030 HRX131027:HRX131030 IBT131027:IBT131030 ILP131027:ILP131030 IVL131027:IVL131030 JFH131027:JFH131030 JPD131027:JPD131030 JYZ131027:JYZ131030 KIV131027:KIV131030 KSR131027:KSR131030 LCN131027:LCN131030 LMJ131027:LMJ131030 LWF131027:LWF131030 MGB131027:MGB131030 MPX131027:MPX131030 MZT131027:MZT131030 NJP131027:NJP131030 NTL131027:NTL131030 ODH131027:ODH131030 OND131027:OND131030 OWZ131027:OWZ131030 PGV131027:PGV131030 PQR131027:PQR131030 QAN131027:QAN131030 QKJ131027:QKJ131030 QUF131027:QUF131030 REB131027:REB131030 RNX131027:RNX131030 RXT131027:RXT131030 SHP131027:SHP131030 SRL131027:SRL131030 TBH131027:TBH131030 TLD131027:TLD131030 TUZ131027:TUZ131030 UEV131027:UEV131030 UOR131027:UOR131030 UYN131027:UYN131030 VIJ131027:VIJ131030 VSF131027:VSF131030 WCB131027:WCB131030 WLX131027:WLX131030 WVT131027:WVT131030 JH196563:JH196566 TD196563:TD196566 ACZ196563:ACZ196566 AMV196563:AMV196566 AWR196563:AWR196566 BGN196563:BGN196566 BQJ196563:BQJ196566 CAF196563:CAF196566 CKB196563:CKB196566 CTX196563:CTX196566 DDT196563:DDT196566 DNP196563:DNP196566 DXL196563:DXL196566 EHH196563:EHH196566 ERD196563:ERD196566 FAZ196563:FAZ196566 FKV196563:FKV196566 FUR196563:FUR196566 GEN196563:GEN196566 GOJ196563:GOJ196566 GYF196563:GYF196566 HIB196563:HIB196566 HRX196563:HRX196566 IBT196563:IBT196566 ILP196563:ILP196566 IVL196563:IVL196566 JFH196563:JFH196566 JPD196563:JPD196566 JYZ196563:JYZ196566 KIV196563:KIV196566 KSR196563:KSR196566 LCN196563:LCN196566 LMJ196563:LMJ196566 LWF196563:LWF196566 MGB196563:MGB196566 MPX196563:MPX196566 MZT196563:MZT196566 NJP196563:NJP196566 NTL196563:NTL196566 ODH196563:ODH196566 OND196563:OND196566 OWZ196563:OWZ196566 PGV196563:PGV196566 PQR196563:PQR196566 QAN196563:QAN196566 QKJ196563:QKJ196566 QUF196563:QUF196566 REB196563:REB196566 RNX196563:RNX196566 RXT196563:RXT196566 SHP196563:SHP196566 SRL196563:SRL196566 TBH196563:TBH196566 TLD196563:TLD196566 TUZ196563:TUZ196566 UEV196563:UEV196566 UOR196563:UOR196566 UYN196563:UYN196566 VIJ196563:VIJ196566 VSF196563:VSF196566 WCB196563:WCB196566 WLX196563:WLX196566 WVT196563:WVT196566 JH262099:JH262102 TD262099:TD262102 ACZ262099:ACZ262102 AMV262099:AMV262102 AWR262099:AWR262102 BGN262099:BGN262102 BQJ262099:BQJ262102 CAF262099:CAF262102 CKB262099:CKB262102 CTX262099:CTX262102 DDT262099:DDT262102 DNP262099:DNP262102 DXL262099:DXL262102 EHH262099:EHH262102 ERD262099:ERD262102 FAZ262099:FAZ262102 FKV262099:FKV262102 FUR262099:FUR262102 GEN262099:GEN262102 GOJ262099:GOJ262102 GYF262099:GYF262102 HIB262099:HIB262102 HRX262099:HRX262102 IBT262099:IBT262102 ILP262099:ILP262102 IVL262099:IVL262102 JFH262099:JFH262102 JPD262099:JPD262102 JYZ262099:JYZ262102 KIV262099:KIV262102 KSR262099:KSR262102 LCN262099:LCN262102 LMJ262099:LMJ262102 LWF262099:LWF262102 MGB262099:MGB262102 MPX262099:MPX262102 MZT262099:MZT262102 NJP262099:NJP262102 NTL262099:NTL262102 ODH262099:ODH262102 OND262099:OND262102 OWZ262099:OWZ262102 PGV262099:PGV262102 PQR262099:PQR262102 QAN262099:QAN262102 QKJ262099:QKJ262102 QUF262099:QUF262102 REB262099:REB262102 RNX262099:RNX262102 RXT262099:RXT262102 SHP262099:SHP262102 SRL262099:SRL262102 TBH262099:TBH262102 TLD262099:TLD262102 TUZ262099:TUZ262102 UEV262099:UEV262102 UOR262099:UOR262102 UYN262099:UYN262102 VIJ262099:VIJ262102 VSF262099:VSF262102 WCB262099:WCB262102 WLX262099:WLX262102 WVT262099:WVT262102 JH327635:JH327638 TD327635:TD327638 ACZ327635:ACZ327638 AMV327635:AMV327638 AWR327635:AWR327638 BGN327635:BGN327638 BQJ327635:BQJ327638 CAF327635:CAF327638 CKB327635:CKB327638 CTX327635:CTX327638 DDT327635:DDT327638 DNP327635:DNP327638 DXL327635:DXL327638 EHH327635:EHH327638 ERD327635:ERD327638 FAZ327635:FAZ327638 FKV327635:FKV327638 FUR327635:FUR327638 GEN327635:GEN327638 GOJ327635:GOJ327638 GYF327635:GYF327638 HIB327635:HIB327638 HRX327635:HRX327638 IBT327635:IBT327638 ILP327635:ILP327638 IVL327635:IVL327638 JFH327635:JFH327638 JPD327635:JPD327638 JYZ327635:JYZ327638 KIV327635:KIV327638 KSR327635:KSR327638 LCN327635:LCN327638 LMJ327635:LMJ327638 LWF327635:LWF327638 MGB327635:MGB327638 MPX327635:MPX327638 MZT327635:MZT327638 NJP327635:NJP327638 NTL327635:NTL327638 ODH327635:ODH327638 OND327635:OND327638 OWZ327635:OWZ327638 PGV327635:PGV327638 PQR327635:PQR327638 QAN327635:QAN327638 QKJ327635:QKJ327638 QUF327635:QUF327638 REB327635:REB327638 RNX327635:RNX327638 RXT327635:RXT327638 SHP327635:SHP327638 SRL327635:SRL327638 TBH327635:TBH327638 TLD327635:TLD327638 TUZ327635:TUZ327638 UEV327635:UEV327638 UOR327635:UOR327638 UYN327635:UYN327638 VIJ327635:VIJ327638 VSF327635:VSF327638 WCB327635:WCB327638 WLX327635:WLX327638 WVT327635:WVT327638 JH393171:JH393174 TD393171:TD393174 ACZ393171:ACZ393174 AMV393171:AMV393174 AWR393171:AWR393174 BGN393171:BGN393174 BQJ393171:BQJ393174 CAF393171:CAF393174 CKB393171:CKB393174 CTX393171:CTX393174 DDT393171:DDT393174 DNP393171:DNP393174 DXL393171:DXL393174 EHH393171:EHH393174 ERD393171:ERD393174 FAZ393171:FAZ393174 FKV393171:FKV393174 FUR393171:FUR393174 GEN393171:GEN393174 GOJ393171:GOJ393174 GYF393171:GYF393174 HIB393171:HIB393174 HRX393171:HRX393174 IBT393171:IBT393174 ILP393171:ILP393174 IVL393171:IVL393174 JFH393171:JFH393174 JPD393171:JPD393174 JYZ393171:JYZ393174 KIV393171:KIV393174 KSR393171:KSR393174 LCN393171:LCN393174 LMJ393171:LMJ393174 LWF393171:LWF393174 MGB393171:MGB393174 MPX393171:MPX393174 MZT393171:MZT393174 NJP393171:NJP393174 NTL393171:NTL393174 ODH393171:ODH393174 OND393171:OND393174 OWZ393171:OWZ393174 PGV393171:PGV393174 PQR393171:PQR393174 QAN393171:QAN393174 QKJ393171:QKJ393174 QUF393171:QUF393174 REB393171:REB393174 RNX393171:RNX393174 RXT393171:RXT393174 SHP393171:SHP393174 SRL393171:SRL393174 TBH393171:TBH393174 TLD393171:TLD393174 TUZ393171:TUZ393174 UEV393171:UEV393174 UOR393171:UOR393174 UYN393171:UYN393174 VIJ393171:VIJ393174 VSF393171:VSF393174 WCB393171:WCB393174 WLX393171:WLX393174 WVT393171:WVT393174 JH458707:JH458710 TD458707:TD458710 ACZ458707:ACZ458710 AMV458707:AMV458710 AWR458707:AWR458710 BGN458707:BGN458710 BQJ458707:BQJ458710 CAF458707:CAF458710 CKB458707:CKB458710 CTX458707:CTX458710 DDT458707:DDT458710 DNP458707:DNP458710 DXL458707:DXL458710 EHH458707:EHH458710 ERD458707:ERD458710 FAZ458707:FAZ458710 FKV458707:FKV458710 FUR458707:FUR458710 GEN458707:GEN458710 GOJ458707:GOJ458710 GYF458707:GYF458710 HIB458707:HIB458710 HRX458707:HRX458710 IBT458707:IBT458710 ILP458707:ILP458710 IVL458707:IVL458710 JFH458707:JFH458710 JPD458707:JPD458710 JYZ458707:JYZ458710 KIV458707:KIV458710 KSR458707:KSR458710 LCN458707:LCN458710 LMJ458707:LMJ458710 LWF458707:LWF458710 MGB458707:MGB458710 MPX458707:MPX458710 MZT458707:MZT458710 NJP458707:NJP458710 NTL458707:NTL458710 ODH458707:ODH458710 OND458707:OND458710 OWZ458707:OWZ458710 PGV458707:PGV458710 PQR458707:PQR458710 QAN458707:QAN458710 QKJ458707:QKJ458710 QUF458707:QUF458710 REB458707:REB458710 RNX458707:RNX458710 RXT458707:RXT458710 SHP458707:SHP458710 SRL458707:SRL458710 TBH458707:TBH458710 TLD458707:TLD458710 TUZ458707:TUZ458710 UEV458707:UEV458710 UOR458707:UOR458710 UYN458707:UYN458710 VIJ458707:VIJ458710 VSF458707:VSF458710 WCB458707:WCB458710 WLX458707:WLX458710 WVT458707:WVT458710 JH524243:JH524246 TD524243:TD524246 ACZ524243:ACZ524246 AMV524243:AMV524246 AWR524243:AWR524246 BGN524243:BGN524246 BQJ524243:BQJ524246 CAF524243:CAF524246 CKB524243:CKB524246 CTX524243:CTX524246 DDT524243:DDT524246 DNP524243:DNP524246 DXL524243:DXL524246 EHH524243:EHH524246 ERD524243:ERD524246 FAZ524243:FAZ524246 FKV524243:FKV524246 FUR524243:FUR524246 GEN524243:GEN524246 GOJ524243:GOJ524246 GYF524243:GYF524246 HIB524243:HIB524246 HRX524243:HRX524246 IBT524243:IBT524246 ILP524243:ILP524246 IVL524243:IVL524246 JFH524243:JFH524246 JPD524243:JPD524246 JYZ524243:JYZ524246 KIV524243:KIV524246 KSR524243:KSR524246 LCN524243:LCN524246 LMJ524243:LMJ524246 LWF524243:LWF524246 MGB524243:MGB524246 MPX524243:MPX524246 MZT524243:MZT524246 NJP524243:NJP524246 NTL524243:NTL524246 ODH524243:ODH524246 OND524243:OND524246 OWZ524243:OWZ524246 PGV524243:PGV524246 PQR524243:PQR524246 QAN524243:QAN524246 QKJ524243:QKJ524246 QUF524243:QUF524246 REB524243:REB524246 RNX524243:RNX524246 RXT524243:RXT524246 SHP524243:SHP524246 SRL524243:SRL524246 TBH524243:TBH524246 TLD524243:TLD524246 TUZ524243:TUZ524246 UEV524243:UEV524246 UOR524243:UOR524246 UYN524243:UYN524246 VIJ524243:VIJ524246 VSF524243:VSF524246 WCB524243:WCB524246 WLX524243:WLX524246 WVT524243:WVT524246 JH589779:JH589782 TD589779:TD589782 ACZ589779:ACZ589782 AMV589779:AMV589782 AWR589779:AWR589782 BGN589779:BGN589782 BQJ589779:BQJ589782 CAF589779:CAF589782 CKB589779:CKB589782 CTX589779:CTX589782 DDT589779:DDT589782 DNP589779:DNP589782 DXL589779:DXL589782 EHH589779:EHH589782 ERD589779:ERD589782 FAZ589779:FAZ589782 FKV589779:FKV589782 FUR589779:FUR589782 GEN589779:GEN589782 GOJ589779:GOJ589782 GYF589779:GYF589782 HIB589779:HIB589782 HRX589779:HRX589782 IBT589779:IBT589782 ILP589779:ILP589782 IVL589779:IVL589782 JFH589779:JFH589782 JPD589779:JPD589782 JYZ589779:JYZ589782 KIV589779:KIV589782 KSR589779:KSR589782 LCN589779:LCN589782 LMJ589779:LMJ589782 LWF589779:LWF589782 MGB589779:MGB589782 MPX589779:MPX589782 MZT589779:MZT589782 NJP589779:NJP589782 NTL589779:NTL589782 ODH589779:ODH589782 OND589779:OND589782 OWZ589779:OWZ589782 PGV589779:PGV589782 PQR589779:PQR589782 QAN589779:QAN589782 QKJ589779:QKJ589782 QUF589779:QUF589782 REB589779:REB589782 RNX589779:RNX589782 RXT589779:RXT589782 SHP589779:SHP589782 SRL589779:SRL589782 TBH589779:TBH589782 TLD589779:TLD589782 TUZ589779:TUZ589782 UEV589779:UEV589782 UOR589779:UOR589782 UYN589779:UYN589782 VIJ589779:VIJ589782 VSF589779:VSF589782 WCB589779:WCB589782 WLX589779:WLX589782 WVT589779:WVT589782 JH655315:JH655318 TD655315:TD655318 ACZ655315:ACZ655318 AMV655315:AMV655318 AWR655315:AWR655318 BGN655315:BGN655318 BQJ655315:BQJ655318 CAF655315:CAF655318 CKB655315:CKB655318 CTX655315:CTX655318 DDT655315:DDT655318 DNP655315:DNP655318 DXL655315:DXL655318 EHH655315:EHH655318 ERD655315:ERD655318 FAZ655315:FAZ655318 FKV655315:FKV655318 FUR655315:FUR655318 GEN655315:GEN655318 GOJ655315:GOJ655318 GYF655315:GYF655318 HIB655315:HIB655318 HRX655315:HRX655318 IBT655315:IBT655318 ILP655315:ILP655318 IVL655315:IVL655318 JFH655315:JFH655318 JPD655315:JPD655318 JYZ655315:JYZ655318 KIV655315:KIV655318 KSR655315:KSR655318 LCN655315:LCN655318 LMJ655315:LMJ655318 LWF655315:LWF655318 MGB655315:MGB655318 MPX655315:MPX655318 MZT655315:MZT655318 NJP655315:NJP655318 NTL655315:NTL655318 ODH655315:ODH655318 OND655315:OND655318 OWZ655315:OWZ655318 PGV655315:PGV655318 PQR655315:PQR655318 QAN655315:QAN655318 QKJ655315:QKJ655318 QUF655315:QUF655318 REB655315:REB655318 RNX655315:RNX655318 RXT655315:RXT655318 SHP655315:SHP655318 SRL655315:SRL655318 TBH655315:TBH655318 TLD655315:TLD655318 TUZ655315:TUZ655318 UEV655315:UEV655318 UOR655315:UOR655318 UYN655315:UYN655318 VIJ655315:VIJ655318 VSF655315:VSF655318 WCB655315:WCB655318 WLX655315:WLX655318 WVT655315:WVT655318 JH720851:JH720854 TD720851:TD720854 ACZ720851:ACZ720854 AMV720851:AMV720854 AWR720851:AWR720854 BGN720851:BGN720854 BQJ720851:BQJ720854 CAF720851:CAF720854 CKB720851:CKB720854 CTX720851:CTX720854 DDT720851:DDT720854 DNP720851:DNP720854 DXL720851:DXL720854 EHH720851:EHH720854 ERD720851:ERD720854 FAZ720851:FAZ720854 FKV720851:FKV720854 FUR720851:FUR720854 GEN720851:GEN720854 GOJ720851:GOJ720854 GYF720851:GYF720854 HIB720851:HIB720854 HRX720851:HRX720854 IBT720851:IBT720854 ILP720851:ILP720854 IVL720851:IVL720854 JFH720851:JFH720854 JPD720851:JPD720854 JYZ720851:JYZ720854 KIV720851:KIV720854 KSR720851:KSR720854 LCN720851:LCN720854 LMJ720851:LMJ720854 LWF720851:LWF720854 MGB720851:MGB720854 MPX720851:MPX720854 MZT720851:MZT720854 NJP720851:NJP720854 NTL720851:NTL720854 ODH720851:ODH720854 OND720851:OND720854 OWZ720851:OWZ720854 PGV720851:PGV720854 PQR720851:PQR720854 QAN720851:QAN720854 QKJ720851:QKJ720854 QUF720851:QUF720854 REB720851:REB720854 RNX720851:RNX720854 RXT720851:RXT720854 SHP720851:SHP720854 SRL720851:SRL720854 TBH720851:TBH720854 TLD720851:TLD720854 TUZ720851:TUZ720854 UEV720851:UEV720854 UOR720851:UOR720854 UYN720851:UYN720854 VIJ720851:VIJ720854 VSF720851:VSF720854 WCB720851:WCB720854 WLX720851:WLX720854 WVT720851:WVT720854 JH786387:JH786390 TD786387:TD786390 ACZ786387:ACZ786390 AMV786387:AMV786390 AWR786387:AWR786390 BGN786387:BGN786390 BQJ786387:BQJ786390 CAF786387:CAF786390 CKB786387:CKB786390 CTX786387:CTX786390 DDT786387:DDT786390 DNP786387:DNP786390 DXL786387:DXL786390 EHH786387:EHH786390 ERD786387:ERD786390 FAZ786387:FAZ786390 FKV786387:FKV786390 FUR786387:FUR786390 GEN786387:GEN786390 GOJ786387:GOJ786390 GYF786387:GYF786390 HIB786387:HIB786390 HRX786387:HRX786390 IBT786387:IBT786390 ILP786387:ILP786390 IVL786387:IVL786390 JFH786387:JFH786390 JPD786387:JPD786390 JYZ786387:JYZ786390 KIV786387:KIV786390 KSR786387:KSR786390 LCN786387:LCN786390 LMJ786387:LMJ786390 LWF786387:LWF786390 MGB786387:MGB786390 MPX786387:MPX786390 MZT786387:MZT786390 NJP786387:NJP786390 NTL786387:NTL786390 ODH786387:ODH786390 OND786387:OND786390 OWZ786387:OWZ786390 PGV786387:PGV786390 PQR786387:PQR786390 QAN786387:QAN786390 QKJ786387:QKJ786390 QUF786387:QUF786390 REB786387:REB786390 RNX786387:RNX786390 RXT786387:RXT786390 SHP786387:SHP786390 SRL786387:SRL786390 TBH786387:TBH786390 TLD786387:TLD786390 TUZ786387:TUZ786390 UEV786387:UEV786390 UOR786387:UOR786390 UYN786387:UYN786390 VIJ786387:VIJ786390 VSF786387:VSF786390 WCB786387:WCB786390 WLX786387:WLX786390 WVT786387:WVT786390 JH851923:JH851926 TD851923:TD851926 ACZ851923:ACZ851926 AMV851923:AMV851926 AWR851923:AWR851926 BGN851923:BGN851926 BQJ851923:BQJ851926 CAF851923:CAF851926 CKB851923:CKB851926 CTX851923:CTX851926 DDT851923:DDT851926 DNP851923:DNP851926 DXL851923:DXL851926 EHH851923:EHH851926 ERD851923:ERD851926 FAZ851923:FAZ851926 FKV851923:FKV851926 FUR851923:FUR851926 GEN851923:GEN851926 GOJ851923:GOJ851926 GYF851923:GYF851926 HIB851923:HIB851926 HRX851923:HRX851926 IBT851923:IBT851926 ILP851923:ILP851926 IVL851923:IVL851926 JFH851923:JFH851926 JPD851923:JPD851926 JYZ851923:JYZ851926 KIV851923:KIV851926 KSR851923:KSR851926 LCN851923:LCN851926 LMJ851923:LMJ851926 LWF851923:LWF851926 MGB851923:MGB851926 MPX851923:MPX851926 MZT851923:MZT851926 NJP851923:NJP851926 NTL851923:NTL851926 ODH851923:ODH851926 OND851923:OND851926 OWZ851923:OWZ851926 PGV851923:PGV851926 PQR851923:PQR851926 QAN851923:QAN851926 QKJ851923:QKJ851926 QUF851923:QUF851926 REB851923:REB851926 RNX851923:RNX851926 RXT851923:RXT851926 SHP851923:SHP851926 SRL851923:SRL851926 TBH851923:TBH851926 TLD851923:TLD851926 TUZ851923:TUZ851926 UEV851923:UEV851926 UOR851923:UOR851926 UYN851923:UYN851926 VIJ851923:VIJ851926 VSF851923:VSF851926 WCB851923:WCB851926 WLX851923:WLX851926 WVT851923:WVT851926 JH917459:JH917462 TD917459:TD917462 ACZ917459:ACZ917462 AMV917459:AMV917462 AWR917459:AWR917462 BGN917459:BGN917462 BQJ917459:BQJ917462 CAF917459:CAF917462 CKB917459:CKB917462 CTX917459:CTX917462 DDT917459:DDT917462 DNP917459:DNP917462 DXL917459:DXL917462 EHH917459:EHH917462 ERD917459:ERD917462 FAZ917459:FAZ917462 FKV917459:FKV917462 FUR917459:FUR917462 GEN917459:GEN917462 GOJ917459:GOJ917462 GYF917459:GYF917462 HIB917459:HIB917462 HRX917459:HRX917462 IBT917459:IBT917462 ILP917459:ILP917462 IVL917459:IVL917462 JFH917459:JFH917462 JPD917459:JPD917462 JYZ917459:JYZ917462 KIV917459:KIV917462 KSR917459:KSR917462 LCN917459:LCN917462 LMJ917459:LMJ917462 LWF917459:LWF917462 MGB917459:MGB917462 MPX917459:MPX917462 MZT917459:MZT917462 NJP917459:NJP917462 NTL917459:NTL917462 ODH917459:ODH917462 OND917459:OND917462 OWZ917459:OWZ917462 PGV917459:PGV917462 PQR917459:PQR917462 QAN917459:QAN917462 QKJ917459:QKJ917462 QUF917459:QUF917462 REB917459:REB917462 RNX917459:RNX917462 RXT917459:RXT917462 SHP917459:SHP917462 SRL917459:SRL917462 TBH917459:TBH917462 TLD917459:TLD917462 TUZ917459:TUZ917462 UEV917459:UEV917462 UOR917459:UOR917462 UYN917459:UYN917462 VIJ917459:VIJ917462 VSF917459:VSF917462 WCB917459:WCB917462 WLX917459:WLX917462 WVT917459:WVT917462 JH982995:JH982998 TD982995:TD982998 ACZ982995:ACZ982998 AMV982995:AMV982998 AWR982995:AWR982998 BGN982995:BGN982998 BQJ982995:BQJ982998 CAF982995:CAF982998 CKB982995:CKB982998 CTX982995:CTX982998 DDT982995:DDT982998 DNP982995:DNP982998 DXL982995:DXL982998 EHH982995:EHH982998 ERD982995:ERD982998 FAZ982995:FAZ982998 FKV982995:FKV982998 FUR982995:FUR982998 GEN982995:GEN982998 GOJ982995:GOJ982998 GYF982995:GYF982998 HIB982995:HIB982998 HRX982995:HRX982998 IBT982995:IBT982998 ILP982995:ILP982998 IVL982995:IVL982998 JFH982995:JFH982998 JPD982995:JPD982998 JYZ982995:JYZ982998 KIV982995:KIV982998 KSR982995:KSR982998 LCN982995:LCN982998 LMJ982995:LMJ982998 LWF982995:LWF982998 MGB982995:MGB982998 MPX982995:MPX982998 MZT982995:MZT982998 NJP982995:NJP982998 NTL982995:NTL982998 ODH982995:ODH982998 OND982995:OND982998 OWZ982995:OWZ982998 PGV982995:PGV982998 PQR982995:PQR982998 QAN982995:QAN982998 QKJ982995:QKJ982998 QUF982995:QUF982998 REB982995:REB982998 RNX982995:RNX982998 RXT982995:RXT982998 SHP982995:SHP982998 SRL982995:SRL982998 TBH982995:TBH982998 TLD982995:TLD982998 TUZ982995:TUZ982998 UEV982995:UEV982998 UOR982995:UOR982998 UYN982995:UYN982998 VIJ982995:VIJ982998 VSF982995:VSF982998 WCB982995:WCB982998 WLX982995:WLX982998 WVT982995:WVT982998 JH65467:JH65471 TD65467:TD65471 ACZ65467:ACZ65471 AMV65467:AMV65471 AWR65467:AWR65471 BGN65467:BGN65471 BQJ65467:BQJ65471 CAF65467:CAF65471 CKB65467:CKB65471 CTX65467:CTX65471 DDT65467:DDT65471 DNP65467:DNP65471 DXL65467:DXL65471 EHH65467:EHH65471 ERD65467:ERD65471 FAZ65467:FAZ65471 FKV65467:FKV65471 FUR65467:FUR65471 GEN65467:GEN65471 GOJ65467:GOJ65471 GYF65467:GYF65471 HIB65467:HIB65471 HRX65467:HRX65471 IBT65467:IBT65471 ILP65467:ILP65471 IVL65467:IVL65471 JFH65467:JFH65471 JPD65467:JPD65471 JYZ65467:JYZ65471 KIV65467:KIV65471 KSR65467:KSR65471 LCN65467:LCN65471 LMJ65467:LMJ65471 LWF65467:LWF65471 MGB65467:MGB65471 MPX65467:MPX65471 MZT65467:MZT65471 NJP65467:NJP65471 NTL65467:NTL65471 ODH65467:ODH65471 OND65467:OND65471 OWZ65467:OWZ65471 PGV65467:PGV65471 PQR65467:PQR65471 QAN65467:QAN65471 QKJ65467:QKJ65471 QUF65467:QUF65471 REB65467:REB65471 RNX65467:RNX65471 RXT65467:RXT65471 SHP65467:SHP65471 SRL65467:SRL65471 TBH65467:TBH65471 TLD65467:TLD65471 TUZ65467:TUZ65471 UEV65467:UEV65471 UOR65467:UOR65471 UYN65467:UYN65471 VIJ65467:VIJ65471 VSF65467:VSF65471 WCB65467:WCB65471 WLX65467:WLX65471 WVT65467:WVT65471 JH131003:JH131007 TD131003:TD131007 ACZ131003:ACZ131007 AMV131003:AMV131007 AWR131003:AWR131007 BGN131003:BGN131007 BQJ131003:BQJ131007 CAF131003:CAF131007 CKB131003:CKB131007 CTX131003:CTX131007 DDT131003:DDT131007 DNP131003:DNP131007 DXL131003:DXL131007 EHH131003:EHH131007 ERD131003:ERD131007 FAZ131003:FAZ131007 FKV131003:FKV131007 FUR131003:FUR131007 GEN131003:GEN131007 GOJ131003:GOJ131007 GYF131003:GYF131007 HIB131003:HIB131007 HRX131003:HRX131007 IBT131003:IBT131007 ILP131003:ILP131007 IVL131003:IVL131007 JFH131003:JFH131007 JPD131003:JPD131007 JYZ131003:JYZ131007 KIV131003:KIV131007 KSR131003:KSR131007 LCN131003:LCN131007 LMJ131003:LMJ131007 LWF131003:LWF131007 MGB131003:MGB131007 MPX131003:MPX131007 MZT131003:MZT131007 NJP131003:NJP131007 NTL131003:NTL131007 ODH131003:ODH131007 OND131003:OND131007 OWZ131003:OWZ131007 PGV131003:PGV131007 PQR131003:PQR131007 QAN131003:QAN131007 QKJ131003:QKJ131007 QUF131003:QUF131007 REB131003:REB131007 RNX131003:RNX131007 RXT131003:RXT131007 SHP131003:SHP131007 SRL131003:SRL131007 TBH131003:TBH131007 TLD131003:TLD131007 TUZ131003:TUZ131007 UEV131003:UEV131007 UOR131003:UOR131007 UYN131003:UYN131007 VIJ131003:VIJ131007 VSF131003:VSF131007 WCB131003:WCB131007 WLX131003:WLX131007 WVT131003:WVT131007 JH196539:JH196543 TD196539:TD196543 ACZ196539:ACZ196543 AMV196539:AMV196543 AWR196539:AWR196543 BGN196539:BGN196543 BQJ196539:BQJ196543 CAF196539:CAF196543 CKB196539:CKB196543 CTX196539:CTX196543 DDT196539:DDT196543 DNP196539:DNP196543 DXL196539:DXL196543 EHH196539:EHH196543 ERD196539:ERD196543 FAZ196539:FAZ196543 FKV196539:FKV196543 FUR196539:FUR196543 GEN196539:GEN196543 GOJ196539:GOJ196543 GYF196539:GYF196543 HIB196539:HIB196543 HRX196539:HRX196543 IBT196539:IBT196543 ILP196539:ILP196543 IVL196539:IVL196543 JFH196539:JFH196543 JPD196539:JPD196543 JYZ196539:JYZ196543 KIV196539:KIV196543 KSR196539:KSR196543 LCN196539:LCN196543 LMJ196539:LMJ196543 LWF196539:LWF196543 MGB196539:MGB196543 MPX196539:MPX196543 MZT196539:MZT196543 NJP196539:NJP196543 NTL196539:NTL196543 ODH196539:ODH196543 OND196539:OND196543 OWZ196539:OWZ196543 PGV196539:PGV196543 PQR196539:PQR196543 QAN196539:QAN196543 QKJ196539:QKJ196543 QUF196539:QUF196543 REB196539:REB196543 RNX196539:RNX196543 RXT196539:RXT196543 SHP196539:SHP196543 SRL196539:SRL196543 TBH196539:TBH196543 TLD196539:TLD196543 TUZ196539:TUZ196543 UEV196539:UEV196543 UOR196539:UOR196543 UYN196539:UYN196543 VIJ196539:VIJ196543 VSF196539:VSF196543 WCB196539:WCB196543 WLX196539:WLX196543 WVT196539:WVT196543 JH262075:JH262079 TD262075:TD262079 ACZ262075:ACZ262079 AMV262075:AMV262079 AWR262075:AWR262079 BGN262075:BGN262079 BQJ262075:BQJ262079 CAF262075:CAF262079 CKB262075:CKB262079 CTX262075:CTX262079 DDT262075:DDT262079 DNP262075:DNP262079 DXL262075:DXL262079 EHH262075:EHH262079 ERD262075:ERD262079 FAZ262075:FAZ262079 FKV262075:FKV262079 FUR262075:FUR262079 GEN262075:GEN262079 GOJ262075:GOJ262079 GYF262075:GYF262079 HIB262075:HIB262079 HRX262075:HRX262079 IBT262075:IBT262079 ILP262075:ILP262079 IVL262075:IVL262079 JFH262075:JFH262079 JPD262075:JPD262079 JYZ262075:JYZ262079 KIV262075:KIV262079 KSR262075:KSR262079 LCN262075:LCN262079 LMJ262075:LMJ262079 LWF262075:LWF262079 MGB262075:MGB262079 MPX262075:MPX262079 MZT262075:MZT262079 NJP262075:NJP262079 NTL262075:NTL262079 ODH262075:ODH262079 OND262075:OND262079 OWZ262075:OWZ262079 PGV262075:PGV262079 PQR262075:PQR262079 QAN262075:QAN262079 QKJ262075:QKJ262079 QUF262075:QUF262079 REB262075:REB262079 RNX262075:RNX262079 RXT262075:RXT262079 SHP262075:SHP262079 SRL262075:SRL262079 TBH262075:TBH262079 TLD262075:TLD262079 TUZ262075:TUZ262079 UEV262075:UEV262079 UOR262075:UOR262079 UYN262075:UYN262079 VIJ262075:VIJ262079 VSF262075:VSF262079 WCB262075:WCB262079 WLX262075:WLX262079 WVT262075:WVT262079 JH327611:JH327615 TD327611:TD327615 ACZ327611:ACZ327615 AMV327611:AMV327615 AWR327611:AWR327615 BGN327611:BGN327615 BQJ327611:BQJ327615 CAF327611:CAF327615 CKB327611:CKB327615 CTX327611:CTX327615 DDT327611:DDT327615 DNP327611:DNP327615 DXL327611:DXL327615 EHH327611:EHH327615 ERD327611:ERD327615 FAZ327611:FAZ327615 FKV327611:FKV327615 FUR327611:FUR327615 GEN327611:GEN327615 GOJ327611:GOJ327615 GYF327611:GYF327615 HIB327611:HIB327615 HRX327611:HRX327615 IBT327611:IBT327615 ILP327611:ILP327615 IVL327611:IVL327615 JFH327611:JFH327615 JPD327611:JPD327615 JYZ327611:JYZ327615 KIV327611:KIV327615 KSR327611:KSR327615 LCN327611:LCN327615 LMJ327611:LMJ327615 LWF327611:LWF327615 MGB327611:MGB327615 MPX327611:MPX327615 MZT327611:MZT327615 NJP327611:NJP327615 NTL327611:NTL327615 ODH327611:ODH327615 OND327611:OND327615 OWZ327611:OWZ327615 PGV327611:PGV327615 PQR327611:PQR327615 QAN327611:QAN327615 QKJ327611:QKJ327615 QUF327611:QUF327615 REB327611:REB327615 RNX327611:RNX327615 RXT327611:RXT327615 SHP327611:SHP327615 SRL327611:SRL327615 TBH327611:TBH327615 TLD327611:TLD327615 TUZ327611:TUZ327615 UEV327611:UEV327615 UOR327611:UOR327615 UYN327611:UYN327615 VIJ327611:VIJ327615 VSF327611:VSF327615 WCB327611:WCB327615 WLX327611:WLX327615 WVT327611:WVT327615 JH393147:JH393151 TD393147:TD393151 ACZ393147:ACZ393151 AMV393147:AMV393151 AWR393147:AWR393151 BGN393147:BGN393151 BQJ393147:BQJ393151 CAF393147:CAF393151 CKB393147:CKB393151 CTX393147:CTX393151 DDT393147:DDT393151 DNP393147:DNP393151 DXL393147:DXL393151 EHH393147:EHH393151 ERD393147:ERD393151 FAZ393147:FAZ393151 FKV393147:FKV393151 FUR393147:FUR393151 GEN393147:GEN393151 GOJ393147:GOJ393151 GYF393147:GYF393151 HIB393147:HIB393151 HRX393147:HRX393151 IBT393147:IBT393151 ILP393147:ILP393151 IVL393147:IVL393151 JFH393147:JFH393151 JPD393147:JPD393151 JYZ393147:JYZ393151 KIV393147:KIV393151 KSR393147:KSR393151 LCN393147:LCN393151 LMJ393147:LMJ393151 LWF393147:LWF393151 MGB393147:MGB393151 MPX393147:MPX393151 MZT393147:MZT393151 NJP393147:NJP393151 NTL393147:NTL393151 ODH393147:ODH393151 OND393147:OND393151 OWZ393147:OWZ393151 PGV393147:PGV393151 PQR393147:PQR393151 QAN393147:QAN393151 QKJ393147:QKJ393151 QUF393147:QUF393151 REB393147:REB393151 RNX393147:RNX393151 RXT393147:RXT393151 SHP393147:SHP393151 SRL393147:SRL393151 TBH393147:TBH393151 TLD393147:TLD393151 TUZ393147:TUZ393151 UEV393147:UEV393151 UOR393147:UOR393151 UYN393147:UYN393151 VIJ393147:VIJ393151 VSF393147:VSF393151 WCB393147:WCB393151 WLX393147:WLX393151 WVT393147:WVT393151 JH458683:JH458687 TD458683:TD458687 ACZ458683:ACZ458687 AMV458683:AMV458687 AWR458683:AWR458687 BGN458683:BGN458687 BQJ458683:BQJ458687 CAF458683:CAF458687 CKB458683:CKB458687 CTX458683:CTX458687 DDT458683:DDT458687 DNP458683:DNP458687 DXL458683:DXL458687 EHH458683:EHH458687 ERD458683:ERD458687 FAZ458683:FAZ458687 FKV458683:FKV458687 FUR458683:FUR458687 GEN458683:GEN458687 GOJ458683:GOJ458687 GYF458683:GYF458687 HIB458683:HIB458687 HRX458683:HRX458687 IBT458683:IBT458687 ILP458683:ILP458687 IVL458683:IVL458687 JFH458683:JFH458687 JPD458683:JPD458687 JYZ458683:JYZ458687 KIV458683:KIV458687 KSR458683:KSR458687 LCN458683:LCN458687 LMJ458683:LMJ458687 LWF458683:LWF458687 MGB458683:MGB458687 MPX458683:MPX458687 MZT458683:MZT458687 NJP458683:NJP458687 NTL458683:NTL458687 ODH458683:ODH458687 OND458683:OND458687 OWZ458683:OWZ458687 PGV458683:PGV458687 PQR458683:PQR458687 QAN458683:QAN458687 QKJ458683:QKJ458687 QUF458683:QUF458687 REB458683:REB458687 RNX458683:RNX458687 RXT458683:RXT458687 SHP458683:SHP458687 SRL458683:SRL458687 TBH458683:TBH458687 TLD458683:TLD458687 TUZ458683:TUZ458687 UEV458683:UEV458687 UOR458683:UOR458687 UYN458683:UYN458687 VIJ458683:VIJ458687 VSF458683:VSF458687 WCB458683:WCB458687 WLX458683:WLX458687 WVT458683:WVT458687 JH524219:JH524223 TD524219:TD524223 ACZ524219:ACZ524223 AMV524219:AMV524223 AWR524219:AWR524223 BGN524219:BGN524223 BQJ524219:BQJ524223 CAF524219:CAF524223 CKB524219:CKB524223 CTX524219:CTX524223 DDT524219:DDT524223 DNP524219:DNP524223 DXL524219:DXL524223 EHH524219:EHH524223 ERD524219:ERD524223 FAZ524219:FAZ524223 FKV524219:FKV524223 FUR524219:FUR524223 GEN524219:GEN524223 GOJ524219:GOJ524223 GYF524219:GYF524223 HIB524219:HIB524223 HRX524219:HRX524223 IBT524219:IBT524223 ILP524219:ILP524223 IVL524219:IVL524223 JFH524219:JFH524223 JPD524219:JPD524223 JYZ524219:JYZ524223 KIV524219:KIV524223 KSR524219:KSR524223 LCN524219:LCN524223 LMJ524219:LMJ524223 LWF524219:LWF524223 MGB524219:MGB524223 MPX524219:MPX524223 MZT524219:MZT524223 NJP524219:NJP524223 NTL524219:NTL524223 ODH524219:ODH524223 OND524219:OND524223 OWZ524219:OWZ524223 PGV524219:PGV524223 PQR524219:PQR524223 QAN524219:QAN524223 QKJ524219:QKJ524223 QUF524219:QUF524223 REB524219:REB524223 RNX524219:RNX524223 RXT524219:RXT524223 SHP524219:SHP524223 SRL524219:SRL524223 TBH524219:TBH524223 TLD524219:TLD524223 TUZ524219:TUZ524223 UEV524219:UEV524223 UOR524219:UOR524223 UYN524219:UYN524223 VIJ524219:VIJ524223 VSF524219:VSF524223 WCB524219:WCB524223 WLX524219:WLX524223 WVT524219:WVT524223 JH589755:JH589759 TD589755:TD589759 ACZ589755:ACZ589759 AMV589755:AMV589759 AWR589755:AWR589759 BGN589755:BGN589759 BQJ589755:BQJ589759 CAF589755:CAF589759 CKB589755:CKB589759 CTX589755:CTX589759 DDT589755:DDT589759 DNP589755:DNP589759 DXL589755:DXL589759 EHH589755:EHH589759 ERD589755:ERD589759 FAZ589755:FAZ589759 FKV589755:FKV589759 FUR589755:FUR589759 GEN589755:GEN589759 GOJ589755:GOJ589759 GYF589755:GYF589759 HIB589755:HIB589759 HRX589755:HRX589759 IBT589755:IBT589759 ILP589755:ILP589759 IVL589755:IVL589759 JFH589755:JFH589759 JPD589755:JPD589759 JYZ589755:JYZ589759 KIV589755:KIV589759 KSR589755:KSR589759 LCN589755:LCN589759 LMJ589755:LMJ589759 LWF589755:LWF589759 MGB589755:MGB589759 MPX589755:MPX589759 MZT589755:MZT589759 NJP589755:NJP589759 NTL589755:NTL589759 ODH589755:ODH589759 OND589755:OND589759 OWZ589755:OWZ589759 PGV589755:PGV589759 PQR589755:PQR589759 QAN589755:QAN589759 QKJ589755:QKJ589759 QUF589755:QUF589759 REB589755:REB589759 RNX589755:RNX589759 RXT589755:RXT589759 SHP589755:SHP589759 SRL589755:SRL589759 TBH589755:TBH589759 TLD589755:TLD589759 TUZ589755:TUZ589759 UEV589755:UEV589759 UOR589755:UOR589759 UYN589755:UYN589759 VIJ589755:VIJ589759 VSF589755:VSF589759 WCB589755:WCB589759 WLX589755:WLX589759 WVT589755:WVT589759 JH655291:JH655295 TD655291:TD655295 ACZ655291:ACZ655295 AMV655291:AMV655295 AWR655291:AWR655295 BGN655291:BGN655295 BQJ655291:BQJ655295 CAF655291:CAF655295 CKB655291:CKB655295 CTX655291:CTX655295 DDT655291:DDT655295 DNP655291:DNP655295 DXL655291:DXL655295 EHH655291:EHH655295 ERD655291:ERD655295 FAZ655291:FAZ655295 FKV655291:FKV655295 FUR655291:FUR655295 GEN655291:GEN655295 GOJ655291:GOJ655295 GYF655291:GYF655295 HIB655291:HIB655295 HRX655291:HRX655295 IBT655291:IBT655295 ILP655291:ILP655295 IVL655291:IVL655295 JFH655291:JFH655295 JPD655291:JPD655295 JYZ655291:JYZ655295 KIV655291:KIV655295 KSR655291:KSR655295 LCN655291:LCN655295 LMJ655291:LMJ655295 LWF655291:LWF655295 MGB655291:MGB655295 MPX655291:MPX655295 MZT655291:MZT655295 NJP655291:NJP655295 NTL655291:NTL655295 ODH655291:ODH655295 OND655291:OND655295 OWZ655291:OWZ655295 PGV655291:PGV655295 PQR655291:PQR655295 QAN655291:QAN655295 QKJ655291:QKJ655295 QUF655291:QUF655295 REB655291:REB655295 RNX655291:RNX655295 RXT655291:RXT655295 SHP655291:SHP655295 SRL655291:SRL655295 TBH655291:TBH655295 TLD655291:TLD655295 TUZ655291:TUZ655295 UEV655291:UEV655295 UOR655291:UOR655295 UYN655291:UYN655295 VIJ655291:VIJ655295 VSF655291:VSF655295 WCB655291:WCB655295 WLX655291:WLX655295 WVT655291:WVT655295 JH720827:JH720831 TD720827:TD720831 ACZ720827:ACZ720831 AMV720827:AMV720831 AWR720827:AWR720831 BGN720827:BGN720831 BQJ720827:BQJ720831 CAF720827:CAF720831 CKB720827:CKB720831 CTX720827:CTX720831 DDT720827:DDT720831 DNP720827:DNP720831 DXL720827:DXL720831 EHH720827:EHH720831 ERD720827:ERD720831 FAZ720827:FAZ720831 FKV720827:FKV720831 FUR720827:FUR720831 GEN720827:GEN720831 GOJ720827:GOJ720831 GYF720827:GYF720831 HIB720827:HIB720831 HRX720827:HRX720831 IBT720827:IBT720831 ILP720827:ILP720831 IVL720827:IVL720831 JFH720827:JFH720831 JPD720827:JPD720831 JYZ720827:JYZ720831 KIV720827:KIV720831 KSR720827:KSR720831 LCN720827:LCN720831 LMJ720827:LMJ720831 LWF720827:LWF720831 MGB720827:MGB720831 MPX720827:MPX720831 MZT720827:MZT720831 NJP720827:NJP720831 NTL720827:NTL720831 ODH720827:ODH720831 OND720827:OND720831 OWZ720827:OWZ720831 PGV720827:PGV720831 PQR720827:PQR720831 QAN720827:QAN720831 QKJ720827:QKJ720831 QUF720827:QUF720831 REB720827:REB720831 RNX720827:RNX720831 RXT720827:RXT720831 SHP720827:SHP720831 SRL720827:SRL720831 TBH720827:TBH720831 TLD720827:TLD720831 TUZ720827:TUZ720831 UEV720827:UEV720831 UOR720827:UOR720831 UYN720827:UYN720831 VIJ720827:VIJ720831 VSF720827:VSF720831 WCB720827:WCB720831 WLX720827:WLX720831 WVT720827:WVT720831 JH786363:JH786367 TD786363:TD786367 ACZ786363:ACZ786367 AMV786363:AMV786367 AWR786363:AWR786367 BGN786363:BGN786367 BQJ786363:BQJ786367 CAF786363:CAF786367 CKB786363:CKB786367 CTX786363:CTX786367 DDT786363:DDT786367 DNP786363:DNP786367 DXL786363:DXL786367 EHH786363:EHH786367 ERD786363:ERD786367 FAZ786363:FAZ786367 FKV786363:FKV786367 FUR786363:FUR786367 GEN786363:GEN786367 GOJ786363:GOJ786367 GYF786363:GYF786367 HIB786363:HIB786367 HRX786363:HRX786367 IBT786363:IBT786367 ILP786363:ILP786367 IVL786363:IVL786367 JFH786363:JFH786367 JPD786363:JPD786367 JYZ786363:JYZ786367 KIV786363:KIV786367 KSR786363:KSR786367 LCN786363:LCN786367 LMJ786363:LMJ786367 LWF786363:LWF786367 MGB786363:MGB786367 MPX786363:MPX786367 MZT786363:MZT786367 NJP786363:NJP786367 NTL786363:NTL786367 ODH786363:ODH786367 OND786363:OND786367 OWZ786363:OWZ786367 PGV786363:PGV786367 PQR786363:PQR786367 QAN786363:QAN786367 QKJ786363:QKJ786367 QUF786363:QUF786367 REB786363:REB786367 RNX786363:RNX786367 RXT786363:RXT786367 SHP786363:SHP786367 SRL786363:SRL786367 TBH786363:TBH786367 TLD786363:TLD786367 TUZ786363:TUZ786367 UEV786363:UEV786367 UOR786363:UOR786367 UYN786363:UYN786367 VIJ786363:VIJ786367 VSF786363:VSF786367 WCB786363:WCB786367 WLX786363:WLX786367 WVT786363:WVT786367 JH851899:JH851903 TD851899:TD851903 ACZ851899:ACZ851903 AMV851899:AMV851903 AWR851899:AWR851903 BGN851899:BGN851903 BQJ851899:BQJ851903 CAF851899:CAF851903 CKB851899:CKB851903 CTX851899:CTX851903 DDT851899:DDT851903 DNP851899:DNP851903 DXL851899:DXL851903 EHH851899:EHH851903 ERD851899:ERD851903 FAZ851899:FAZ851903 FKV851899:FKV851903 FUR851899:FUR851903 GEN851899:GEN851903 GOJ851899:GOJ851903 GYF851899:GYF851903 HIB851899:HIB851903 HRX851899:HRX851903 IBT851899:IBT851903 ILP851899:ILP851903 IVL851899:IVL851903 JFH851899:JFH851903 JPD851899:JPD851903 JYZ851899:JYZ851903 KIV851899:KIV851903 KSR851899:KSR851903 LCN851899:LCN851903 LMJ851899:LMJ851903 LWF851899:LWF851903 MGB851899:MGB851903 MPX851899:MPX851903 MZT851899:MZT851903 NJP851899:NJP851903 NTL851899:NTL851903 ODH851899:ODH851903 OND851899:OND851903 OWZ851899:OWZ851903 PGV851899:PGV851903 PQR851899:PQR851903 QAN851899:QAN851903 QKJ851899:QKJ851903 QUF851899:QUF851903 REB851899:REB851903 RNX851899:RNX851903 RXT851899:RXT851903 SHP851899:SHP851903 SRL851899:SRL851903 TBH851899:TBH851903 TLD851899:TLD851903 TUZ851899:TUZ851903 UEV851899:UEV851903 UOR851899:UOR851903 UYN851899:UYN851903 VIJ851899:VIJ851903 VSF851899:VSF851903 WCB851899:WCB851903 WLX851899:WLX851903 WVT851899:WVT851903 JH917435:JH917439 TD917435:TD917439 ACZ917435:ACZ917439 AMV917435:AMV917439 AWR917435:AWR917439 BGN917435:BGN917439 BQJ917435:BQJ917439 CAF917435:CAF917439 CKB917435:CKB917439 CTX917435:CTX917439 DDT917435:DDT917439 DNP917435:DNP917439 DXL917435:DXL917439 EHH917435:EHH917439 ERD917435:ERD917439 FAZ917435:FAZ917439 FKV917435:FKV917439 FUR917435:FUR917439 GEN917435:GEN917439 GOJ917435:GOJ917439 GYF917435:GYF917439 HIB917435:HIB917439 HRX917435:HRX917439 IBT917435:IBT917439 ILP917435:ILP917439 IVL917435:IVL917439 JFH917435:JFH917439 JPD917435:JPD917439 JYZ917435:JYZ917439 KIV917435:KIV917439 KSR917435:KSR917439 LCN917435:LCN917439 LMJ917435:LMJ917439 LWF917435:LWF917439 MGB917435:MGB917439 MPX917435:MPX917439 MZT917435:MZT917439 NJP917435:NJP917439 NTL917435:NTL917439 ODH917435:ODH917439 OND917435:OND917439 OWZ917435:OWZ917439 PGV917435:PGV917439 PQR917435:PQR917439 QAN917435:QAN917439 QKJ917435:QKJ917439 QUF917435:QUF917439 REB917435:REB917439 RNX917435:RNX917439 RXT917435:RXT917439 SHP917435:SHP917439 SRL917435:SRL917439 TBH917435:TBH917439 TLD917435:TLD917439 TUZ917435:TUZ917439 UEV917435:UEV917439 UOR917435:UOR917439 UYN917435:UYN917439 VIJ917435:VIJ917439 VSF917435:VSF917439 WCB917435:WCB917439 WLX917435:WLX917439 WVT917435:WVT917439 JH982971:JH982975 TD982971:TD982975 ACZ982971:ACZ982975 AMV982971:AMV982975 AWR982971:AWR982975 BGN982971:BGN982975 BQJ982971:BQJ982975 CAF982971:CAF982975 CKB982971:CKB982975 CTX982971:CTX982975 DDT982971:DDT982975 DNP982971:DNP982975 DXL982971:DXL982975 EHH982971:EHH982975 ERD982971:ERD982975 FAZ982971:FAZ982975 FKV982971:FKV982975 FUR982971:FUR982975 GEN982971:GEN982975 GOJ982971:GOJ982975 GYF982971:GYF982975 HIB982971:HIB982975 HRX982971:HRX982975 IBT982971:IBT982975 ILP982971:ILP982975 IVL982971:IVL982975 JFH982971:JFH982975 JPD982971:JPD982975 JYZ982971:JYZ982975 KIV982971:KIV982975 KSR982971:KSR982975 LCN982971:LCN982975 LMJ982971:LMJ982975 LWF982971:LWF982975 MGB982971:MGB982975 MPX982971:MPX982975 MZT982971:MZT982975 NJP982971:NJP982975 NTL982971:NTL982975 ODH982971:ODH982975 OND982971:OND982975 OWZ982971:OWZ982975 PGV982971:PGV982975 PQR982971:PQR982975 QAN982971:QAN982975 QKJ982971:QKJ982975 QUF982971:QUF982975 REB982971:REB982975 RNX982971:RNX982975 RXT982971:RXT982975 SHP982971:SHP982975 SRL982971:SRL982975 TBH982971:TBH982975 TLD982971:TLD982975 TUZ982971:TUZ982975 UEV982971:UEV982975 UOR982971:UOR982975 UYN982971:UYN982975 VIJ982971:VIJ982975 VSF982971:VSF982975 WCB982971:WCB982975 WLX982971:WLX982975 WVT982971:WVT982975 JH65476:JH65477 TD65476:TD65477 ACZ65476:ACZ65477 AMV65476:AMV65477 AWR65476:AWR65477 BGN65476:BGN65477 BQJ65476:BQJ65477 CAF65476:CAF65477 CKB65476:CKB65477 CTX65476:CTX65477 DDT65476:DDT65477 DNP65476:DNP65477 DXL65476:DXL65477 EHH65476:EHH65477 ERD65476:ERD65477 FAZ65476:FAZ65477 FKV65476:FKV65477 FUR65476:FUR65477 GEN65476:GEN65477 GOJ65476:GOJ65477 GYF65476:GYF65477 HIB65476:HIB65477 HRX65476:HRX65477 IBT65476:IBT65477 ILP65476:ILP65477 IVL65476:IVL65477 JFH65476:JFH65477 JPD65476:JPD65477 JYZ65476:JYZ65477 KIV65476:KIV65477 KSR65476:KSR65477 LCN65476:LCN65477 LMJ65476:LMJ65477 LWF65476:LWF65477 MGB65476:MGB65477 MPX65476:MPX65477 MZT65476:MZT65477 NJP65476:NJP65477 NTL65476:NTL65477 ODH65476:ODH65477 OND65476:OND65477 OWZ65476:OWZ65477 PGV65476:PGV65477 PQR65476:PQR65477 QAN65476:QAN65477 QKJ65476:QKJ65477 QUF65476:QUF65477 REB65476:REB65477 RNX65476:RNX65477 RXT65476:RXT65477 SHP65476:SHP65477 SRL65476:SRL65477 TBH65476:TBH65477 TLD65476:TLD65477 TUZ65476:TUZ65477 UEV65476:UEV65477 UOR65476:UOR65477 UYN65476:UYN65477 VIJ65476:VIJ65477 VSF65476:VSF65477 WCB65476:WCB65477 WLX65476:WLX65477 WVT65476:WVT65477 JH131012:JH131013 TD131012:TD131013 ACZ131012:ACZ131013 AMV131012:AMV131013 AWR131012:AWR131013 BGN131012:BGN131013 BQJ131012:BQJ131013 CAF131012:CAF131013 CKB131012:CKB131013 CTX131012:CTX131013 DDT131012:DDT131013 DNP131012:DNP131013 DXL131012:DXL131013 EHH131012:EHH131013 ERD131012:ERD131013 FAZ131012:FAZ131013 FKV131012:FKV131013 FUR131012:FUR131013 GEN131012:GEN131013 GOJ131012:GOJ131013 GYF131012:GYF131013 HIB131012:HIB131013 HRX131012:HRX131013 IBT131012:IBT131013 ILP131012:ILP131013 IVL131012:IVL131013 JFH131012:JFH131013 JPD131012:JPD131013 JYZ131012:JYZ131013 KIV131012:KIV131013 KSR131012:KSR131013 LCN131012:LCN131013 LMJ131012:LMJ131013 LWF131012:LWF131013 MGB131012:MGB131013 MPX131012:MPX131013 MZT131012:MZT131013 NJP131012:NJP131013 NTL131012:NTL131013 ODH131012:ODH131013 OND131012:OND131013 OWZ131012:OWZ131013 PGV131012:PGV131013 PQR131012:PQR131013 QAN131012:QAN131013 QKJ131012:QKJ131013 QUF131012:QUF131013 REB131012:REB131013 RNX131012:RNX131013 RXT131012:RXT131013 SHP131012:SHP131013 SRL131012:SRL131013 TBH131012:TBH131013 TLD131012:TLD131013 TUZ131012:TUZ131013 UEV131012:UEV131013 UOR131012:UOR131013 UYN131012:UYN131013 VIJ131012:VIJ131013 VSF131012:VSF131013 WCB131012:WCB131013 WLX131012:WLX131013 WVT131012:WVT131013 JH196548:JH196549 TD196548:TD196549 ACZ196548:ACZ196549 AMV196548:AMV196549 AWR196548:AWR196549 BGN196548:BGN196549 BQJ196548:BQJ196549 CAF196548:CAF196549 CKB196548:CKB196549 CTX196548:CTX196549 DDT196548:DDT196549 DNP196548:DNP196549 DXL196548:DXL196549 EHH196548:EHH196549 ERD196548:ERD196549 FAZ196548:FAZ196549 FKV196548:FKV196549 FUR196548:FUR196549 GEN196548:GEN196549 GOJ196548:GOJ196549 GYF196548:GYF196549 HIB196548:HIB196549 HRX196548:HRX196549 IBT196548:IBT196549 ILP196548:ILP196549 IVL196548:IVL196549 JFH196548:JFH196549 JPD196548:JPD196549 JYZ196548:JYZ196549 KIV196548:KIV196549 KSR196548:KSR196549 LCN196548:LCN196549 LMJ196548:LMJ196549 LWF196548:LWF196549 MGB196548:MGB196549 MPX196548:MPX196549 MZT196548:MZT196549 NJP196548:NJP196549 NTL196548:NTL196549 ODH196548:ODH196549 OND196548:OND196549 OWZ196548:OWZ196549 PGV196548:PGV196549 PQR196548:PQR196549 QAN196548:QAN196549 QKJ196548:QKJ196549 QUF196548:QUF196549 REB196548:REB196549 RNX196548:RNX196549 RXT196548:RXT196549 SHP196548:SHP196549 SRL196548:SRL196549 TBH196548:TBH196549 TLD196548:TLD196549 TUZ196548:TUZ196549 UEV196548:UEV196549 UOR196548:UOR196549 UYN196548:UYN196549 VIJ196548:VIJ196549 VSF196548:VSF196549 WCB196548:WCB196549 WLX196548:WLX196549 WVT196548:WVT196549 JH262084:JH262085 TD262084:TD262085 ACZ262084:ACZ262085 AMV262084:AMV262085 AWR262084:AWR262085 BGN262084:BGN262085 BQJ262084:BQJ262085 CAF262084:CAF262085 CKB262084:CKB262085 CTX262084:CTX262085 DDT262084:DDT262085 DNP262084:DNP262085 DXL262084:DXL262085 EHH262084:EHH262085 ERD262084:ERD262085 FAZ262084:FAZ262085 FKV262084:FKV262085 FUR262084:FUR262085 GEN262084:GEN262085 GOJ262084:GOJ262085 GYF262084:GYF262085 HIB262084:HIB262085 HRX262084:HRX262085 IBT262084:IBT262085 ILP262084:ILP262085 IVL262084:IVL262085 JFH262084:JFH262085 JPD262084:JPD262085 JYZ262084:JYZ262085 KIV262084:KIV262085 KSR262084:KSR262085 LCN262084:LCN262085 LMJ262084:LMJ262085 LWF262084:LWF262085 MGB262084:MGB262085 MPX262084:MPX262085 MZT262084:MZT262085 NJP262084:NJP262085 NTL262084:NTL262085 ODH262084:ODH262085 OND262084:OND262085 OWZ262084:OWZ262085 PGV262084:PGV262085 PQR262084:PQR262085 QAN262084:QAN262085 QKJ262084:QKJ262085 QUF262084:QUF262085 REB262084:REB262085 RNX262084:RNX262085 RXT262084:RXT262085 SHP262084:SHP262085 SRL262084:SRL262085 TBH262084:TBH262085 TLD262084:TLD262085 TUZ262084:TUZ262085 UEV262084:UEV262085 UOR262084:UOR262085 UYN262084:UYN262085 VIJ262084:VIJ262085 VSF262084:VSF262085 WCB262084:WCB262085 WLX262084:WLX262085 WVT262084:WVT262085 JH327620:JH327621 TD327620:TD327621 ACZ327620:ACZ327621 AMV327620:AMV327621 AWR327620:AWR327621 BGN327620:BGN327621 BQJ327620:BQJ327621 CAF327620:CAF327621 CKB327620:CKB327621 CTX327620:CTX327621 DDT327620:DDT327621 DNP327620:DNP327621 DXL327620:DXL327621 EHH327620:EHH327621 ERD327620:ERD327621 FAZ327620:FAZ327621 FKV327620:FKV327621 FUR327620:FUR327621 GEN327620:GEN327621 GOJ327620:GOJ327621 GYF327620:GYF327621 HIB327620:HIB327621 HRX327620:HRX327621 IBT327620:IBT327621 ILP327620:ILP327621 IVL327620:IVL327621 JFH327620:JFH327621 JPD327620:JPD327621 JYZ327620:JYZ327621 KIV327620:KIV327621 KSR327620:KSR327621 LCN327620:LCN327621 LMJ327620:LMJ327621 LWF327620:LWF327621 MGB327620:MGB327621 MPX327620:MPX327621 MZT327620:MZT327621 NJP327620:NJP327621 NTL327620:NTL327621 ODH327620:ODH327621 OND327620:OND327621 OWZ327620:OWZ327621 PGV327620:PGV327621 PQR327620:PQR327621 QAN327620:QAN327621 QKJ327620:QKJ327621 QUF327620:QUF327621 REB327620:REB327621 RNX327620:RNX327621 RXT327620:RXT327621 SHP327620:SHP327621 SRL327620:SRL327621 TBH327620:TBH327621 TLD327620:TLD327621 TUZ327620:TUZ327621 UEV327620:UEV327621 UOR327620:UOR327621 UYN327620:UYN327621 VIJ327620:VIJ327621 VSF327620:VSF327621 WCB327620:WCB327621 WLX327620:WLX327621 WVT327620:WVT327621 JH393156:JH393157 TD393156:TD393157 ACZ393156:ACZ393157 AMV393156:AMV393157 AWR393156:AWR393157 BGN393156:BGN393157 BQJ393156:BQJ393157 CAF393156:CAF393157 CKB393156:CKB393157 CTX393156:CTX393157 DDT393156:DDT393157 DNP393156:DNP393157 DXL393156:DXL393157 EHH393156:EHH393157 ERD393156:ERD393157 FAZ393156:FAZ393157 FKV393156:FKV393157 FUR393156:FUR393157 GEN393156:GEN393157 GOJ393156:GOJ393157 GYF393156:GYF393157 HIB393156:HIB393157 HRX393156:HRX393157 IBT393156:IBT393157 ILP393156:ILP393157 IVL393156:IVL393157 JFH393156:JFH393157 JPD393156:JPD393157 JYZ393156:JYZ393157 KIV393156:KIV393157 KSR393156:KSR393157 LCN393156:LCN393157 LMJ393156:LMJ393157 LWF393156:LWF393157 MGB393156:MGB393157 MPX393156:MPX393157 MZT393156:MZT393157 NJP393156:NJP393157 NTL393156:NTL393157 ODH393156:ODH393157 OND393156:OND393157 OWZ393156:OWZ393157 PGV393156:PGV393157 PQR393156:PQR393157 QAN393156:QAN393157 QKJ393156:QKJ393157 QUF393156:QUF393157 REB393156:REB393157 RNX393156:RNX393157 RXT393156:RXT393157 SHP393156:SHP393157 SRL393156:SRL393157 TBH393156:TBH393157 TLD393156:TLD393157 TUZ393156:TUZ393157 UEV393156:UEV393157 UOR393156:UOR393157 UYN393156:UYN393157 VIJ393156:VIJ393157 VSF393156:VSF393157 WCB393156:WCB393157 WLX393156:WLX393157 WVT393156:WVT393157 JH458692:JH458693 TD458692:TD458693 ACZ458692:ACZ458693 AMV458692:AMV458693 AWR458692:AWR458693 BGN458692:BGN458693 BQJ458692:BQJ458693 CAF458692:CAF458693 CKB458692:CKB458693 CTX458692:CTX458693 DDT458692:DDT458693 DNP458692:DNP458693 DXL458692:DXL458693 EHH458692:EHH458693 ERD458692:ERD458693 FAZ458692:FAZ458693 FKV458692:FKV458693 FUR458692:FUR458693 GEN458692:GEN458693 GOJ458692:GOJ458693 GYF458692:GYF458693 HIB458692:HIB458693 HRX458692:HRX458693 IBT458692:IBT458693 ILP458692:ILP458693 IVL458692:IVL458693 JFH458692:JFH458693 JPD458692:JPD458693 JYZ458692:JYZ458693 KIV458692:KIV458693 KSR458692:KSR458693 LCN458692:LCN458693 LMJ458692:LMJ458693 LWF458692:LWF458693 MGB458692:MGB458693 MPX458692:MPX458693 MZT458692:MZT458693 NJP458692:NJP458693 NTL458692:NTL458693 ODH458692:ODH458693 OND458692:OND458693 OWZ458692:OWZ458693 PGV458692:PGV458693 PQR458692:PQR458693 QAN458692:QAN458693 QKJ458692:QKJ458693 QUF458692:QUF458693 REB458692:REB458693 RNX458692:RNX458693 RXT458692:RXT458693 SHP458692:SHP458693 SRL458692:SRL458693 TBH458692:TBH458693 TLD458692:TLD458693 TUZ458692:TUZ458693 UEV458692:UEV458693 UOR458692:UOR458693 UYN458692:UYN458693 VIJ458692:VIJ458693 VSF458692:VSF458693 WCB458692:WCB458693 WLX458692:WLX458693 WVT458692:WVT458693 JH524228:JH524229 TD524228:TD524229 ACZ524228:ACZ524229 AMV524228:AMV524229 AWR524228:AWR524229 BGN524228:BGN524229 BQJ524228:BQJ524229 CAF524228:CAF524229 CKB524228:CKB524229 CTX524228:CTX524229 DDT524228:DDT524229 DNP524228:DNP524229 DXL524228:DXL524229 EHH524228:EHH524229 ERD524228:ERD524229 FAZ524228:FAZ524229 FKV524228:FKV524229 FUR524228:FUR524229 GEN524228:GEN524229 GOJ524228:GOJ524229 GYF524228:GYF524229 HIB524228:HIB524229 HRX524228:HRX524229 IBT524228:IBT524229 ILP524228:ILP524229 IVL524228:IVL524229 JFH524228:JFH524229 JPD524228:JPD524229 JYZ524228:JYZ524229 KIV524228:KIV524229 KSR524228:KSR524229 LCN524228:LCN524229 LMJ524228:LMJ524229 LWF524228:LWF524229 MGB524228:MGB524229 MPX524228:MPX524229 MZT524228:MZT524229 NJP524228:NJP524229 NTL524228:NTL524229 ODH524228:ODH524229 OND524228:OND524229 OWZ524228:OWZ524229 PGV524228:PGV524229 PQR524228:PQR524229 QAN524228:QAN524229 QKJ524228:QKJ524229 QUF524228:QUF524229 REB524228:REB524229 RNX524228:RNX524229 RXT524228:RXT524229 SHP524228:SHP524229 SRL524228:SRL524229 TBH524228:TBH524229 TLD524228:TLD524229 TUZ524228:TUZ524229 UEV524228:UEV524229 UOR524228:UOR524229 UYN524228:UYN524229 VIJ524228:VIJ524229 VSF524228:VSF524229 WCB524228:WCB524229 WLX524228:WLX524229 WVT524228:WVT524229 JH589764:JH589765 TD589764:TD589765 ACZ589764:ACZ589765 AMV589764:AMV589765 AWR589764:AWR589765 BGN589764:BGN589765 BQJ589764:BQJ589765 CAF589764:CAF589765 CKB589764:CKB589765 CTX589764:CTX589765 DDT589764:DDT589765 DNP589764:DNP589765 DXL589764:DXL589765 EHH589764:EHH589765 ERD589764:ERD589765 FAZ589764:FAZ589765 FKV589764:FKV589765 FUR589764:FUR589765 GEN589764:GEN589765 GOJ589764:GOJ589765 GYF589764:GYF589765 HIB589764:HIB589765 HRX589764:HRX589765 IBT589764:IBT589765 ILP589764:ILP589765 IVL589764:IVL589765 JFH589764:JFH589765 JPD589764:JPD589765 JYZ589764:JYZ589765 KIV589764:KIV589765 KSR589764:KSR589765 LCN589764:LCN589765 LMJ589764:LMJ589765 LWF589764:LWF589765 MGB589764:MGB589765 MPX589764:MPX589765 MZT589764:MZT589765 NJP589764:NJP589765 NTL589764:NTL589765 ODH589764:ODH589765 OND589764:OND589765 OWZ589764:OWZ589765 PGV589764:PGV589765 PQR589764:PQR589765 QAN589764:QAN589765 QKJ589764:QKJ589765 QUF589764:QUF589765 REB589764:REB589765 RNX589764:RNX589765 RXT589764:RXT589765 SHP589764:SHP589765 SRL589764:SRL589765 TBH589764:TBH589765 TLD589764:TLD589765 TUZ589764:TUZ589765 UEV589764:UEV589765 UOR589764:UOR589765 UYN589764:UYN589765 VIJ589764:VIJ589765 VSF589764:VSF589765 WCB589764:WCB589765 WLX589764:WLX589765 WVT589764:WVT589765 JH655300:JH655301 TD655300:TD655301 ACZ655300:ACZ655301 AMV655300:AMV655301 AWR655300:AWR655301 BGN655300:BGN655301 BQJ655300:BQJ655301 CAF655300:CAF655301 CKB655300:CKB655301 CTX655300:CTX655301 DDT655300:DDT655301 DNP655300:DNP655301 DXL655300:DXL655301 EHH655300:EHH655301 ERD655300:ERD655301 FAZ655300:FAZ655301 FKV655300:FKV655301 FUR655300:FUR655301 GEN655300:GEN655301 GOJ655300:GOJ655301 GYF655300:GYF655301 HIB655300:HIB655301 HRX655300:HRX655301 IBT655300:IBT655301 ILP655300:ILP655301 IVL655300:IVL655301 JFH655300:JFH655301 JPD655300:JPD655301 JYZ655300:JYZ655301 KIV655300:KIV655301 KSR655300:KSR655301 LCN655300:LCN655301 LMJ655300:LMJ655301 LWF655300:LWF655301 MGB655300:MGB655301 MPX655300:MPX655301 MZT655300:MZT655301 NJP655300:NJP655301 NTL655300:NTL655301 ODH655300:ODH655301 OND655300:OND655301 OWZ655300:OWZ655301 PGV655300:PGV655301 PQR655300:PQR655301 QAN655300:QAN655301 QKJ655300:QKJ655301 QUF655300:QUF655301 REB655300:REB655301 RNX655300:RNX655301 RXT655300:RXT655301 SHP655300:SHP655301 SRL655300:SRL655301 TBH655300:TBH655301 TLD655300:TLD655301 TUZ655300:TUZ655301 UEV655300:UEV655301 UOR655300:UOR655301 UYN655300:UYN655301 VIJ655300:VIJ655301 VSF655300:VSF655301 WCB655300:WCB655301 WLX655300:WLX655301 WVT655300:WVT655301 JH720836:JH720837 TD720836:TD720837 ACZ720836:ACZ720837 AMV720836:AMV720837 AWR720836:AWR720837 BGN720836:BGN720837 BQJ720836:BQJ720837 CAF720836:CAF720837 CKB720836:CKB720837 CTX720836:CTX720837 DDT720836:DDT720837 DNP720836:DNP720837 DXL720836:DXL720837 EHH720836:EHH720837 ERD720836:ERD720837 FAZ720836:FAZ720837 FKV720836:FKV720837 FUR720836:FUR720837 GEN720836:GEN720837 GOJ720836:GOJ720837 GYF720836:GYF720837 HIB720836:HIB720837 HRX720836:HRX720837 IBT720836:IBT720837 ILP720836:ILP720837 IVL720836:IVL720837 JFH720836:JFH720837 JPD720836:JPD720837 JYZ720836:JYZ720837 KIV720836:KIV720837 KSR720836:KSR720837 LCN720836:LCN720837 LMJ720836:LMJ720837 LWF720836:LWF720837 MGB720836:MGB720837 MPX720836:MPX720837 MZT720836:MZT720837 NJP720836:NJP720837 NTL720836:NTL720837 ODH720836:ODH720837 OND720836:OND720837 OWZ720836:OWZ720837 PGV720836:PGV720837 PQR720836:PQR720837 QAN720836:QAN720837 QKJ720836:QKJ720837 QUF720836:QUF720837 REB720836:REB720837 RNX720836:RNX720837 RXT720836:RXT720837 SHP720836:SHP720837 SRL720836:SRL720837 TBH720836:TBH720837 TLD720836:TLD720837 TUZ720836:TUZ720837 UEV720836:UEV720837 UOR720836:UOR720837 UYN720836:UYN720837 VIJ720836:VIJ720837 VSF720836:VSF720837 WCB720836:WCB720837 WLX720836:WLX720837 WVT720836:WVT720837 JH786372:JH786373 TD786372:TD786373 ACZ786372:ACZ786373 AMV786372:AMV786373 AWR786372:AWR786373 BGN786372:BGN786373 BQJ786372:BQJ786373 CAF786372:CAF786373 CKB786372:CKB786373 CTX786372:CTX786373 DDT786372:DDT786373 DNP786372:DNP786373 DXL786372:DXL786373 EHH786372:EHH786373 ERD786372:ERD786373 FAZ786372:FAZ786373 FKV786372:FKV786373 FUR786372:FUR786373 GEN786372:GEN786373 GOJ786372:GOJ786373 GYF786372:GYF786373 HIB786372:HIB786373 HRX786372:HRX786373 IBT786372:IBT786373 ILP786372:ILP786373 IVL786372:IVL786373 JFH786372:JFH786373 JPD786372:JPD786373 JYZ786372:JYZ786373 KIV786372:KIV786373 KSR786372:KSR786373 LCN786372:LCN786373 LMJ786372:LMJ786373 LWF786372:LWF786373 MGB786372:MGB786373 MPX786372:MPX786373 MZT786372:MZT786373 NJP786372:NJP786373 NTL786372:NTL786373 ODH786372:ODH786373 OND786372:OND786373 OWZ786372:OWZ786373 PGV786372:PGV786373 PQR786372:PQR786373 QAN786372:QAN786373 QKJ786372:QKJ786373 QUF786372:QUF786373 REB786372:REB786373 RNX786372:RNX786373 RXT786372:RXT786373 SHP786372:SHP786373 SRL786372:SRL786373 TBH786372:TBH786373 TLD786372:TLD786373 TUZ786372:TUZ786373 UEV786372:UEV786373 UOR786372:UOR786373 UYN786372:UYN786373 VIJ786372:VIJ786373 VSF786372:VSF786373 WCB786372:WCB786373 WLX786372:WLX786373 WVT786372:WVT786373 JH851908:JH851909 TD851908:TD851909 ACZ851908:ACZ851909 AMV851908:AMV851909 AWR851908:AWR851909 BGN851908:BGN851909 BQJ851908:BQJ851909 CAF851908:CAF851909 CKB851908:CKB851909 CTX851908:CTX851909 DDT851908:DDT851909 DNP851908:DNP851909 DXL851908:DXL851909 EHH851908:EHH851909 ERD851908:ERD851909 FAZ851908:FAZ851909 FKV851908:FKV851909 FUR851908:FUR851909 GEN851908:GEN851909 GOJ851908:GOJ851909 GYF851908:GYF851909 HIB851908:HIB851909 HRX851908:HRX851909 IBT851908:IBT851909 ILP851908:ILP851909 IVL851908:IVL851909 JFH851908:JFH851909 JPD851908:JPD851909 JYZ851908:JYZ851909 KIV851908:KIV851909 KSR851908:KSR851909 LCN851908:LCN851909 LMJ851908:LMJ851909 LWF851908:LWF851909 MGB851908:MGB851909 MPX851908:MPX851909 MZT851908:MZT851909 NJP851908:NJP851909 NTL851908:NTL851909 ODH851908:ODH851909 OND851908:OND851909 OWZ851908:OWZ851909 PGV851908:PGV851909 PQR851908:PQR851909 QAN851908:QAN851909 QKJ851908:QKJ851909 QUF851908:QUF851909 REB851908:REB851909 RNX851908:RNX851909 RXT851908:RXT851909 SHP851908:SHP851909 SRL851908:SRL851909 TBH851908:TBH851909 TLD851908:TLD851909 TUZ851908:TUZ851909 UEV851908:UEV851909 UOR851908:UOR851909 UYN851908:UYN851909 VIJ851908:VIJ851909 VSF851908:VSF851909 WCB851908:WCB851909 WLX851908:WLX851909 WVT851908:WVT851909 JH917444:JH917445 TD917444:TD917445 ACZ917444:ACZ917445 AMV917444:AMV917445 AWR917444:AWR917445 BGN917444:BGN917445 BQJ917444:BQJ917445 CAF917444:CAF917445 CKB917444:CKB917445 CTX917444:CTX917445 DDT917444:DDT917445 DNP917444:DNP917445 DXL917444:DXL917445 EHH917444:EHH917445 ERD917444:ERD917445 FAZ917444:FAZ917445 FKV917444:FKV917445 FUR917444:FUR917445 GEN917444:GEN917445 GOJ917444:GOJ917445 GYF917444:GYF917445 HIB917444:HIB917445 HRX917444:HRX917445 IBT917444:IBT917445 ILP917444:ILP917445 IVL917444:IVL917445 JFH917444:JFH917445 JPD917444:JPD917445 JYZ917444:JYZ917445 KIV917444:KIV917445 KSR917444:KSR917445 LCN917444:LCN917445 LMJ917444:LMJ917445 LWF917444:LWF917445 MGB917444:MGB917445 MPX917444:MPX917445 MZT917444:MZT917445 NJP917444:NJP917445 NTL917444:NTL917445 ODH917444:ODH917445 OND917444:OND917445 OWZ917444:OWZ917445 PGV917444:PGV917445 PQR917444:PQR917445 QAN917444:QAN917445 QKJ917444:QKJ917445 QUF917444:QUF917445 REB917444:REB917445 RNX917444:RNX917445 RXT917444:RXT917445 SHP917444:SHP917445 SRL917444:SRL917445 TBH917444:TBH917445 TLD917444:TLD917445 TUZ917444:TUZ917445 UEV917444:UEV917445 UOR917444:UOR917445 UYN917444:UYN917445 VIJ917444:VIJ917445 VSF917444:VSF917445 WCB917444:WCB917445 WLX917444:WLX917445 WVT917444:WVT917445 JH982980:JH982981 TD982980:TD982981 ACZ982980:ACZ982981 AMV982980:AMV982981 AWR982980:AWR982981 BGN982980:BGN982981 BQJ982980:BQJ982981 CAF982980:CAF982981 CKB982980:CKB982981 CTX982980:CTX982981 DDT982980:DDT982981 DNP982980:DNP982981 DXL982980:DXL982981 EHH982980:EHH982981 ERD982980:ERD982981 FAZ982980:FAZ982981 FKV982980:FKV982981 FUR982980:FUR982981 GEN982980:GEN982981 GOJ982980:GOJ982981 GYF982980:GYF982981 HIB982980:HIB982981 HRX982980:HRX982981 IBT982980:IBT982981 ILP982980:ILP982981 IVL982980:IVL982981 JFH982980:JFH982981 JPD982980:JPD982981 JYZ982980:JYZ982981 KIV982980:KIV982981 KSR982980:KSR982981 LCN982980:LCN982981 LMJ982980:LMJ982981 LWF982980:LWF982981 MGB982980:MGB982981 MPX982980:MPX982981 MZT982980:MZT982981 NJP982980:NJP982981 NTL982980:NTL982981 ODH982980:ODH982981 OND982980:OND982981 OWZ982980:OWZ982981 PGV982980:PGV982981 PQR982980:PQR982981 QAN982980:QAN982981 QKJ982980:QKJ982981 QUF982980:QUF982981 REB982980:REB982981 RNX982980:RNX982981 RXT982980:RXT982981 SHP982980:SHP982981 SRL982980:SRL982981 TBH982980:TBH982981 TLD982980:TLD982981 TUZ982980:TUZ982981 UEV982980:UEV982981 UOR982980:UOR982981 UYN982980:UYN982981 VIJ982980:VIJ982981 VSF982980:VSF982981 WCB982980:WCB982981 WLX982980:WLX982981 WVT982980:WVT982981 JH65480:JH65482 TD65480:TD65482 ACZ65480:ACZ65482 AMV65480:AMV65482 AWR65480:AWR65482 BGN65480:BGN65482 BQJ65480:BQJ65482 CAF65480:CAF65482 CKB65480:CKB65482 CTX65480:CTX65482 DDT65480:DDT65482 DNP65480:DNP65482 DXL65480:DXL65482 EHH65480:EHH65482 ERD65480:ERD65482 FAZ65480:FAZ65482 FKV65480:FKV65482 FUR65480:FUR65482 GEN65480:GEN65482 GOJ65480:GOJ65482 GYF65480:GYF65482 HIB65480:HIB65482 HRX65480:HRX65482 IBT65480:IBT65482 ILP65480:ILP65482 IVL65480:IVL65482 JFH65480:JFH65482 JPD65480:JPD65482 JYZ65480:JYZ65482 KIV65480:KIV65482 KSR65480:KSR65482 LCN65480:LCN65482 LMJ65480:LMJ65482 LWF65480:LWF65482 MGB65480:MGB65482 MPX65480:MPX65482 MZT65480:MZT65482 NJP65480:NJP65482 NTL65480:NTL65482 ODH65480:ODH65482 OND65480:OND65482 OWZ65480:OWZ65482 PGV65480:PGV65482 PQR65480:PQR65482 QAN65480:QAN65482 QKJ65480:QKJ65482 QUF65480:QUF65482 REB65480:REB65482 RNX65480:RNX65482 RXT65480:RXT65482 SHP65480:SHP65482 SRL65480:SRL65482 TBH65480:TBH65482 TLD65480:TLD65482 TUZ65480:TUZ65482 UEV65480:UEV65482 UOR65480:UOR65482 UYN65480:UYN65482 VIJ65480:VIJ65482 VSF65480:VSF65482 WCB65480:WCB65482 WLX65480:WLX65482 WVT65480:WVT65482 JH131016:JH131018 TD131016:TD131018 ACZ131016:ACZ131018 AMV131016:AMV131018 AWR131016:AWR131018 BGN131016:BGN131018 BQJ131016:BQJ131018 CAF131016:CAF131018 CKB131016:CKB131018 CTX131016:CTX131018 DDT131016:DDT131018 DNP131016:DNP131018 DXL131016:DXL131018 EHH131016:EHH131018 ERD131016:ERD131018 FAZ131016:FAZ131018 FKV131016:FKV131018 FUR131016:FUR131018 GEN131016:GEN131018 GOJ131016:GOJ131018 GYF131016:GYF131018 HIB131016:HIB131018 HRX131016:HRX131018 IBT131016:IBT131018 ILP131016:ILP131018 IVL131016:IVL131018 JFH131016:JFH131018 JPD131016:JPD131018 JYZ131016:JYZ131018 KIV131016:KIV131018 KSR131016:KSR131018 LCN131016:LCN131018 LMJ131016:LMJ131018 LWF131016:LWF131018 MGB131016:MGB131018 MPX131016:MPX131018 MZT131016:MZT131018 NJP131016:NJP131018 NTL131016:NTL131018 ODH131016:ODH131018 OND131016:OND131018 OWZ131016:OWZ131018 PGV131016:PGV131018 PQR131016:PQR131018 QAN131016:QAN131018 QKJ131016:QKJ131018 QUF131016:QUF131018 REB131016:REB131018 RNX131016:RNX131018 RXT131016:RXT131018 SHP131016:SHP131018 SRL131016:SRL131018 TBH131016:TBH131018 TLD131016:TLD131018 TUZ131016:TUZ131018 UEV131016:UEV131018 UOR131016:UOR131018 UYN131016:UYN131018 VIJ131016:VIJ131018 VSF131016:VSF131018 WCB131016:WCB131018 WLX131016:WLX131018 WVT131016:WVT131018 JH196552:JH196554 TD196552:TD196554 ACZ196552:ACZ196554 AMV196552:AMV196554 AWR196552:AWR196554 BGN196552:BGN196554 BQJ196552:BQJ196554 CAF196552:CAF196554 CKB196552:CKB196554 CTX196552:CTX196554 DDT196552:DDT196554 DNP196552:DNP196554 DXL196552:DXL196554 EHH196552:EHH196554 ERD196552:ERD196554 FAZ196552:FAZ196554 FKV196552:FKV196554 FUR196552:FUR196554 GEN196552:GEN196554 GOJ196552:GOJ196554 GYF196552:GYF196554 HIB196552:HIB196554 HRX196552:HRX196554 IBT196552:IBT196554 ILP196552:ILP196554 IVL196552:IVL196554 JFH196552:JFH196554 JPD196552:JPD196554 JYZ196552:JYZ196554 KIV196552:KIV196554 KSR196552:KSR196554 LCN196552:LCN196554 LMJ196552:LMJ196554 LWF196552:LWF196554 MGB196552:MGB196554 MPX196552:MPX196554 MZT196552:MZT196554 NJP196552:NJP196554 NTL196552:NTL196554 ODH196552:ODH196554 OND196552:OND196554 OWZ196552:OWZ196554 PGV196552:PGV196554 PQR196552:PQR196554 QAN196552:QAN196554 QKJ196552:QKJ196554 QUF196552:QUF196554 REB196552:REB196554 RNX196552:RNX196554 RXT196552:RXT196554 SHP196552:SHP196554 SRL196552:SRL196554 TBH196552:TBH196554 TLD196552:TLD196554 TUZ196552:TUZ196554 UEV196552:UEV196554 UOR196552:UOR196554 UYN196552:UYN196554 VIJ196552:VIJ196554 VSF196552:VSF196554 WCB196552:WCB196554 WLX196552:WLX196554 WVT196552:WVT196554 JH262088:JH262090 TD262088:TD262090 ACZ262088:ACZ262090 AMV262088:AMV262090 AWR262088:AWR262090 BGN262088:BGN262090 BQJ262088:BQJ262090 CAF262088:CAF262090 CKB262088:CKB262090 CTX262088:CTX262090 DDT262088:DDT262090 DNP262088:DNP262090 DXL262088:DXL262090 EHH262088:EHH262090 ERD262088:ERD262090 FAZ262088:FAZ262090 FKV262088:FKV262090 FUR262088:FUR262090 GEN262088:GEN262090 GOJ262088:GOJ262090 GYF262088:GYF262090 HIB262088:HIB262090 HRX262088:HRX262090 IBT262088:IBT262090 ILP262088:ILP262090 IVL262088:IVL262090 JFH262088:JFH262090 JPD262088:JPD262090 JYZ262088:JYZ262090 KIV262088:KIV262090 KSR262088:KSR262090 LCN262088:LCN262090 LMJ262088:LMJ262090 LWF262088:LWF262090 MGB262088:MGB262090 MPX262088:MPX262090 MZT262088:MZT262090 NJP262088:NJP262090 NTL262088:NTL262090 ODH262088:ODH262090 OND262088:OND262090 OWZ262088:OWZ262090 PGV262088:PGV262090 PQR262088:PQR262090 QAN262088:QAN262090 QKJ262088:QKJ262090 QUF262088:QUF262090 REB262088:REB262090 RNX262088:RNX262090 RXT262088:RXT262090 SHP262088:SHP262090 SRL262088:SRL262090 TBH262088:TBH262090 TLD262088:TLD262090 TUZ262088:TUZ262090 UEV262088:UEV262090 UOR262088:UOR262090 UYN262088:UYN262090 VIJ262088:VIJ262090 VSF262088:VSF262090 WCB262088:WCB262090 WLX262088:WLX262090 WVT262088:WVT262090 JH327624:JH327626 TD327624:TD327626 ACZ327624:ACZ327626 AMV327624:AMV327626 AWR327624:AWR327626 BGN327624:BGN327626 BQJ327624:BQJ327626 CAF327624:CAF327626 CKB327624:CKB327626 CTX327624:CTX327626 DDT327624:DDT327626 DNP327624:DNP327626 DXL327624:DXL327626 EHH327624:EHH327626 ERD327624:ERD327626 FAZ327624:FAZ327626 FKV327624:FKV327626 FUR327624:FUR327626 GEN327624:GEN327626 GOJ327624:GOJ327626 GYF327624:GYF327626 HIB327624:HIB327626 HRX327624:HRX327626 IBT327624:IBT327626 ILP327624:ILP327626 IVL327624:IVL327626 JFH327624:JFH327626 JPD327624:JPD327626 JYZ327624:JYZ327626 KIV327624:KIV327626 KSR327624:KSR327626 LCN327624:LCN327626 LMJ327624:LMJ327626 LWF327624:LWF327626 MGB327624:MGB327626 MPX327624:MPX327626 MZT327624:MZT327626 NJP327624:NJP327626 NTL327624:NTL327626 ODH327624:ODH327626 OND327624:OND327626 OWZ327624:OWZ327626 PGV327624:PGV327626 PQR327624:PQR327626 QAN327624:QAN327626 QKJ327624:QKJ327626 QUF327624:QUF327626 REB327624:REB327626 RNX327624:RNX327626 RXT327624:RXT327626 SHP327624:SHP327626 SRL327624:SRL327626 TBH327624:TBH327626 TLD327624:TLD327626 TUZ327624:TUZ327626 UEV327624:UEV327626 UOR327624:UOR327626 UYN327624:UYN327626 VIJ327624:VIJ327626 VSF327624:VSF327626 WCB327624:WCB327626 WLX327624:WLX327626 WVT327624:WVT327626 JH393160:JH393162 TD393160:TD393162 ACZ393160:ACZ393162 AMV393160:AMV393162 AWR393160:AWR393162 BGN393160:BGN393162 BQJ393160:BQJ393162 CAF393160:CAF393162 CKB393160:CKB393162 CTX393160:CTX393162 DDT393160:DDT393162 DNP393160:DNP393162 DXL393160:DXL393162 EHH393160:EHH393162 ERD393160:ERD393162 FAZ393160:FAZ393162 FKV393160:FKV393162 FUR393160:FUR393162 GEN393160:GEN393162 GOJ393160:GOJ393162 GYF393160:GYF393162 HIB393160:HIB393162 HRX393160:HRX393162 IBT393160:IBT393162 ILP393160:ILP393162 IVL393160:IVL393162 JFH393160:JFH393162 JPD393160:JPD393162 JYZ393160:JYZ393162 KIV393160:KIV393162 KSR393160:KSR393162 LCN393160:LCN393162 LMJ393160:LMJ393162 LWF393160:LWF393162 MGB393160:MGB393162 MPX393160:MPX393162 MZT393160:MZT393162 NJP393160:NJP393162 NTL393160:NTL393162 ODH393160:ODH393162 OND393160:OND393162 OWZ393160:OWZ393162 PGV393160:PGV393162 PQR393160:PQR393162 QAN393160:QAN393162 QKJ393160:QKJ393162 QUF393160:QUF393162 REB393160:REB393162 RNX393160:RNX393162 RXT393160:RXT393162 SHP393160:SHP393162 SRL393160:SRL393162 TBH393160:TBH393162 TLD393160:TLD393162 TUZ393160:TUZ393162 UEV393160:UEV393162 UOR393160:UOR393162 UYN393160:UYN393162 VIJ393160:VIJ393162 VSF393160:VSF393162 WCB393160:WCB393162 WLX393160:WLX393162 WVT393160:WVT393162 JH458696:JH458698 TD458696:TD458698 ACZ458696:ACZ458698 AMV458696:AMV458698 AWR458696:AWR458698 BGN458696:BGN458698 BQJ458696:BQJ458698 CAF458696:CAF458698 CKB458696:CKB458698 CTX458696:CTX458698 DDT458696:DDT458698 DNP458696:DNP458698 DXL458696:DXL458698 EHH458696:EHH458698 ERD458696:ERD458698 FAZ458696:FAZ458698 FKV458696:FKV458698 FUR458696:FUR458698 GEN458696:GEN458698 GOJ458696:GOJ458698 GYF458696:GYF458698 HIB458696:HIB458698 HRX458696:HRX458698 IBT458696:IBT458698 ILP458696:ILP458698 IVL458696:IVL458698 JFH458696:JFH458698 JPD458696:JPD458698 JYZ458696:JYZ458698 KIV458696:KIV458698 KSR458696:KSR458698 LCN458696:LCN458698 LMJ458696:LMJ458698 LWF458696:LWF458698 MGB458696:MGB458698 MPX458696:MPX458698 MZT458696:MZT458698 NJP458696:NJP458698 NTL458696:NTL458698 ODH458696:ODH458698 OND458696:OND458698 OWZ458696:OWZ458698 PGV458696:PGV458698 PQR458696:PQR458698 QAN458696:QAN458698 QKJ458696:QKJ458698 QUF458696:QUF458698 REB458696:REB458698 RNX458696:RNX458698 RXT458696:RXT458698 SHP458696:SHP458698 SRL458696:SRL458698 TBH458696:TBH458698 TLD458696:TLD458698 TUZ458696:TUZ458698 UEV458696:UEV458698 UOR458696:UOR458698 UYN458696:UYN458698 VIJ458696:VIJ458698 VSF458696:VSF458698 WCB458696:WCB458698 WLX458696:WLX458698 WVT458696:WVT458698 JH524232:JH524234 TD524232:TD524234 ACZ524232:ACZ524234 AMV524232:AMV524234 AWR524232:AWR524234 BGN524232:BGN524234 BQJ524232:BQJ524234 CAF524232:CAF524234 CKB524232:CKB524234 CTX524232:CTX524234 DDT524232:DDT524234 DNP524232:DNP524234 DXL524232:DXL524234 EHH524232:EHH524234 ERD524232:ERD524234 FAZ524232:FAZ524234 FKV524232:FKV524234 FUR524232:FUR524234 GEN524232:GEN524234 GOJ524232:GOJ524234 GYF524232:GYF524234 HIB524232:HIB524234 HRX524232:HRX524234 IBT524232:IBT524234 ILP524232:ILP524234 IVL524232:IVL524234 JFH524232:JFH524234 JPD524232:JPD524234 JYZ524232:JYZ524234 KIV524232:KIV524234 KSR524232:KSR524234 LCN524232:LCN524234 LMJ524232:LMJ524234 LWF524232:LWF524234 MGB524232:MGB524234 MPX524232:MPX524234 MZT524232:MZT524234 NJP524232:NJP524234 NTL524232:NTL524234 ODH524232:ODH524234 OND524232:OND524234 OWZ524232:OWZ524234 PGV524232:PGV524234 PQR524232:PQR524234 QAN524232:QAN524234 QKJ524232:QKJ524234 QUF524232:QUF524234 REB524232:REB524234 RNX524232:RNX524234 RXT524232:RXT524234 SHP524232:SHP524234 SRL524232:SRL524234 TBH524232:TBH524234 TLD524232:TLD524234 TUZ524232:TUZ524234 UEV524232:UEV524234 UOR524232:UOR524234 UYN524232:UYN524234 VIJ524232:VIJ524234 VSF524232:VSF524234 WCB524232:WCB524234 WLX524232:WLX524234 WVT524232:WVT524234 JH589768:JH589770 TD589768:TD589770 ACZ589768:ACZ589770 AMV589768:AMV589770 AWR589768:AWR589770 BGN589768:BGN589770 BQJ589768:BQJ589770 CAF589768:CAF589770 CKB589768:CKB589770 CTX589768:CTX589770 DDT589768:DDT589770 DNP589768:DNP589770 DXL589768:DXL589770 EHH589768:EHH589770 ERD589768:ERD589770 FAZ589768:FAZ589770 FKV589768:FKV589770 FUR589768:FUR589770 GEN589768:GEN589770 GOJ589768:GOJ589770 GYF589768:GYF589770 HIB589768:HIB589770 HRX589768:HRX589770 IBT589768:IBT589770 ILP589768:ILP589770 IVL589768:IVL589770 JFH589768:JFH589770 JPD589768:JPD589770 JYZ589768:JYZ589770 KIV589768:KIV589770 KSR589768:KSR589770 LCN589768:LCN589770 LMJ589768:LMJ589770 LWF589768:LWF589770 MGB589768:MGB589770 MPX589768:MPX589770 MZT589768:MZT589770 NJP589768:NJP589770 NTL589768:NTL589770 ODH589768:ODH589770 OND589768:OND589770 OWZ589768:OWZ589770 PGV589768:PGV589770 PQR589768:PQR589770 QAN589768:QAN589770 QKJ589768:QKJ589770 QUF589768:QUF589770 REB589768:REB589770 RNX589768:RNX589770 RXT589768:RXT589770 SHP589768:SHP589770 SRL589768:SRL589770 TBH589768:TBH589770 TLD589768:TLD589770 TUZ589768:TUZ589770 UEV589768:UEV589770 UOR589768:UOR589770 UYN589768:UYN589770 VIJ589768:VIJ589770 VSF589768:VSF589770 WCB589768:WCB589770 WLX589768:WLX589770 WVT589768:WVT589770 JH655304:JH655306 TD655304:TD655306 ACZ655304:ACZ655306 AMV655304:AMV655306 AWR655304:AWR655306 BGN655304:BGN655306 BQJ655304:BQJ655306 CAF655304:CAF655306 CKB655304:CKB655306 CTX655304:CTX655306 DDT655304:DDT655306 DNP655304:DNP655306 DXL655304:DXL655306 EHH655304:EHH655306 ERD655304:ERD655306 FAZ655304:FAZ655306 FKV655304:FKV655306 FUR655304:FUR655306 GEN655304:GEN655306 GOJ655304:GOJ655306 GYF655304:GYF655306 HIB655304:HIB655306 HRX655304:HRX655306 IBT655304:IBT655306 ILP655304:ILP655306 IVL655304:IVL655306 JFH655304:JFH655306 JPD655304:JPD655306 JYZ655304:JYZ655306 KIV655304:KIV655306 KSR655304:KSR655306 LCN655304:LCN655306 LMJ655304:LMJ655306 LWF655304:LWF655306 MGB655304:MGB655306 MPX655304:MPX655306 MZT655304:MZT655306 NJP655304:NJP655306 NTL655304:NTL655306 ODH655304:ODH655306 OND655304:OND655306 OWZ655304:OWZ655306 PGV655304:PGV655306 PQR655304:PQR655306 QAN655304:QAN655306 QKJ655304:QKJ655306 QUF655304:QUF655306 REB655304:REB655306 RNX655304:RNX655306 RXT655304:RXT655306 SHP655304:SHP655306 SRL655304:SRL655306 TBH655304:TBH655306 TLD655304:TLD655306 TUZ655304:TUZ655306 UEV655304:UEV655306 UOR655304:UOR655306 UYN655304:UYN655306 VIJ655304:VIJ655306 VSF655304:VSF655306 WCB655304:WCB655306 WLX655304:WLX655306 WVT655304:WVT655306 JH720840:JH720842 TD720840:TD720842 ACZ720840:ACZ720842 AMV720840:AMV720842 AWR720840:AWR720842 BGN720840:BGN720842 BQJ720840:BQJ720842 CAF720840:CAF720842 CKB720840:CKB720842 CTX720840:CTX720842 DDT720840:DDT720842 DNP720840:DNP720842 DXL720840:DXL720842 EHH720840:EHH720842 ERD720840:ERD720842 FAZ720840:FAZ720842 FKV720840:FKV720842 FUR720840:FUR720842 GEN720840:GEN720842 GOJ720840:GOJ720842 GYF720840:GYF720842 HIB720840:HIB720842 HRX720840:HRX720842 IBT720840:IBT720842 ILP720840:ILP720842 IVL720840:IVL720842 JFH720840:JFH720842 JPD720840:JPD720842 JYZ720840:JYZ720842 KIV720840:KIV720842 KSR720840:KSR720842 LCN720840:LCN720842 LMJ720840:LMJ720842 LWF720840:LWF720842 MGB720840:MGB720842 MPX720840:MPX720842 MZT720840:MZT720842 NJP720840:NJP720842 NTL720840:NTL720842 ODH720840:ODH720842 OND720840:OND720842 OWZ720840:OWZ720842 PGV720840:PGV720842 PQR720840:PQR720842 QAN720840:QAN720842 QKJ720840:QKJ720842 QUF720840:QUF720842 REB720840:REB720842 RNX720840:RNX720842 RXT720840:RXT720842 SHP720840:SHP720842 SRL720840:SRL720842 TBH720840:TBH720842 TLD720840:TLD720842 TUZ720840:TUZ720842 UEV720840:UEV720842 UOR720840:UOR720842 UYN720840:UYN720842 VIJ720840:VIJ720842 VSF720840:VSF720842 WCB720840:WCB720842 WLX720840:WLX720842 WVT720840:WVT720842 JH786376:JH786378 TD786376:TD786378 ACZ786376:ACZ786378 AMV786376:AMV786378 AWR786376:AWR786378 BGN786376:BGN786378 BQJ786376:BQJ786378 CAF786376:CAF786378 CKB786376:CKB786378 CTX786376:CTX786378 DDT786376:DDT786378 DNP786376:DNP786378 DXL786376:DXL786378 EHH786376:EHH786378 ERD786376:ERD786378 FAZ786376:FAZ786378 FKV786376:FKV786378 FUR786376:FUR786378 GEN786376:GEN786378 GOJ786376:GOJ786378 GYF786376:GYF786378 HIB786376:HIB786378 HRX786376:HRX786378 IBT786376:IBT786378 ILP786376:ILP786378 IVL786376:IVL786378 JFH786376:JFH786378 JPD786376:JPD786378 JYZ786376:JYZ786378 KIV786376:KIV786378 KSR786376:KSR786378 LCN786376:LCN786378 LMJ786376:LMJ786378 LWF786376:LWF786378 MGB786376:MGB786378 MPX786376:MPX786378 MZT786376:MZT786378 NJP786376:NJP786378 NTL786376:NTL786378 ODH786376:ODH786378 OND786376:OND786378 OWZ786376:OWZ786378 PGV786376:PGV786378 PQR786376:PQR786378 QAN786376:QAN786378 QKJ786376:QKJ786378 QUF786376:QUF786378 REB786376:REB786378 RNX786376:RNX786378 RXT786376:RXT786378 SHP786376:SHP786378 SRL786376:SRL786378 TBH786376:TBH786378 TLD786376:TLD786378 TUZ786376:TUZ786378 UEV786376:UEV786378 UOR786376:UOR786378 UYN786376:UYN786378 VIJ786376:VIJ786378 VSF786376:VSF786378 WCB786376:WCB786378 WLX786376:WLX786378 WVT786376:WVT786378 JH851912:JH851914 TD851912:TD851914 ACZ851912:ACZ851914 AMV851912:AMV851914 AWR851912:AWR851914 BGN851912:BGN851914 BQJ851912:BQJ851914 CAF851912:CAF851914 CKB851912:CKB851914 CTX851912:CTX851914 DDT851912:DDT851914 DNP851912:DNP851914 DXL851912:DXL851914 EHH851912:EHH851914 ERD851912:ERD851914 FAZ851912:FAZ851914 FKV851912:FKV851914 FUR851912:FUR851914 GEN851912:GEN851914 GOJ851912:GOJ851914 GYF851912:GYF851914 HIB851912:HIB851914 HRX851912:HRX851914 IBT851912:IBT851914 ILP851912:ILP851914 IVL851912:IVL851914 JFH851912:JFH851914 JPD851912:JPD851914 JYZ851912:JYZ851914 KIV851912:KIV851914 KSR851912:KSR851914 LCN851912:LCN851914 LMJ851912:LMJ851914 LWF851912:LWF851914 MGB851912:MGB851914 MPX851912:MPX851914 MZT851912:MZT851914 NJP851912:NJP851914 NTL851912:NTL851914 ODH851912:ODH851914 OND851912:OND851914 OWZ851912:OWZ851914 PGV851912:PGV851914 PQR851912:PQR851914 QAN851912:QAN851914 QKJ851912:QKJ851914 QUF851912:QUF851914 REB851912:REB851914 RNX851912:RNX851914 RXT851912:RXT851914 SHP851912:SHP851914 SRL851912:SRL851914 TBH851912:TBH851914 TLD851912:TLD851914 TUZ851912:TUZ851914 UEV851912:UEV851914 UOR851912:UOR851914 UYN851912:UYN851914 VIJ851912:VIJ851914 VSF851912:VSF851914 WCB851912:WCB851914 WLX851912:WLX851914 WVT851912:WVT851914 JH917448:JH917450 TD917448:TD917450 ACZ917448:ACZ917450 AMV917448:AMV917450 AWR917448:AWR917450 BGN917448:BGN917450 BQJ917448:BQJ917450 CAF917448:CAF917450 CKB917448:CKB917450 CTX917448:CTX917450 DDT917448:DDT917450 DNP917448:DNP917450 DXL917448:DXL917450 EHH917448:EHH917450 ERD917448:ERD917450 FAZ917448:FAZ917450 FKV917448:FKV917450 FUR917448:FUR917450 GEN917448:GEN917450 GOJ917448:GOJ917450 GYF917448:GYF917450 HIB917448:HIB917450 HRX917448:HRX917450 IBT917448:IBT917450 ILP917448:ILP917450 IVL917448:IVL917450 JFH917448:JFH917450 JPD917448:JPD917450 JYZ917448:JYZ917450 KIV917448:KIV917450 KSR917448:KSR917450 LCN917448:LCN917450 LMJ917448:LMJ917450 LWF917448:LWF917450 MGB917448:MGB917450 MPX917448:MPX917450 MZT917448:MZT917450 NJP917448:NJP917450 NTL917448:NTL917450 ODH917448:ODH917450 OND917448:OND917450 OWZ917448:OWZ917450 PGV917448:PGV917450 PQR917448:PQR917450 QAN917448:QAN917450 QKJ917448:QKJ917450 QUF917448:QUF917450 REB917448:REB917450 RNX917448:RNX917450 RXT917448:RXT917450 SHP917448:SHP917450 SRL917448:SRL917450 TBH917448:TBH917450 TLD917448:TLD917450 TUZ917448:TUZ917450 UEV917448:UEV917450 UOR917448:UOR917450 UYN917448:UYN917450 VIJ917448:VIJ917450 VSF917448:VSF917450 WCB917448:WCB917450 WLX917448:WLX917450 WVT917448:WVT917450 JH982984:JH982986 TD982984:TD982986 ACZ982984:ACZ982986 AMV982984:AMV982986 AWR982984:AWR982986 BGN982984:BGN982986 BQJ982984:BQJ982986 CAF982984:CAF982986 CKB982984:CKB982986 CTX982984:CTX982986 DDT982984:DDT982986 DNP982984:DNP982986 DXL982984:DXL982986 EHH982984:EHH982986 ERD982984:ERD982986 FAZ982984:FAZ982986 FKV982984:FKV982986 FUR982984:FUR982986 GEN982984:GEN982986 GOJ982984:GOJ982986 GYF982984:GYF982986 HIB982984:HIB982986 HRX982984:HRX982986 IBT982984:IBT982986 ILP982984:ILP982986 IVL982984:IVL982986 JFH982984:JFH982986 JPD982984:JPD982986 JYZ982984:JYZ982986 KIV982984:KIV982986 KSR982984:KSR982986 LCN982984:LCN982986 LMJ982984:LMJ982986 LWF982984:LWF982986 MGB982984:MGB982986 MPX982984:MPX982986 MZT982984:MZT982986 NJP982984:NJP982986 NTL982984:NTL982986 ODH982984:ODH982986 OND982984:OND982986 OWZ982984:OWZ982986 PGV982984:PGV982986 PQR982984:PQR982986 QAN982984:QAN982986 QKJ982984:QKJ982986 QUF982984:QUF982986 REB982984:REB982986 RNX982984:RNX982986 RXT982984:RXT982986 SHP982984:SHP982986 SRL982984:SRL982986 TBH982984:TBH982986 TLD982984:TLD982986 TUZ982984:TUZ982986 UEV982984:UEV982986 UOR982984:UOR982986 UYN982984:UYN982986 VIJ982984:VIJ982986 VSF982984:VSF982986 WCB982984:WCB982986 WLX982984:WLX982986">
      <formula1>0</formula1>
    </dataValidation>
  </dataValidations>
  <pageMargins left="0.15748031496062992" right="0.15748031496062992" top="0.15748031496062992" bottom="0.15748031496062992" header="0.31496062992125984" footer="0.31496062992125984"/>
  <pageSetup paperSize="14" scale="5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40"/>
  <sheetViews>
    <sheetView zoomScale="60" zoomScaleNormal="60" workbookViewId="0">
      <pane xSplit="1" ySplit="11" topLeftCell="G37" activePane="bottomRight" state="frozen"/>
      <selection activeCell="C8" sqref="C1:C1048576"/>
      <selection pane="topRight" activeCell="C8" sqref="C1:C1048576"/>
      <selection pane="bottomLeft" activeCell="C8" sqref="C1:C1048576"/>
      <selection pane="bottomRight" activeCell="C8" sqref="C1:C1048576"/>
    </sheetView>
  </sheetViews>
  <sheetFormatPr baseColWidth="10" defaultRowHeight="12" x14ac:dyDescent="0.2"/>
  <cols>
    <col min="1" max="1" width="9.5703125" style="276" customWidth="1"/>
    <col min="2" max="2" width="9.85546875" style="276" customWidth="1"/>
    <col min="3" max="3" width="46.85546875" style="275" customWidth="1"/>
    <col min="4" max="5" width="21.7109375" style="275" customWidth="1"/>
    <col min="6" max="6" width="30.28515625" style="275" customWidth="1"/>
    <col min="7" max="7" width="25.85546875" style="275" customWidth="1"/>
    <col min="8" max="8" width="22.42578125" style="275" customWidth="1"/>
    <col min="9" max="9" width="14.140625" style="275" customWidth="1"/>
    <col min="10" max="10" width="11.42578125" style="275" customWidth="1"/>
    <col min="11" max="11" width="15.7109375" style="275" customWidth="1"/>
    <col min="12" max="12" width="13.140625" style="275" customWidth="1"/>
    <col min="13" max="13" width="11.28515625" style="275" customWidth="1"/>
    <col min="14" max="14" width="20.42578125" style="275" customWidth="1"/>
    <col min="15" max="15" width="12.42578125" style="275" customWidth="1"/>
    <col min="16" max="16" width="12.85546875" style="276" customWidth="1"/>
    <col min="17" max="17" width="11.28515625" style="276" customWidth="1"/>
    <col min="18" max="18" width="13.140625" style="276" customWidth="1"/>
    <col min="19" max="19" width="10.140625" style="276" customWidth="1"/>
    <col min="20" max="20" width="10.5703125" style="275" customWidth="1"/>
    <col min="21" max="21" width="9.85546875" style="275" customWidth="1"/>
    <col min="22" max="22" width="50.28515625" style="275" customWidth="1"/>
    <col min="23" max="24" width="2.28515625" style="275" customWidth="1"/>
    <col min="25" max="25" width="14.7109375" style="276" customWidth="1"/>
    <col min="26" max="26" width="15.7109375" style="275" customWidth="1"/>
    <col min="27" max="27" width="11.42578125" style="275"/>
    <col min="28" max="28" width="12.7109375" style="275" bestFit="1" customWidth="1"/>
    <col min="29" max="29" width="3.42578125" style="275" customWidth="1"/>
    <col min="30" max="34" width="11.42578125" style="275"/>
    <col min="35" max="35" width="16.85546875" style="275" customWidth="1"/>
    <col min="36" max="36" width="16.140625" style="275" customWidth="1"/>
    <col min="37" max="251" width="11.42578125" style="275"/>
    <col min="252" max="252" width="9.5703125" style="275" customWidth="1"/>
    <col min="253" max="253" width="9.85546875" style="275" customWidth="1"/>
    <col min="254" max="254" width="49.140625" style="275" customWidth="1"/>
    <col min="255" max="256" width="21.7109375" style="275" customWidth="1"/>
    <col min="257" max="257" width="32.85546875" style="275" customWidth="1"/>
    <col min="258" max="258" width="25.5703125" style="275" customWidth="1"/>
    <col min="259" max="259" width="26.5703125" style="275" customWidth="1"/>
    <col min="260" max="260" width="16" style="275" customWidth="1"/>
    <col min="261" max="261" width="12.7109375" style="275" customWidth="1"/>
    <col min="262" max="262" width="11.140625" style="275" customWidth="1"/>
    <col min="263" max="263" width="11.5703125" style="275" customWidth="1"/>
    <col min="264" max="264" width="11.28515625" style="275" customWidth="1"/>
    <col min="265" max="265" width="29" style="275" customWidth="1"/>
    <col min="266" max="266" width="12.42578125" style="275" customWidth="1"/>
    <col min="267" max="267" width="12.85546875" style="275" customWidth="1"/>
    <col min="268" max="268" width="11.28515625" style="275" customWidth="1"/>
    <col min="269" max="269" width="14.42578125" style="275" customWidth="1"/>
    <col min="270" max="270" width="10.140625" style="275" customWidth="1"/>
    <col min="271" max="271" width="10.5703125" style="275" customWidth="1"/>
    <col min="272" max="272" width="9.85546875" style="275" customWidth="1"/>
    <col min="273" max="273" width="50.28515625" style="275" customWidth="1"/>
    <col min="274" max="507" width="11.42578125" style="275"/>
    <col min="508" max="508" width="9.5703125" style="275" customWidth="1"/>
    <col min="509" max="509" width="9.85546875" style="275" customWidth="1"/>
    <col min="510" max="510" width="49.140625" style="275" customWidth="1"/>
    <col min="511" max="512" width="21.7109375" style="275" customWidth="1"/>
    <col min="513" max="513" width="32.85546875" style="275" customWidth="1"/>
    <col min="514" max="514" width="25.5703125" style="275" customWidth="1"/>
    <col min="515" max="515" width="26.5703125" style="275" customWidth="1"/>
    <col min="516" max="516" width="16" style="275" customWidth="1"/>
    <col min="517" max="517" width="12.7109375" style="275" customWidth="1"/>
    <col min="518" max="518" width="11.140625" style="275" customWidth="1"/>
    <col min="519" max="519" width="11.5703125" style="275" customWidth="1"/>
    <col min="520" max="520" width="11.28515625" style="275" customWidth="1"/>
    <col min="521" max="521" width="29" style="275" customWidth="1"/>
    <col min="522" max="522" width="12.42578125" style="275" customWidth="1"/>
    <col min="523" max="523" width="12.85546875" style="275" customWidth="1"/>
    <col min="524" max="524" width="11.28515625" style="275" customWidth="1"/>
    <col min="525" max="525" width="14.42578125" style="275" customWidth="1"/>
    <col min="526" max="526" width="10.140625" style="275" customWidth="1"/>
    <col min="527" max="527" width="10.5703125" style="275" customWidth="1"/>
    <col min="528" max="528" width="9.85546875" style="275" customWidth="1"/>
    <col min="529" max="529" width="50.28515625" style="275" customWidth="1"/>
    <col min="530" max="763" width="11.42578125" style="275"/>
    <col min="764" max="764" width="9.5703125" style="275" customWidth="1"/>
    <col min="765" max="765" width="9.85546875" style="275" customWidth="1"/>
    <col min="766" max="766" width="49.140625" style="275" customWidth="1"/>
    <col min="767" max="768" width="21.7109375" style="275" customWidth="1"/>
    <col min="769" max="769" width="32.85546875" style="275" customWidth="1"/>
    <col min="770" max="770" width="25.5703125" style="275" customWidth="1"/>
    <col min="771" max="771" width="26.5703125" style="275" customWidth="1"/>
    <col min="772" max="772" width="16" style="275" customWidth="1"/>
    <col min="773" max="773" width="12.7109375" style="275" customWidth="1"/>
    <col min="774" max="774" width="11.140625" style="275" customWidth="1"/>
    <col min="775" max="775" width="11.5703125" style="275" customWidth="1"/>
    <col min="776" max="776" width="11.28515625" style="275" customWidth="1"/>
    <col min="777" max="777" width="29" style="275" customWidth="1"/>
    <col min="778" max="778" width="12.42578125" style="275" customWidth="1"/>
    <col min="779" max="779" width="12.85546875" style="275" customWidth="1"/>
    <col min="780" max="780" width="11.28515625" style="275" customWidth="1"/>
    <col min="781" max="781" width="14.42578125" style="275" customWidth="1"/>
    <col min="782" max="782" width="10.140625" style="275" customWidth="1"/>
    <col min="783" max="783" width="10.5703125" style="275" customWidth="1"/>
    <col min="784" max="784" width="9.85546875" style="275" customWidth="1"/>
    <col min="785" max="785" width="50.28515625" style="275" customWidth="1"/>
    <col min="786" max="1019" width="11.42578125" style="275"/>
    <col min="1020" max="1020" width="9.5703125" style="275" customWidth="1"/>
    <col min="1021" max="1021" width="9.85546875" style="275" customWidth="1"/>
    <col min="1022" max="1022" width="49.140625" style="275" customWidth="1"/>
    <col min="1023" max="1024" width="21.7109375" style="275" customWidth="1"/>
    <col min="1025" max="1025" width="32.85546875" style="275" customWidth="1"/>
    <col min="1026" max="1026" width="25.5703125" style="275" customWidth="1"/>
    <col min="1027" max="1027" width="26.5703125" style="275" customWidth="1"/>
    <col min="1028" max="1028" width="16" style="275" customWidth="1"/>
    <col min="1029" max="1029" width="12.7109375" style="275" customWidth="1"/>
    <col min="1030" max="1030" width="11.140625" style="275" customWidth="1"/>
    <col min="1031" max="1031" width="11.5703125" style="275" customWidth="1"/>
    <col min="1032" max="1032" width="11.28515625" style="275" customWidth="1"/>
    <col min="1033" max="1033" width="29" style="275" customWidth="1"/>
    <col min="1034" max="1034" width="12.42578125" style="275" customWidth="1"/>
    <col min="1035" max="1035" width="12.85546875" style="275" customWidth="1"/>
    <col min="1036" max="1036" width="11.28515625" style="275" customWidth="1"/>
    <col min="1037" max="1037" width="14.42578125" style="275" customWidth="1"/>
    <col min="1038" max="1038" width="10.140625" style="275" customWidth="1"/>
    <col min="1039" max="1039" width="10.5703125" style="275" customWidth="1"/>
    <col min="1040" max="1040" width="9.85546875" style="275" customWidth="1"/>
    <col min="1041" max="1041" width="50.28515625" style="275" customWidth="1"/>
    <col min="1042" max="1275" width="11.42578125" style="275"/>
    <col min="1276" max="1276" width="9.5703125" style="275" customWidth="1"/>
    <col min="1277" max="1277" width="9.85546875" style="275" customWidth="1"/>
    <col min="1278" max="1278" width="49.140625" style="275" customWidth="1"/>
    <col min="1279" max="1280" width="21.7109375" style="275" customWidth="1"/>
    <col min="1281" max="1281" width="32.85546875" style="275" customWidth="1"/>
    <col min="1282" max="1282" width="25.5703125" style="275" customWidth="1"/>
    <col min="1283" max="1283" width="26.5703125" style="275" customWidth="1"/>
    <col min="1284" max="1284" width="16" style="275" customWidth="1"/>
    <col min="1285" max="1285" width="12.7109375" style="275" customWidth="1"/>
    <col min="1286" max="1286" width="11.140625" style="275" customWidth="1"/>
    <col min="1287" max="1287" width="11.5703125" style="275" customWidth="1"/>
    <col min="1288" max="1288" width="11.28515625" style="275" customWidth="1"/>
    <col min="1289" max="1289" width="29" style="275" customWidth="1"/>
    <col min="1290" max="1290" width="12.42578125" style="275" customWidth="1"/>
    <col min="1291" max="1291" width="12.85546875" style="275" customWidth="1"/>
    <col min="1292" max="1292" width="11.28515625" style="275" customWidth="1"/>
    <col min="1293" max="1293" width="14.42578125" style="275" customWidth="1"/>
    <col min="1294" max="1294" width="10.140625" style="275" customWidth="1"/>
    <col min="1295" max="1295" width="10.5703125" style="275" customWidth="1"/>
    <col min="1296" max="1296" width="9.85546875" style="275" customWidth="1"/>
    <col min="1297" max="1297" width="50.28515625" style="275" customWidth="1"/>
    <col min="1298" max="1531" width="11.42578125" style="275"/>
    <col min="1532" max="1532" width="9.5703125" style="275" customWidth="1"/>
    <col min="1533" max="1533" width="9.85546875" style="275" customWidth="1"/>
    <col min="1534" max="1534" width="49.140625" style="275" customWidth="1"/>
    <col min="1535" max="1536" width="21.7109375" style="275" customWidth="1"/>
    <col min="1537" max="1537" width="32.85546875" style="275" customWidth="1"/>
    <col min="1538" max="1538" width="25.5703125" style="275" customWidth="1"/>
    <col min="1539" max="1539" width="26.5703125" style="275" customWidth="1"/>
    <col min="1540" max="1540" width="16" style="275" customWidth="1"/>
    <col min="1541" max="1541" width="12.7109375" style="275" customWidth="1"/>
    <col min="1542" max="1542" width="11.140625" style="275" customWidth="1"/>
    <col min="1543" max="1543" width="11.5703125" style="275" customWidth="1"/>
    <col min="1544" max="1544" width="11.28515625" style="275" customWidth="1"/>
    <col min="1545" max="1545" width="29" style="275" customWidth="1"/>
    <col min="1546" max="1546" width="12.42578125" style="275" customWidth="1"/>
    <col min="1547" max="1547" width="12.85546875" style="275" customWidth="1"/>
    <col min="1548" max="1548" width="11.28515625" style="275" customWidth="1"/>
    <col min="1549" max="1549" width="14.42578125" style="275" customWidth="1"/>
    <col min="1550" max="1550" width="10.140625" style="275" customWidth="1"/>
    <col min="1551" max="1551" width="10.5703125" style="275" customWidth="1"/>
    <col min="1552" max="1552" width="9.85546875" style="275" customWidth="1"/>
    <col min="1553" max="1553" width="50.28515625" style="275" customWidth="1"/>
    <col min="1554" max="1787" width="11.42578125" style="275"/>
    <col min="1788" max="1788" width="9.5703125" style="275" customWidth="1"/>
    <col min="1789" max="1789" width="9.85546875" style="275" customWidth="1"/>
    <col min="1790" max="1790" width="49.140625" style="275" customWidth="1"/>
    <col min="1791" max="1792" width="21.7109375" style="275" customWidth="1"/>
    <col min="1793" max="1793" width="32.85546875" style="275" customWidth="1"/>
    <col min="1794" max="1794" width="25.5703125" style="275" customWidth="1"/>
    <col min="1795" max="1795" width="26.5703125" style="275" customWidth="1"/>
    <col min="1796" max="1796" width="16" style="275" customWidth="1"/>
    <col min="1797" max="1797" width="12.7109375" style="275" customWidth="1"/>
    <col min="1798" max="1798" width="11.140625" style="275" customWidth="1"/>
    <col min="1799" max="1799" width="11.5703125" style="275" customWidth="1"/>
    <col min="1800" max="1800" width="11.28515625" style="275" customWidth="1"/>
    <col min="1801" max="1801" width="29" style="275" customWidth="1"/>
    <col min="1802" max="1802" width="12.42578125" style="275" customWidth="1"/>
    <col min="1803" max="1803" width="12.85546875" style="275" customWidth="1"/>
    <col min="1804" max="1804" width="11.28515625" style="275" customWidth="1"/>
    <col min="1805" max="1805" width="14.42578125" style="275" customWidth="1"/>
    <col min="1806" max="1806" width="10.140625" style="275" customWidth="1"/>
    <col min="1807" max="1807" width="10.5703125" style="275" customWidth="1"/>
    <col min="1808" max="1808" width="9.85546875" style="275" customWidth="1"/>
    <col min="1809" max="1809" width="50.28515625" style="275" customWidth="1"/>
    <col min="1810" max="2043" width="11.42578125" style="275"/>
    <col min="2044" max="2044" width="9.5703125" style="275" customWidth="1"/>
    <col min="2045" max="2045" width="9.85546875" style="275" customWidth="1"/>
    <col min="2046" max="2046" width="49.140625" style="275" customWidth="1"/>
    <col min="2047" max="2048" width="21.7109375" style="275" customWidth="1"/>
    <col min="2049" max="2049" width="32.85546875" style="275" customWidth="1"/>
    <col min="2050" max="2050" width="25.5703125" style="275" customWidth="1"/>
    <col min="2051" max="2051" width="26.5703125" style="275" customWidth="1"/>
    <col min="2052" max="2052" width="16" style="275" customWidth="1"/>
    <col min="2053" max="2053" width="12.7109375" style="275" customWidth="1"/>
    <col min="2054" max="2054" width="11.140625" style="275" customWidth="1"/>
    <col min="2055" max="2055" width="11.5703125" style="275" customWidth="1"/>
    <col min="2056" max="2056" width="11.28515625" style="275" customWidth="1"/>
    <col min="2057" max="2057" width="29" style="275" customWidth="1"/>
    <col min="2058" max="2058" width="12.42578125" style="275" customWidth="1"/>
    <col min="2059" max="2059" width="12.85546875" style="275" customWidth="1"/>
    <col min="2060" max="2060" width="11.28515625" style="275" customWidth="1"/>
    <col min="2061" max="2061" width="14.42578125" style="275" customWidth="1"/>
    <col min="2062" max="2062" width="10.140625" style="275" customWidth="1"/>
    <col min="2063" max="2063" width="10.5703125" style="275" customWidth="1"/>
    <col min="2064" max="2064" width="9.85546875" style="275" customWidth="1"/>
    <col min="2065" max="2065" width="50.28515625" style="275" customWidth="1"/>
    <col min="2066" max="2299" width="11.42578125" style="275"/>
    <col min="2300" max="2300" width="9.5703125" style="275" customWidth="1"/>
    <col min="2301" max="2301" width="9.85546875" style="275" customWidth="1"/>
    <col min="2302" max="2302" width="49.140625" style="275" customWidth="1"/>
    <col min="2303" max="2304" width="21.7109375" style="275" customWidth="1"/>
    <col min="2305" max="2305" width="32.85546875" style="275" customWidth="1"/>
    <col min="2306" max="2306" width="25.5703125" style="275" customWidth="1"/>
    <col min="2307" max="2307" width="26.5703125" style="275" customWidth="1"/>
    <col min="2308" max="2308" width="16" style="275" customWidth="1"/>
    <col min="2309" max="2309" width="12.7109375" style="275" customWidth="1"/>
    <col min="2310" max="2310" width="11.140625" style="275" customWidth="1"/>
    <col min="2311" max="2311" width="11.5703125" style="275" customWidth="1"/>
    <col min="2312" max="2312" width="11.28515625" style="275" customWidth="1"/>
    <col min="2313" max="2313" width="29" style="275" customWidth="1"/>
    <col min="2314" max="2314" width="12.42578125" style="275" customWidth="1"/>
    <col min="2315" max="2315" width="12.85546875" style="275" customWidth="1"/>
    <col min="2316" max="2316" width="11.28515625" style="275" customWidth="1"/>
    <col min="2317" max="2317" width="14.42578125" style="275" customWidth="1"/>
    <col min="2318" max="2318" width="10.140625" style="275" customWidth="1"/>
    <col min="2319" max="2319" width="10.5703125" style="275" customWidth="1"/>
    <col min="2320" max="2320" width="9.85546875" style="275" customWidth="1"/>
    <col min="2321" max="2321" width="50.28515625" style="275" customWidth="1"/>
    <col min="2322" max="2555" width="11.42578125" style="275"/>
    <col min="2556" max="2556" width="9.5703125" style="275" customWidth="1"/>
    <col min="2557" max="2557" width="9.85546875" style="275" customWidth="1"/>
    <col min="2558" max="2558" width="49.140625" style="275" customWidth="1"/>
    <col min="2559" max="2560" width="21.7109375" style="275" customWidth="1"/>
    <col min="2561" max="2561" width="32.85546875" style="275" customWidth="1"/>
    <col min="2562" max="2562" width="25.5703125" style="275" customWidth="1"/>
    <col min="2563" max="2563" width="26.5703125" style="275" customWidth="1"/>
    <col min="2564" max="2564" width="16" style="275" customWidth="1"/>
    <col min="2565" max="2565" width="12.7109375" style="275" customWidth="1"/>
    <col min="2566" max="2566" width="11.140625" style="275" customWidth="1"/>
    <col min="2567" max="2567" width="11.5703125" style="275" customWidth="1"/>
    <col min="2568" max="2568" width="11.28515625" style="275" customWidth="1"/>
    <col min="2569" max="2569" width="29" style="275" customWidth="1"/>
    <col min="2570" max="2570" width="12.42578125" style="275" customWidth="1"/>
    <col min="2571" max="2571" width="12.85546875" style="275" customWidth="1"/>
    <col min="2572" max="2572" width="11.28515625" style="275" customWidth="1"/>
    <col min="2573" max="2573" width="14.42578125" style="275" customWidth="1"/>
    <col min="2574" max="2574" width="10.140625" style="275" customWidth="1"/>
    <col min="2575" max="2575" width="10.5703125" style="275" customWidth="1"/>
    <col min="2576" max="2576" width="9.85546875" style="275" customWidth="1"/>
    <col min="2577" max="2577" width="50.28515625" style="275" customWidth="1"/>
    <col min="2578" max="2811" width="11.42578125" style="275"/>
    <col min="2812" max="2812" width="9.5703125" style="275" customWidth="1"/>
    <col min="2813" max="2813" width="9.85546875" style="275" customWidth="1"/>
    <col min="2814" max="2814" width="49.140625" style="275" customWidth="1"/>
    <col min="2815" max="2816" width="21.7109375" style="275" customWidth="1"/>
    <col min="2817" max="2817" width="32.85546875" style="275" customWidth="1"/>
    <col min="2818" max="2818" width="25.5703125" style="275" customWidth="1"/>
    <col min="2819" max="2819" width="26.5703125" style="275" customWidth="1"/>
    <col min="2820" max="2820" width="16" style="275" customWidth="1"/>
    <col min="2821" max="2821" width="12.7109375" style="275" customWidth="1"/>
    <col min="2822" max="2822" width="11.140625" style="275" customWidth="1"/>
    <col min="2823" max="2823" width="11.5703125" style="275" customWidth="1"/>
    <col min="2824" max="2824" width="11.28515625" style="275" customWidth="1"/>
    <col min="2825" max="2825" width="29" style="275" customWidth="1"/>
    <col min="2826" max="2826" width="12.42578125" style="275" customWidth="1"/>
    <col min="2827" max="2827" width="12.85546875" style="275" customWidth="1"/>
    <col min="2828" max="2828" width="11.28515625" style="275" customWidth="1"/>
    <col min="2829" max="2829" width="14.42578125" style="275" customWidth="1"/>
    <col min="2830" max="2830" width="10.140625" style="275" customWidth="1"/>
    <col min="2831" max="2831" width="10.5703125" style="275" customWidth="1"/>
    <col min="2832" max="2832" width="9.85546875" style="275" customWidth="1"/>
    <col min="2833" max="2833" width="50.28515625" style="275" customWidth="1"/>
    <col min="2834" max="3067" width="11.42578125" style="275"/>
    <col min="3068" max="3068" width="9.5703125" style="275" customWidth="1"/>
    <col min="3069" max="3069" width="9.85546875" style="275" customWidth="1"/>
    <col min="3070" max="3070" width="49.140625" style="275" customWidth="1"/>
    <col min="3071" max="3072" width="21.7109375" style="275" customWidth="1"/>
    <col min="3073" max="3073" width="32.85546875" style="275" customWidth="1"/>
    <col min="3074" max="3074" width="25.5703125" style="275" customWidth="1"/>
    <col min="3075" max="3075" width="26.5703125" style="275" customWidth="1"/>
    <col min="3076" max="3076" width="16" style="275" customWidth="1"/>
    <col min="3077" max="3077" width="12.7109375" style="275" customWidth="1"/>
    <col min="3078" max="3078" width="11.140625" style="275" customWidth="1"/>
    <col min="3079" max="3079" width="11.5703125" style="275" customWidth="1"/>
    <col min="3080" max="3080" width="11.28515625" style="275" customWidth="1"/>
    <col min="3081" max="3081" width="29" style="275" customWidth="1"/>
    <col min="3082" max="3082" width="12.42578125" style="275" customWidth="1"/>
    <col min="3083" max="3083" width="12.85546875" style="275" customWidth="1"/>
    <col min="3084" max="3084" width="11.28515625" style="275" customWidth="1"/>
    <col min="3085" max="3085" width="14.42578125" style="275" customWidth="1"/>
    <col min="3086" max="3086" width="10.140625" style="275" customWidth="1"/>
    <col min="3087" max="3087" width="10.5703125" style="275" customWidth="1"/>
    <col min="3088" max="3088" width="9.85546875" style="275" customWidth="1"/>
    <col min="3089" max="3089" width="50.28515625" style="275" customWidth="1"/>
    <col min="3090" max="3323" width="11.42578125" style="275"/>
    <col min="3324" max="3324" width="9.5703125" style="275" customWidth="1"/>
    <col min="3325" max="3325" width="9.85546875" style="275" customWidth="1"/>
    <col min="3326" max="3326" width="49.140625" style="275" customWidth="1"/>
    <col min="3327" max="3328" width="21.7109375" style="275" customWidth="1"/>
    <col min="3329" max="3329" width="32.85546875" style="275" customWidth="1"/>
    <col min="3330" max="3330" width="25.5703125" style="275" customWidth="1"/>
    <col min="3331" max="3331" width="26.5703125" style="275" customWidth="1"/>
    <col min="3332" max="3332" width="16" style="275" customWidth="1"/>
    <col min="3333" max="3333" width="12.7109375" style="275" customWidth="1"/>
    <col min="3334" max="3334" width="11.140625" style="275" customWidth="1"/>
    <col min="3335" max="3335" width="11.5703125" style="275" customWidth="1"/>
    <col min="3336" max="3336" width="11.28515625" style="275" customWidth="1"/>
    <col min="3337" max="3337" width="29" style="275" customWidth="1"/>
    <col min="3338" max="3338" width="12.42578125" style="275" customWidth="1"/>
    <col min="3339" max="3339" width="12.85546875" style="275" customWidth="1"/>
    <col min="3340" max="3340" width="11.28515625" style="275" customWidth="1"/>
    <col min="3341" max="3341" width="14.42578125" style="275" customWidth="1"/>
    <col min="3342" max="3342" width="10.140625" style="275" customWidth="1"/>
    <col min="3343" max="3343" width="10.5703125" style="275" customWidth="1"/>
    <col min="3344" max="3344" width="9.85546875" style="275" customWidth="1"/>
    <col min="3345" max="3345" width="50.28515625" style="275" customWidth="1"/>
    <col min="3346" max="3579" width="11.42578125" style="275"/>
    <col min="3580" max="3580" width="9.5703125" style="275" customWidth="1"/>
    <col min="3581" max="3581" width="9.85546875" style="275" customWidth="1"/>
    <col min="3582" max="3582" width="49.140625" style="275" customWidth="1"/>
    <col min="3583" max="3584" width="21.7109375" style="275" customWidth="1"/>
    <col min="3585" max="3585" width="32.85546875" style="275" customWidth="1"/>
    <col min="3586" max="3586" width="25.5703125" style="275" customWidth="1"/>
    <col min="3587" max="3587" width="26.5703125" style="275" customWidth="1"/>
    <col min="3588" max="3588" width="16" style="275" customWidth="1"/>
    <col min="3589" max="3589" width="12.7109375" style="275" customWidth="1"/>
    <col min="3590" max="3590" width="11.140625" style="275" customWidth="1"/>
    <col min="3591" max="3591" width="11.5703125" style="275" customWidth="1"/>
    <col min="3592" max="3592" width="11.28515625" style="275" customWidth="1"/>
    <col min="3593" max="3593" width="29" style="275" customWidth="1"/>
    <col min="3594" max="3594" width="12.42578125" style="275" customWidth="1"/>
    <col min="3595" max="3595" width="12.85546875" style="275" customWidth="1"/>
    <col min="3596" max="3596" width="11.28515625" style="275" customWidth="1"/>
    <col min="3597" max="3597" width="14.42578125" style="275" customWidth="1"/>
    <col min="3598" max="3598" width="10.140625" style="275" customWidth="1"/>
    <col min="3599" max="3599" width="10.5703125" style="275" customWidth="1"/>
    <col min="3600" max="3600" width="9.85546875" style="275" customWidth="1"/>
    <col min="3601" max="3601" width="50.28515625" style="275" customWidth="1"/>
    <col min="3602" max="3835" width="11.42578125" style="275"/>
    <col min="3836" max="3836" width="9.5703125" style="275" customWidth="1"/>
    <col min="3837" max="3837" width="9.85546875" style="275" customWidth="1"/>
    <col min="3838" max="3838" width="49.140625" style="275" customWidth="1"/>
    <col min="3839" max="3840" width="21.7109375" style="275" customWidth="1"/>
    <col min="3841" max="3841" width="32.85546875" style="275" customWidth="1"/>
    <col min="3842" max="3842" width="25.5703125" style="275" customWidth="1"/>
    <col min="3843" max="3843" width="26.5703125" style="275" customWidth="1"/>
    <col min="3844" max="3844" width="16" style="275" customWidth="1"/>
    <col min="3845" max="3845" width="12.7109375" style="275" customWidth="1"/>
    <col min="3846" max="3846" width="11.140625" style="275" customWidth="1"/>
    <col min="3847" max="3847" width="11.5703125" style="275" customWidth="1"/>
    <col min="3848" max="3848" width="11.28515625" style="275" customWidth="1"/>
    <col min="3849" max="3849" width="29" style="275" customWidth="1"/>
    <col min="3850" max="3850" width="12.42578125" style="275" customWidth="1"/>
    <col min="3851" max="3851" width="12.85546875" style="275" customWidth="1"/>
    <col min="3852" max="3852" width="11.28515625" style="275" customWidth="1"/>
    <col min="3853" max="3853" width="14.42578125" style="275" customWidth="1"/>
    <col min="3854" max="3854" width="10.140625" style="275" customWidth="1"/>
    <col min="3855" max="3855" width="10.5703125" style="275" customWidth="1"/>
    <col min="3856" max="3856" width="9.85546875" style="275" customWidth="1"/>
    <col min="3857" max="3857" width="50.28515625" style="275" customWidth="1"/>
    <col min="3858" max="4091" width="11.42578125" style="275"/>
    <col min="4092" max="4092" width="9.5703125" style="275" customWidth="1"/>
    <col min="4093" max="4093" width="9.85546875" style="275" customWidth="1"/>
    <col min="4094" max="4094" width="49.140625" style="275" customWidth="1"/>
    <col min="4095" max="4096" width="21.7109375" style="275" customWidth="1"/>
    <col min="4097" max="4097" width="32.85546875" style="275" customWidth="1"/>
    <col min="4098" max="4098" width="25.5703125" style="275" customWidth="1"/>
    <col min="4099" max="4099" width="26.5703125" style="275" customWidth="1"/>
    <col min="4100" max="4100" width="16" style="275" customWidth="1"/>
    <col min="4101" max="4101" width="12.7109375" style="275" customWidth="1"/>
    <col min="4102" max="4102" width="11.140625" style="275" customWidth="1"/>
    <col min="4103" max="4103" width="11.5703125" style="275" customWidth="1"/>
    <col min="4104" max="4104" width="11.28515625" style="275" customWidth="1"/>
    <col min="4105" max="4105" width="29" style="275" customWidth="1"/>
    <col min="4106" max="4106" width="12.42578125" style="275" customWidth="1"/>
    <col min="4107" max="4107" width="12.85546875" style="275" customWidth="1"/>
    <col min="4108" max="4108" width="11.28515625" style="275" customWidth="1"/>
    <col min="4109" max="4109" width="14.42578125" style="275" customWidth="1"/>
    <col min="4110" max="4110" width="10.140625" style="275" customWidth="1"/>
    <col min="4111" max="4111" width="10.5703125" style="275" customWidth="1"/>
    <col min="4112" max="4112" width="9.85546875" style="275" customWidth="1"/>
    <col min="4113" max="4113" width="50.28515625" style="275" customWidth="1"/>
    <col min="4114" max="4347" width="11.42578125" style="275"/>
    <col min="4348" max="4348" width="9.5703125" style="275" customWidth="1"/>
    <col min="4349" max="4349" width="9.85546875" style="275" customWidth="1"/>
    <col min="4350" max="4350" width="49.140625" style="275" customWidth="1"/>
    <col min="4351" max="4352" width="21.7109375" style="275" customWidth="1"/>
    <col min="4353" max="4353" width="32.85546875" style="275" customWidth="1"/>
    <col min="4354" max="4354" width="25.5703125" style="275" customWidth="1"/>
    <col min="4355" max="4355" width="26.5703125" style="275" customWidth="1"/>
    <col min="4356" max="4356" width="16" style="275" customWidth="1"/>
    <col min="4357" max="4357" width="12.7109375" style="275" customWidth="1"/>
    <col min="4358" max="4358" width="11.140625" style="275" customWidth="1"/>
    <col min="4359" max="4359" width="11.5703125" style="275" customWidth="1"/>
    <col min="4360" max="4360" width="11.28515625" style="275" customWidth="1"/>
    <col min="4361" max="4361" width="29" style="275" customWidth="1"/>
    <col min="4362" max="4362" width="12.42578125" style="275" customWidth="1"/>
    <col min="4363" max="4363" width="12.85546875" style="275" customWidth="1"/>
    <col min="4364" max="4364" width="11.28515625" style="275" customWidth="1"/>
    <col min="4365" max="4365" width="14.42578125" style="275" customWidth="1"/>
    <col min="4366" max="4366" width="10.140625" style="275" customWidth="1"/>
    <col min="4367" max="4367" width="10.5703125" style="275" customWidth="1"/>
    <col min="4368" max="4368" width="9.85546875" style="275" customWidth="1"/>
    <col min="4369" max="4369" width="50.28515625" style="275" customWidth="1"/>
    <col min="4370" max="4603" width="11.42578125" style="275"/>
    <col min="4604" max="4604" width="9.5703125" style="275" customWidth="1"/>
    <col min="4605" max="4605" width="9.85546875" style="275" customWidth="1"/>
    <col min="4606" max="4606" width="49.140625" style="275" customWidth="1"/>
    <col min="4607" max="4608" width="21.7109375" style="275" customWidth="1"/>
    <col min="4609" max="4609" width="32.85546875" style="275" customWidth="1"/>
    <col min="4610" max="4610" width="25.5703125" style="275" customWidth="1"/>
    <col min="4611" max="4611" width="26.5703125" style="275" customWidth="1"/>
    <col min="4612" max="4612" width="16" style="275" customWidth="1"/>
    <col min="4613" max="4613" width="12.7109375" style="275" customWidth="1"/>
    <col min="4614" max="4614" width="11.140625" style="275" customWidth="1"/>
    <col min="4615" max="4615" width="11.5703125" style="275" customWidth="1"/>
    <col min="4616" max="4616" width="11.28515625" style="275" customWidth="1"/>
    <col min="4617" max="4617" width="29" style="275" customWidth="1"/>
    <col min="4618" max="4618" width="12.42578125" style="275" customWidth="1"/>
    <col min="4619" max="4619" width="12.85546875" style="275" customWidth="1"/>
    <col min="4620" max="4620" width="11.28515625" style="275" customWidth="1"/>
    <col min="4621" max="4621" width="14.42578125" style="275" customWidth="1"/>
    <col min="4622" max="4622" width="10.140625" style="275" customWidth="1"/>
    <col min="4623" max="4623" width="10.5703125" style="275" customWidth="1"/>
    <col min="4624" max="4624" width="9.85546875" style="275" customWidth="1"/>
    <col min="4625" max="4625" width="50.28515625" style="275" customWidth="1"/>
    <col min="4626" max="4859" width="11.42578125" style="275"/>
    <col min="4860" max="4860" width="9.5703125" style="275" customWidth="1"/>
    <col min="4861" max="4861" width="9.85546875" style="275" customWidth="1"/>
    <col min="4862" max="4862" width="49.140625" style="275" customWidth="1"/>
    <col min="4863" max="4864" width="21.7109375" style="275" customWidth="1"/>
    <col min="4865" max="4865" width="32.85546875" style="275" customWidth="1"/>
    <col min="4866" max="4866" width="25.5703125" style="275" customWidth="1"/>
    <col min="4867" max="4867" width="26.5703125" style="275" customWidth="1"/>
    <col min="4868" max="4868" width="16" style="275" customWidth="1"/>
    <col min="4869" max="4869" width="12.7109375" style="275" customWidth="1"/>
    <col min="4870" max="4870" width="11.140625" style="275" customWidth="1"/>
    <col min="4871" max="4871" width="11.5703125" style="275" customWidth="1"/>
    <col min="4872" max="4872" width="11.28515625" style="275" customWidth="1"/>
    <col min="4873" max="4873" width="29" style="275" customWidth="1"/>
    <col min="4874" max="4874" width="12.42578125" style="275" customWidth="1"/>
    <col min="4875" max="4875" width="12.85546875" style="275" customWidth="1"/>
    <col min="4876" max="4876" width="11.28515625" style="275" customWidth="1"/>
    <col min="4877" max="4877" width="14.42578125" style="275" customWidth="1"/>
    <col min="4878" max="4878" width="10.140625" style="275" customWidth="1"/>
    <col min="4879" max="4879" width="10.5703125" style="275" customWidth="1"/>
    <col min="4880" max="4880" width="9.85546875" style="275" customWidth="1"/>
    <col min="4881" max="4881" width="50.28515625" style="275" customWidth="1"/>
    <col min="4882" max="5115" width="11.42578125" style="275"/>
    <col min="5116" max="5116" width="9.5703125" style="275" customWidth="1"/>
    <col min="5117" max="5117" width="9.85546875" style="275" customWidth="1"/>
    <col min="5118" max="5118" width="49.140625" style="275" customWidth="1"/>
    <col min="5119" max="5120" width="21.7109375" style="275" customWidth="1"/>
    <col min="5121" max="5121" width="32.85546875" style="275" customWidth="1"/>
    <col min="5122" max="5122" width="25.5703125" style="275" customWidth="1"/>
    <col min="5123" max="5123" width="26.5703125" style="275" customWidth="1"/>
    <col min="5124" max="5124" width="16" style="275" customWidth="1"/>
    <col min="5125" max="5125" width="12.7109375" style="275" customWidth="1"/>
    <col min="5126" max="5126" width="11.140625" style="275" customWidth="1"/>
    <col min="5127" max="5127" width="11.5703125" style="275" customWidth="1"/>
    <col min="5128" max="5128" width="11.28515625" style="275" customWidth="1"/>
    <col min="5129" max="5129" width="29" style="275" customWidth="1"/>
    <col min="5130" max="5130" width="12.42578125" style="275" customWidth="1"/>
    <col min="5131" max="5131" width="12.85546875" style="275" customWidth="1"/>
    <col min="5132" max="5132" width="11.28515625" style="275" customWidth="1"/>
    <col min="5133" max="5133" width="14.42578125" style="275" customWidth="1"/>
    <col min="5134" max="5134" width="10.140625" style="275" customWidth="1"/>
    <col min="5135" max="5135" width="10.5703125" style="275" customWidth="1"/>
    <col min="5136" max="5136" width="9.85546875" style="275" customWidth="1"/>
    <col min="5137" max="5137" width="50.28515625" style="275" customWidth="1"/>
    <col min="5138" max="5371" width="11.42578125" style="275"/>
    <col min="5372" max="5372" width="9.5703125" style="275" customWidth="1"/>
    <col min="5373" max="5373" width="9.85546875" style="275" customWidth="1"/>
    <col min="5374" max="5374" width="49.140625" style="275" customWidth="1"/>
    <col min="5375" max="5376" width="21.7109375" style="275" customWidth="1"/>
    <col min="5377" max="5377" width="32.85546875" style="275" customWidth="1"/>
    <col min="5378" max="5378" width="25.5703125" style="275" customWidth="1"/>
    <col min="5379" max="5379" width="26.5703125" style="275" customWidth="1"/>
    <col min="5380" max="5380" width="16" style="275" customWidth="1"/>
    <col min="5381" max="5381" width="12.7109375" style="275" customWidth="1"/>
    <col min="5382" max="5382" width="11.140625" style="275" customWidth="1"/>
    <col min="5383" max="5383" width="11.5703125" style="275" customWidth="1"/>
    <col min="5384" max="5384" width="11.28515625" style="275" customWidth="1"/>
    <col min="5385" max="5385" width="29" style="275" customWidth="1"/>
    <col min="5386" max="5386" width="12.42578125" style="275" customWidth="1"/>
    <col min="5387" max="5387" width="12.85546875" style="275" customWidth="1"/>
    <col min="5388" max="5388" width="11.28515625" style="275" customWidth="1"/>
    <col min="5389" max="5389" width="14.42578125" style="275" customWidth="1"/>
    <col min="5390" max="5390" width="10.140625" style="275" customWidth="1"/>
    <col min="5391" max="5391" width="10.5703125" style="275" customWidth="1"/>
    <col min="5392" max="5392" width="9.85546875" style="275" customWidth="1"/>
    <col min="5393" max="5393" width="50.28515625" style="275" customWidth="1"/>
    <col min="5394" max="5627" width="11.42578125" style="275"/>
    <col min="5628" max="5628" width="9.5703125" style="275" customWidth="1"/>
    <col min="5629" max="5629" width="9.85546875" style="275" customWidth="1"/>
    <col min="5630" max="5630" width="49.140625" style="275" customWidth="1"/>
    <col min="5631" max="5632" width="21.7109375" style="275" customWidth="1"/>
    <col min="5633" max="5633" width="32.85546875" style="275" customWidth="1"/>
    <col min="5634" max="5634" width="25.5703125" style="275" customWidth="1"/>
    <col min="5635" max="5635" width="26.5703125" style="275" customWidth="1"/>
    <col min="5636" max="5636" width="16" style="275" customWidth="1"/>
    <col min="5637" max="5637" width="12.7109375" style="275" customWidth="1"/>
    <col min="5638" max="5638" width="11.140625" style="275" customWidth="1"/>
    <col min="5639" max="5639" width="11.5703125" style="275" customWidth="1"/>
    <col min="5640" max="5640" width="11.28515625" style="275" customWidth="1"/>
    <col min="5641" max="5641" width="29" style="275" customWidth="1"/>
    <col min="5642" max="5642" width="12.42578125" style="275" customWidth="1"/>
    <col min="5643" max="5643" width="12.85546875" style="275" customWidth="1"/>
    <col min="5644" max="5644" width="11.28515625" style="275" customWidth="1"/>
    <col min="5645" max="5645" width="14.42578125" style="275" customWidth="1"/>
    <col min="5646" max="5646" width="10.140625" style="275" customWidth="1"/>
    <col min="5647" max="5647" width="10.5703125" style="275" customWidth="1"/>
    <col min="5648" max="5648" width="9.85546875" style="275" customWidth="1"/>
    <col min="5649" max="5649" width="50.28515625" style="275" customWidth="1"/>
    <col min="5650" max="5883" width="11.42578125" style="275"/>
    <col min="5884" max="5884" width="9.5703125" style="275" customWidth="1"/>
    <col min="5885" max="5885" width="9.85546875" style="275" customWidth="1"/>
    <col min="5886" max="5886" width="49.140625" style="275" customWidth="1"/>
    <col min="5887" max="5888" width="21.7109375" style="275" customWidth="1"/>
    <col min="5889" max="5889" width="32.85546875" style="275" customWidth="1"/>
    <col min="5890" max="5890" width="25.5703125" style="275" customWidth="1"/>
    <col min="5891" max="5891" width="26.5703125" style="275" customWidth="1"/>
    <col min="5892" max="5892" width="16" style="275" customWidth="1"/>
    <col min="5893" max="5893" width="12.7109375" style="275" customWidth="1"/>
    <col min="5894" max="5894" width="11.140625" style="275" customWidth="1"/>
    <col min="5895" max="5895" width="11.5703125" style="275" customWidth="1"/>
    <col min="5896" max="5896" width="11.28515625" style="275" customWidth="1"/>
    <col min="5897" max="5897" width="29" style="275" customWidth="1"/>
    <col min="5898" max="5898" width="12.42578125" style="275" customWidth="1"/>
    <col min="5899" max="5899" width="12.85546875" style="275" customWidth="1"/>
    <col min="5900" max="5900" width="11.28515625" style="275" customWidth="1"/>
    <col min="5901" max="5901" width="14.42578125" style="275" customWidth="1"/>
    <col min="5902" max="5902" width="10.140625" style="275" customWidth="1"/>
    <col min="5903" max="5903" width="10.5703125" style="275" customWidth="1"/>
    <col min="5904" max="5904" width="9.85546875" style="275" customWidth="1"/>
    <col min="5905" max="5905" width="50.28515625" style="275" customWidth="1"/>
    <col min="5906" max="6139" width="11.42578125" style="275"/>
    <col min="6140" max="6140" width="9.5703125" style="275" customWidth="1"/>
    <col min="6141" max="6141" width="9.85546875" style="275" customWidth="1"/>
    <col min="6142" max="6142" width="49.140625" style="275" customWidth="1"/>
    <col min="6143" max="6144" width="21.7109375" style="275" customWidth="1"/>
    <col min="6145" max="6145" width="32.85546875" style="275" customWidth="1"/>
    <col min="6146" max="6146" width="25.5703125" style="275" customWidth="1"/>
    <col min="6147" max="6147" width="26.5703125" style="275" customWidth="1"/>
    <col min="6148" max="6148" width="16" style="275" customWidth="1"/>
    <col min="6149" max="6149" width="12.7109375" style="275" customWidth="1"/>
    <col min="6150" max="6150" width="11.140625" style="275" customWidth="1"/>
    <col min="6151" max="6151" width="11.5703125" style="275" customWidth="1"/>
    <col min="6152" max="6152" width="11.28515625" style="275" customWidth="1"/>
    <col min="6153" max="6153" width="29" style="275" customWidth="1"/>
    <col min="6154" max="6154" width="12.42578125" style="275" customWidth="1"/>
    <col min="6155" max="6155" width="12.85546875" style="275" customWidth="1"/>
    <col min="6156" max="6156" width="11.28515625" style="275" customWidth="1"/>
    <col min="6157" max="6157" width="14.42578125" style="275" customWidth="1"/>
    <col min="6158" max="6158" width="10.140625" style="275" customWidth="1"/>
    <col min="6159" max="6159" width="10.5703125" style="275" customWidth="1"/>
    <col min="6160" max="6160" width="9.85546875" style="275" customWidth="1"/>
    <col min="6161" max="6161" width="50.28515625" style="275" customWidth="1"/>
    <col min="6162" max="6395" width="11.42578125" style="275"/>
    <col min="6396" max="6396" width="9.5703125" style="275" customWidth="1"/>
    <col min="6397" max="6397" width="9.85546875" style="275" customWidth="1"/>
    <col min="6398" max="6398" width="49.140625" style="275" customWidth="1"/>
    <col min="6399" max="6400" width="21.7109375" style="275" customWidth="1"/>
    <col min="6401" max="6401" width="32.85546875" style="275" customWidth="1"/>
    <col min="6402" max="6402" width="25.5703125" style="275" customWidth="1"/>
    <col min="6403" max="6403" width="26.5703125" style="275" customWidth="1"/>
    <col min="6404" max="6404" width="16" style="275" customWidth="1"/>
    <col min="6405" max="6405" width="12.7109375" style="275" customWidth="1"/>
    <col min="6406" max="6406" width="11.140625" style="275" customWidth="1"/>
    <col min="6407" max="6407" width="11.5703125" style="275" customWidth="1"/>
    <col min="6408" max="6408" width="11.28515625" style="275" customWidth="1"/>
    <col min="6409" max="6409" width="29" style="275" customWidth="1"/>
    <col min="6410" max="6410" width="12.42578125" style="275" customWidth="1"/>
    <col min="6411" max="6411" width="12.85546875" style="275" customWidth="1"/>
    <col min="6412" max="6412" width="11.28515625" style="275" customWidth="1"/>
    <col min="6413" max="6413" width="14.42578125" style="275" customWidth="1"/>
    <col min="6414" max="6414" width="10.140625" style="275" customWidth="1"/>
    <col min="6415" max="6415" width="10.5703125" style="275" customWidth="1"/>
    <col min="6416" max="6416" width="9.85546875" style="275" customWidth="1"/>
    <col min="6417" max="6417" width="50.28515625" style="275" customWidth="1"/>
    <col min="6418" max="6651" width="11.42578125" style="275"/>
    <col min="6652" max="6652" width="9.5703125" style="275" customWidth="1"/>
    <col min="6653" max="6653" width="9.85546875" style="275" customWidth="1"/>
    <col min="6654" max="6654" width="49.140625" style="275" customWidth="1"/>
    <col min="6655" max="6656" width="21.7109375" style="275" customWidth="1"/>
    <col min="6657" max="6657" width="32.85546875" style="275" customWidth="1"/>
    <col min="6658" max="6658" width="25.5703125" style="275" customWidth="1"/>
    <col min="6659" max="6659" width="26.5703125" style="275" customWidth="1"/>
    <col min="6660" max="6660" width="16" style="275" customWidth="1"/>
    <col min="6661" max="6661" width="12.7109375" style="275" customWidth="1"/>
    <col min="6662" max="6662" width="11.140625" style="275" customWidth="1"/>
    <col min="6663" max="6663" width="11.5703125" style="275" customWidth="1"/>
    <col min="6664" max="6664" width="11.28515625" style="275" customWidth="1"/>
    <col min="6665" max="6665" width="29" style="275" customWidth="1"/>
    <col min="6666" max="6666" width="12.42578125" style="275" customWidth="1"/>
    <col min="6667" max="6667" width="12.85546875" style="275" customWidth="1"/>
    <col min="6668" max="6668" width="11.28515625" style="275" customWidth="1"/>
    <col min="6669" max="6669" width="14.42578125" style="275" customWidth="1"/>
    <col min="6670" max="6670" width="10.140625" style="275" customWidth="1"/>
    <col min="6671" max="6671" width="10.5703125" style="275" customWidth="1"/>
    <col min="6672" max="6672" width="9.85546875" style="275" customWidth="1"/>
    <col min="6673" max="6673" width="50.28515625" style="275" customWidth="1"/>
    <col min="6674" max="6907" width="11.42578125" style="275"/>
    <col min="6908" max="6908" width="9.5703125" style="275" customWidth="1"/>
    <col min="6909" max="6909" width="9.85546875" style="275" customWidth="1"/>
    <col min="6910" max="6910" width="49.140625" style="275" customWidth="1"/>
    <col min="6911" max="6912" width="21.7109375" style="275" customWidth="1"/>
    <col min="6913" max="6913" width="32.85546875" style="275" customWidth="1"/>
    <col min="6914" max="6914" width="25.5703125" style="275" customWidth="1"/>
    <col min="6915" max="6915" width="26.5703125" style="275" customWidth="1"/>
    <col min="6916" max="6916" width="16" style="275" customWidth="1"/>
    <col min="6917" max="6917" width="12.7109375" style="275" customWidth="1"/>
    <col min="6918" max="6918" width="11.140625" style="275" customWidth="1"/>
    <col min="6919" max="6919" width="11.5703125" style="275" customWidth="1"/>
    <col min="6920" max="6920" width="11.28515625" style="275" customWidth="1"/>
    <col min="6921" max="6921" width="29" style="275" customWidth="1"/>
    <col min="6922" max="6922" width="12.42578125" style="275" customWidth="1"/>
    <col min="6923" max="6923" width="12.85546875" style="275" customWidth="1"/>
    <col min="6924" max="6924" width="11.28515625" style="275" customWidth="1"/>
    <col min="6925" max="6925" width="14.42578125" style="275" customWidth="1"/>
    <col min="6926" max="6926" width="10.140625" style="275" customWidth="1"/>
    <col min="6927" max="6927" width="10.5703125" style="275" customWidth="1"/>
    <col min="6928" max="6928" width="9.85546875" style="275" customWidth="1"/>
    <col min="6929" max="6929" width="50.28515625" style="275" customWidth="1"/>
    <col min="6930" max="7163" width="11.42578125" style="275"/>
    <col min="7164" max="7164" width="9.5703125" style="275" customWidth="1"/>
    <col min="7165" max="7165" width="9.85546875" style="275" customWidth="1"/>
    <col min="7166" max="7166" width="49.140625" style="275" customWidth="1"/>
    <col min="7167" max="7168" width="21.7109375" style="275" customWidth="1"/>
    <col min="7169" max="7169" width="32.85546875" style="275" customWidth="1"/>
    <col min="7170" max="7170" width="25.5703125" style="275" customWidth="1"/>
    <col min="7171" max="7171" width="26.5703125" style="275" customWidth="1"/>
    <col min="7172" max="7172" width="16" style="275" customWidth="1"/>
    <col min="7173" max="7173" width="12.7109375" style="275" customWidth="1"/>
    <col min="7174" max="7174" width="11.140625" style="275" customWidth="1"/>
    <col min="7175" max="7175" width="11.5703125" style="275" customWidth="1"/>
    <col min="7176" max="7176" width="11.28515625" style="275" customWidth="1"/>
    <col min="7177" max="7177" width="29" style="275" customWidth="1"/>
    <col min="7178" max="7178" width="12.42578125" style="275" customWidth="1"/>
    <col min="7179" max="7179" width="12.85546875" style="275" customWidth="1"/>
    <col min="7180" max="7180" width="11.28515625" style="275" customWidth="1"/>
    <col min="7181" max="7181" width="14.42578125" style="275" customWidth="1"/>
    <col min="7182" max="7182" width="10.140625" style="275" customWidth="1"/>
    <col min="7183" max="7183" width="10.5703125" style="275" customWidth="1"/>
    <col min="7184" max="7184" width="9.85546875" style="275" customWidth="1"/>
    <col min="7185" max="7185" width="50.28515625" style="275" customWidth="1"/>
    <col min="7186" max="7419" width="11.42578125" style="275"/>
    <col min="7420" max="7420" width="9.5703125" style="275" customWidth="1"/>
    <col min="7421" max="7421" width="9.85546875" style="275" customWidth="1"/>
    <col min="7422" max="7422" width="49.140625" style="275" customWidth="1"/>
    <col min="7423" max="7424" width="21.7109375" style="275" customWidth="1"/>
    <col min="7425" max="7425" width="32.85546875" style="275" customWidth="1"/>
    <col min="7426" max="7426" width="25.5703125" style="275" customWidth="1"/>
    <col min="7427" max="7427" width="26.5703125" style="275" customWidth="1"/>
    <col min="7428" max="7428" width="16" style="275" customWidth="1"/>
    <col min="7429" max="7429" width="12.7109375" style="275" customWidth="1"/>
    <col min="7430" max="7430" width="11.140625" style="275" customWidth="1"/>
    <col min="7431" max="7431" width="11.5703125" style="275" customWidth="1"/>
    <col min="7432" max="7432" width="11.28515625" style="275" customWidth="1"/>
    <col min="7433" max="7433" width="29" style="275" customWidth="1"/>
    <col min="7434" max="7434" width="12.42578125" style="275" customWidth="1"/>
    <col min="7435" max="7435" width="12.85546875" style="275" customWidth="1"/>
    <col min="7436" max="7436" width="11.28515625" style="275" customWidth="1"/>
    <col min="7437" max="7437" width="14.42578125" style="275" customWidth="1"/>
    <col min="7438" max="7438" width="10.140625" style="275" customWidth="1"/>
    <col min="7439" max="7439" width="10.5703125" style="275" customWidth="1"/>
    <col min="7440" max="7440" width="9.85546875" style="275" customWidth="1"/>
    <col min="7441" max="7441" width="50.28515625" style="275" customWidth="1"/>
    <col min="7442" max="7675" width="11.42578125" style="275"/>
    <col min="7676" max="7676" width="9.5703125" style="275" customWidth="1"/>
    <col min="7677" max="7677" width="9.85546875" style="275" customWidth="1"/>
    <col min="7678" max="7678" width="49.140625" style="275" customWidth="1"/>
    <col min="7679" max="7680" width="21.7109375" style="275" customWidth="1"/>
    <col min="7681" max="7681" width="32.85546875" style="275" customWidth="1"/>
    <col min="7682" max="7682" width="25.5703125" style="275" customWidth="1"/>
    <col min="7683" max="7683" width="26.5703125" style="275" customWidth="1"/>
    <col min="7684" max="7684" width="16" style="275" customWidth="1"/>
    <col min="7685" max="7685" width="12.7109375" style="275" customWidth="1"/>
    <col min="7686" max="7686" width="11.140625" style="275" customWidth="1"/>
    <col min="7687" max="7687" width="11.5703125" style="275" customWidth="1"/>
    <col min="7688" max="7688" width="11.28515625" style="275" customWidth="1"/>
    <col min="7689" max="7689" width="29" style="275" customWidth="1"/>
    <col min="7690" max="7690" width="12.42578125" style="275" customWidth="1"/>
    <col min="7691" max="7691" width="12.85546875" style="275" customWidth="1"/>
    <col min="7692" max="7692" width="11.28515625" style="275" customWidth="1"/>
    <col min="7693" max="7693" width="14.42578125" style="275" customWidth="1"/>
    <col min="7694" max="7694" width="10.140625" style="275" customWidth="1"/>
    <col min="7695" max="7695" width="10.5703125" style="275" customWidth="1"/>
    <col min="7696" max="7696" width="9.85546875" style="275" customWidth="1"/>
    <col min="7697" max="7697" width="50.28515625" style="275" customWidth="1"/>
    <col min="7698" max="7931" width="11.42578125" style="275"/>
    <col min="7932" max="7932" width="9.5703125" style="275" customWidth="1"/>
    <col min="7933" max="7933" width="9.85546875" style="275" customWidth="1"/>
    <col min="7934" max="7934" width="49.140625" style="275" customWidth="1"/>
    <col min="7935" max="7936" width="21.7109375" style="275" customWidth="1"/>
    <col min="7937" max="7937" width="32.85546875" style="275" customWidth="1"/>
    <col min="7938" max="7938" width="25.5703125" style="275" customWidth="1"/>
    <col min="7939" max="7939" width="26.5703125" style="275" customWidth="1"/>
    <col min="7940" max="7940" width="16" style="275" customWidth="1"/>
    <col min="7941" max="7941" width="12.7109375" style="275" customWidth="1"/>
    <col min="7942" max="7942" width="11.140625" style="275" customWidth="1"/>
    <col min="7943" max="7943" width="11.5703125" style="275" customWidth="1"/>
    <col min="7944" max="7944" width="11.28515625" style="275" customWidth="1"/>
    <col min="7945" max="7945" width="29" style="275" customWidth="1"/>
    <col min="7946" max="7946" width="12.42578125" style="275" customWidth="1"/>
    <col min="7947" max="7947" width="12.85546875" style="275" customWidth="1"/>
    <col min="7948" max="7948" width="11.28515625" style="275" customWidth="1"/>
    <col min="7949" max="7949" width="14.42578125" style="275" customWidth="1"/>
    <col min="7950" max="7950" width="10.140625" style="275" customWidth="1"/>
    <col min="7951" max="7951" width="10.5703125" style="275" customWidth="1"/>
    <col min="7952" max="7952" width="9.85546875" style="275" customWidth="1"/>
    <col min="7953" max="7953" width="50.28515625" style="275" customWidth="1"/>
    <col min="7954" max="8187" width="11.42578125" style="275"/>
    <col min="8188" max="8188" width="9.5703125" style="275" customWidth="1"/>
    <col min="8189" max="8189" width="9.85546875" style="275" customWidth="1"/>
    <col min="8190" max="8190" width="49.140625" style="275" customWidth="1"/>
    <col min="8191" max="8192" width="21.7109375" style="275" customWidth="1"/>
    <col min="8193" max="8193" width="32.85546875" style="275" customWidth="1"/>
    <col min="8194" max="8194" width="25.5703125" style="275" customWidth="1"/>
    <col min="8195" max="8195" width="26.5703125" style="275" customWidth="1"/>
    <col min="8196" max="8196" width="16" style="275" customWidth="1"/>
    <col min="8197" max="8197" width="12.7109375" style="275" customWidth="1"/>
    <col min="8198" max="8198" width="11.140625" style="275" customWidth="1"/>
    <col min="8199" max="8199" width="11.5703125" style="275" customWidth="1"/>
    <col min="8200" max="8200" width="11.28515625" style="275" customWidth="1"/>
    <col min="8201" max="8201" width="29" style="275" customWidth="1"/>
    <col min="8202" max="8202" width="12.42578125" style="275" customWidth="1"/>
    <col min="8203" max="8203" width="12.85546875" style="275" customWidth="1"/>
    <col min="8204" max="8204" width="11.28515625" style="275" customWidth="1"/>
    <col min="8205" max="8205" width="14.42578125" style="275" customWidth="1"/>
    <col min="8206" max="8206" width="10.140625" style="275" customWidth="1"/>
    <col min="8207" max="8207" width="10.5703125" style="275" customWidth="1"/>
    <col min="8208" max="8208" width="9.85546875" style="275" customWidth="1"/>
    <col min="8209" max="8209" width="50.28515625" style="275" customWidth="1"/>
    <col min="8210" max="8443" width="11.42578125" style="275"/>
    <col min="8444" max="8444" width="9.5703125" style="275" customWidth="1"/>
    <col min="8445" max="8445" width="9.85546875" style="275" customWidth="1"/>
    <col min="8446" max="8446" width="49.140625" style="275" customWidth="1"/>
    <col min="8447" max="8448" width="21.7109375" style="275" customWidth="1"/>
    <col min="8449" max="8449" width="32.85546875" style="275" customWidth="1"/>
    <col min="8450" max="8450" width="25.5703125" style="275" customWidth="1"/>
    <col min="8451" max="8451" width="26.5703125" style="275" customWidth="1"/>
    <col min="8452" max="8452" width="16" style="275" customWidth="1"/>
    <col min="8453" max="8453" width="12.7109375" style="275" customWidth="1"/>
    <col min="8454" max="8454" width="11.140625" style="275" customWidth="1"/>
    <col min="8455" max="8455" width="11.5703125" style="275" customWidth="1"/>
    <col min="8456" max="8456" width="11.28515625" style="275" customWidth="1"/>
    <col min="8457" max="8457" width="29" style="275" customWidth="1"/>
    <col min="8458" max="8458" width="12.42578125" style="275" customWidth="1"/>
    <col min="8459" max="8459" width="12.85546875" style="275" customWidth="1"/>
    <col min="8460" max="8460" width="11.28515625" style="275" customWidth="1"/>
    <col min="8461" max="8461" width="14.42578125" style="275" customWidth="1"/>
    <col min="8462" max="8462" width="10.140625" style="275" customWidth="1"/>
    <col min="8463" max="8463" width="10.5703125" style="275" customWidth="1"/>
    <col min="8464" max="8464" width="9.85546875" style="275" customWidth="1"/>
    <col min="8465" max="8465" width="50.28515625" style="275" customWidth="1"/>
    <col min="8466" max="8699" width="11.42578125" style="275"/>
    <col min="8700" max="8700" width="9.5703125" style="275" customWidth="1"/>
    <col min="8701" max="8701" width="9.85546875" style="275" customWidth="1"/>
    <col min="8702" max="8702" width="49.140625" style="275" customWidth="1"/>
    <col min="8703" max="8704" width="21.7109375" style="275" customWidth="1"/>
    <col min="8705" max="8705" width="32.85546875" style="275" customWidth="1"/>
    <col min="8706" max="8706" width="25.5703125" style="275" customWidth="1"/>
    <col min="8707" max="8707" width="26.5703125" style="275" customWidth="1"/>
    <col min="8708" max="8708" width="16" style="275" customWidth="1"/>
    <col min="8709" max="8709" width="12.7109375" style="275" customWidth="1"/>
    <col min="8710" max="8710" width="11.140625" style="275" customWidth="1"/>
    <col min="8711" max="8711" width="11.5703125" style="275" customWidth="1"/>
    <col min="8712" max="8712" width="11.28515625" style="275" customWidth="1"/>
    <col min="8713" max="8713" width="29" style="275" customWidth="1"/>
    <col min="8714" max="8714" width="12.42578125" style="275" customWidth="1"/>
    <col min="8715" max="8715" width="12.85546875" style="275" customWidth="1"/>
    <col min="8716" max="8716" width="11.28515625" style="275" customWidth="1"/>
    <col min="8717" max="8717" width="14.42578125" style="275" customWidth="1"/>
    <col min="8718" max="8718" width="10.140625" style="275" customWidth="1"/>
    <col min="8719" max="8719" width="10.5703125" style="275" customWidth="1"/>
    <col min="8720" max="8720" width="9.85546875" style="275" customWidth="1"/>
    <col min="8721" max="8721" width="50.28515625" style="275" customWidth="1"/>
    <col min="8722" max="8955" width="11.42578125" style="275"/>
    <col min="8956" max="8956" width="9.5703125" style="275" customWidth="1"/>
    <col min="8957" max="8957" width="9.85546875" style="275" customWidth="1"/>
    <col min="8958" max="8958" width="49.140625" style="275" customWidth="1"/>
    <col min="8959" max="8960" width="21.7109375" style="275" customWidth="1"/>
    <col min="8961" max="8961" width="32.85546875" style="275" customWidth="1"/>
    <col min="8962" max="8962" width="25.5703125" style="275" customWidth="1"/>
    <col min="8963" max="8963" width="26.5703125" style="275" customWidth="1"/>
    <col min="8964" max="8964" width="16" style="275" customWidth="1"/>
    <col min="8965" max="8965" width="12.7109375" style="275" customWidth="1"/>
    <col min="8966" max="8966" width="11.140625" style="275" customWidth="1"/>
    <col min="8967" max="8967" width="11.5703125" style="275" customWidth="1"/>
    <col min="8968" max="8968" width="11.28515625" style="275" customWidth="1"/>
    <col min="8969" max="8969" width="29" style="275" customWidth="1"/>
    <col min="8970" max="8970" width="12.42578125" style="275" customWidth="1"/>
    <col min="8971" max="8971" width="12.85546875" style="275" customWidth="1"/>
    <col min="8972" max="8972" width="11.28515625" style="275" customWidth="1"/>
    <col min="8973" max="8973" width="14.42578125" style="275" customWidth="1"/>
    <col min="8974" max="8974" width="10.140625" style="275" customWidth="1"/>
    <col min="8975" max="8975" width="10.5703125" style="275" customWidth="1"/>
    <col min="8976" max="8976" width="9.85546875" style="275" customWidth="1"/>
    <col min="8977" max="8977" width="50.28515625" style="275" customWidth="1"/>
    <col min="8978" max="9211" width="11.42578125" style="275"/>
    <col min="9212" max="9212" width="9.5703125" style="275" customWidth="1"/>
    <col min="9213" max="9213" width="9.85546875" style="275" customWidth="1"/>
    <col min="9214" max="9214" width="49.140625" style="275" customWidth="1"/>
    <col min="9215" max="9216" width="21.7109375" style="275" customWidth="1"/>
    <col min="9217" max="9217" width="32.85546875" style="275" customWidth="1"/>
    <col min="9218" max="9218" width="25.5703125" style="275" customWidth="1"/>
    <col min="9219" max="9219" width="26.5703125" style="275" customWidth="1"/>
    <col min="9220" max="9220" width="16" style="275" customWidth="1"/>
    <col min="9221" max="9221" width="12.7109375" style="275" customWidth="1"/>
    <col min="9222" max="9222" width="11.140625" style="275" customWidth="1"/>
    <col min="9223" max="9223" width="11.5703125" style="275" customWidth="1"/>
    <col min="9224" max="9224" width="11.28515625" style="275" customWidth="1"/>
    <col min="9225" max="9225" width="29" style="275" customWidth="1"/>
    <col min="9226" max="9226" width="12.42578125" style="275" customWidth="1"/>
    <col min="9227" max="9227" width="12.85546875" style="275" customWidth="1"/>
    <col min="9228" max="9228" width="11.28515625" style="275" customWidth="1"/>
    <col min="9229" max="9229" width="14.42578125" style="275" customWidth="1"/>
    <col min="9230" max="9230" width="10.140625" style="275" customWidth="1"/>
    <col min="9231" max="9231" width="10.5703125" style="275" customWidth="1"/>
    <col min="9232" max="9232" width="9.85546875" style="275" customWidth="1"/>
    <col min="9233" max="9233" width="50.28515625" style="275" customWidth="1"/>
    <col min="9234" max="9467" width="11.42578125" style="275"/>
    <col min="9468" max="9468" width="9.5703125" style="275" customWidth="1"/>
    <col min="9469" max="9469" width="9.85546875" style="275" customWidth="1"/>
    <col min="9470" max="9470" width="49.140625" style="275" customWidth="1"/>
    <col min="9471" max="9472" width="21.7109375" style="275" customWidth="1"/>
    <col min="9473" max="9473" width="32.85546875" style="275" customWidth="1"/>
    <col min="9474" max="9474" width="25.5703125" style="275" customWidth="1"/>
    <col min="9475" max="9475" width="26.5703125" style="275" customWidth="1"/>
    <col min="9476" max="9476" width="16" style="275" customWidth="1"/>
    <col min="9477" max="9477" width="12.7109375" style="275" customWidth="1"/>
    <col min="9478" max="9478" width="11.140625" style="275" customWidth="1"/>
    <col min="9479" max="9479" width="11.5703125" style="275" customWidth="1"/>
    <col min="9480" max="9480" width="11.28515625" style="275" customWidth="1"/>
    <col min="9481" max="9481" width="29" style="275" customWidth="1"/>
    <col min="9482" max="9482" width="12.42578125" style="275" customWidth="1"/>
    <col min="9483" max="9483" width="12.85546875" style="275" customWidth="1"/>
    <col min="9484" max="9484" width="11.28515625" style="275" customWidth="1"/>
    <col min="9485" max="9485" width="14.42578125" style="275" customWidth="1"/>
    <col min="9486" max="9486" width="10.140625" style="275" customWidth="1"/>
    <col min="9487" max="9487" width="10.5703125" style="275" customWidth="1"/>
    <col min="9488" max="9488" width="9.85546875" style="275" customWidth="1"/>
    <col min="9489" max="9489" width="50.28515625" style="275" customWidth="1"/>
    <col min="9490" max="9723" width="11.42578125" style="275"/>
    <col min="9724" max="9724" width="9.5703125" style="275" customWidth="1"/>
    <col min="9725" max="9725" width="9.85546875" style="275" customWidth="1"/>
    <col min="9726" max="9726" width="49.140625" style="275" customWidth="1"/>
    <col min="9727" max="9728" width="21.7109375" style="275" customWidth="1"/>
    <col min="9729" max="9729" width="32.85546875" style="275" customWidth="1"/>
    <col min="9730" max="9730" width="25.5703125" style="275" customWidth="1"/>
    <col min="9731" max="9731" width="26.5703125" style="275" customWidth="1"/>
    <col min="9732" max="9732" width="16" style="275" customWidth="1"/>
    <col min="9733" max="9733" width="12.7109375" style="275" customWidth="1"/>
    <col min="9734" max="9734" width="11.140625" style="275" customWidth="1"/>
    <col min="9735" max="9735" width="11.5703125" style="275" customWidth="1"/>
    <col min="9736" max="9736" width="11.28515625" style="275" customWidth="1"/>
    <col min="9737" max="9737" width="29" style="275" customWidth="1"/>
    <col min="9738" max="9738" width="12.42578125" style="275" customWidth="1"/>
    <col min="9739" max="9739" width="12.85546875" style="275" customWidth="1"/>
    <col min="9740" max="9740" width="11.28515625" style="275" customWidth="1"/>
    <col min="9741" max="9741" width="14.42578125" style="275" customWidth="1"/>
    <col min="9742" max="9742" width="10.140625" style="275" customWidth="1"/>
    <col min="9743" max="9743" width="10.5703125" style="275" customWidth="1"/>
    <col min="9744" max="9744" width="9.85546875" style="275" customWidth="1"/>
    <col min="9745" max="9745" width="50.28515625" style="275" customWidth="1"/>
    <col min="9746" max="9979" width="11.42578125" style="275"/>
    <col min="9980" max="9980" width="9.5703125" style="275" customWidth="1"/>
    <col min="9981" max="9981" width="9.85546875" style="275" customWidth="1"/>
    <col min="9982" max="9982" width="49.140625" style="275" customWidth="1"/>
    <col min="9983" max="9984" width="21.7109375" style="275" customWidth="1"/>
    <col min="9985" max="9985" width="32.85546875" style="275" customWidth="1"/>
    <col min="9986" max="9986" width="25.5703125" style="275" customWidth="1"/>
    <col min="9987" max="9987" width="26.5703125" style="275" customWidth="1"/>
    <col min="9988" max="9988" width="16" style="275" customWidth="1"/>
    <col min="9989" max="9989" width="12.7109375" style="275" customWidth="1"/>
    <col min="9990" max="9990" width="11.140625" style="275" customWidth="1"/>
    <col min="9991" max="9991" width="11.5703125" style="275" customWidth="1"/>
    <col min="9992" max="9992" width="11.28515625" style="275" customWidth="1"/>
    <col min="9993" max="9993" width="29" style="275" customWidth="1"/>
    <col min="9994" max="9994" width="12.42578125" style="275" customWidth="1"/>
    <col min="9995" max="9995" width="12.85546875" style="275" customWidth="1"/>
    <col min="9996" max="9996" width="11.28515625" style="275" customWidth="1"/>
    <col min="9997" max="9997" width="14.42578125" style="275" customWidth="1"/>
    <col min="9998" max="9998" width="10.140625" style="275" customWidth="1"/>
    <col min="9999" max="9999" width="10.5703125" style="275" customWidth="1"/>
    <col min="10000" max="10000" width="9.85546875" style="275" customWidth="1"/>
    <col min="10001" max="10001" width="50.28515625" style="275" customWidth="1"/>
    <col min="10002" max="10235" width="11.42578125" style="275"/>
    <col min="10236" max="10236" width="9.5703125" style="275" customWidth="1"/>
    <col min="10237" max="10237" width="9.85546875" style="275" customWidth="1"/>
    <col min="10238" max="10238" width="49.140625" style="275" customWidth="1"/>
    <col min="10239" max="10240" width="21.7109375" style="275" customWidth="1"/>
    <col min="10241" max="10241" width="32.85546875" style="275" customWidth="1"/>
    <col min="10242" max="10242" width="25.5703125" style="275" customWidth="1"/>
    <col min="10243" max="10243" width="26.5703125" style="275" customWidth="1"/>
    <col min="10244" max="10244" width="16" style="275" customWidth="1"/>
    <col min="10245" max="10245" width="12.7109375" style="275" customWidth="1"/>
    <col min="10246" max="10246" width="11.140625" style="275" customWidth="1"/>
    <col min="10247" max="10247" width="11.5703125" style="275" customWidth="1"/>
    <col min="10248" max="10248" width="11.28515625" style="275" customWidth="1"/>
    <col min="10249" max="10249" width="29" style="275" customWidth="1"/>
    <col min="10250" max="10250" width="12.42578125" style="275" customWidth="1"/>
    <col min="10251" max="10251" width="12.85546875" style="275" customWidth="1"/>
    <col min="10252" max="10252" width="11.28515625" style="275" customWidth="1"/>
    <col min="10253" max="10253" width="14.42578125" style="275" customWidth="1"/>
    <col min="10254" max="10254" width="10.140625" style="275" customWidth="1"/>
    <col min="10255" max="10255" width="10.5703125" style="275" customWidth="1"/>
    <col min="10256" max="10256" width="9.85546875" style="275" customWidth="1"/>
    <col min="10257" max="10257" width="50.28515625" style="275" customWidth="1"/>
    <col min="10258" max="10491" width="11.42578125" style="275"/>
    <col min="10492" max="10492" width="9.5703125" style="275" customWidth="1"/>
    <col min="10493" max="10493" width="9.85546875" style="275" customWidth="1"/>
    <col min="10494" max="10494" width="49.140625" style="275" customWidth="1"/>
    <col min="10495" max="10496" width="21.7109375" style="275" customWidth="1"/>
    <col min="10497" max="10497" width="32.85546875" style="275" customWidth="1"/>
    <col min="10498" max="10498" width="25.5703125" style="275" customWidth="1"/>
    <col min="10499" max="10499" width="26.5703125" style="275" customWidth="1"/>
    <col min="10500" max="10500" width="16" style="275" customWidth="1"/>
    <col min="10501" max="10501" width="12.7109375" style="275" customWidth="1"/>
    <col min="10502" max="10502" width="11.140625" style="275" customWidth="1"/>
    <col min="10503" max="10503" width="11.5703125" style="275" customWidth="1"/>
    <col min="10504" max="10504" width="11.28515625" style="275" customWidth="1"/>
    <col min="10505" max="10505" width="29" style="275" customWidth="1"/>
    <col min="10506" max="10506" width="12.42578125" style="275" customWidth="1"/>
    <col min="10507" max="10507" width="12.85546875" style="275" customWidth="1"/>
    <col min="10508" max="10508" width="11.28515625" style="275" customWidth="1"/>
    <col min="10509" max="10509" width="14.42578125" style="275" customWidth="1"/>
    <col min="10510" max="10510" width="10.140625" style="275" customWidth="1"/>
    <col min="10511" max="10511" width="10.5703125" style="275" customWidth="1"/>
    <col min="10512" max="10512" width="9.85546875" style="275" customWidth="1"/>
    <col min="10513" max="10513" width="50.28515625" style="275" customWidth="1"/>
    <col min="10514" max="10747" width="11.42578125" style="275"/>
    <col min="10748" max="10748" width="9.5703125" style="275" customWidth="1"/>
    <col min="10749" max="10749" width="9.85546875" style="275" customWidth="1"/>
    <col min="10750" max="10750" width="49.140625" style="275" customWidth="1"/>
    <col min="10751" max="10752" width="21.7109375" style="275" customWidth="1"/>
    <col min="10753" max="10753" width="32.85546875" style="275" customWidth="1"/>
    <col min="10754" max="10754" width="25.5703125" style="275" customWidth="1"/>
    <col min="10755" max="10755" width="26.5703125" style="275" customWidth="1"/>
    <col min="10756" max="10756" width="16" style="275" customWidth="1"/>
    <col min="10757" max="10757" width="12.7109375" style="275" customWidth="1"/>
    <col min="10758" max="10758" width="11.140625" style="275" customWidth="1"/>
    <col min="10759" max="10759" width="11.5703125" style="275" customWidth="1"/>
    <col min="10760" max="10760" width="11.28515625" style="275" customWidth="1"/>
    <col min="10761" max="10761" width="29" style="275" customWidth="1"/>
    <col min="10762" max="10762" width="12.42578125" style="275" customWidth="1"/>
    <col min="10763" max="10763" width="12.85546875" style="275" customWidth="1"/>
    <col min="10764" max="10764" width="11.28515625" style="275" customWidth="1"/>
    <col min="10765" max="10765" width="14.42578125" style="275" customWidth="1"/>
    <col min="10766" max="10766" width="10.140625" style="275" customWidth="1"/>
    <col min="10767" max="10767" width="10.5703125" style="275" customWidth="1"/>
    <col min="10768" max="10768" width="9.85546875" style="275" customWidth="1"/>
    <col min="10769" max="10769" width="50.28515625" style="275" customWidth="1"/>
    <col min="10770" max="11003" width="11.42578125" style="275"/>
    <col min="11004" max="11004" width="9.5703125" style="275" customWidth="1"/>
    <col min="11005" max="11005" width="9.85546875" style="275" customWidth="1"/>
    <col min="11006" max="11006" width="49.140625" style="275" customWidth="1"/>
    <col min="11007" max="11008" width="21.7109375" style="275" customWidth="1"/>
    <col min="11009" max="11009" width="32.85546875" style="275" customWidth="1"/>
    <col min="11010" max="11010" width="25.5703125" style="275" customWidth="1"/>
    <col min="11011" max="11011" width="26.5703125" style="275" customWidth="1"/>
    <col min="11012" max="11012" width="16" style="275" customWidth="1"/>
    <col min="11013" max="11013" width="12.7109375" style="275" customWidth="1"/>
    <col min="11014" max="11014" width="11.140625" style="275" customWidth="1"/>
    <col min="11015" max="11015" width="11.5703125" style="275" customWidth="1"/>
    <col min="11016" max="11016" width="11.28515625" style="275" customWidth="1"/>
    <col min="11017" max="11017" width="29" style="275" customWidth="1"/>
    <col min="11018" max="11018" width="12.42578125" style="275" customWidth="1"/>
    <col min="11019" max="11019" width="12.85546875" style="275" customWidth="1"/>
    <col min="11020" max="11020" width="11.28515625" style="275" customWidth="1"/>
    <col min="11021" max="11021" width="14.42578125" style="275" customWidth="1"/>
    <col min="11022" max="11022" width="10.140625" style="275" customWidth="1"/>
    <col min="11023" max="11023" width="10.5703125" style="275" customWidth="1"/>
    <col min="11024" max="11024" width="9.85546875" style="275" customWidth="1"/>
    <col min="11025" max="11025" width="50.28515625" style="275" customWidth="1"/>
    <col min="11026" max="11259" width="11.42578125" style="275"/>
    <col min="11260" max="11260" width="9.5703125" style="275" customWidth="1"/>
    <col min="11261" max="11261" width="9.85546875" style="275" customWidth="1"/>
    <col min="11262" max="11262" width="49.140625" style="275" customWidth="1"/>
    <col min="11263" max="11264" width="21.7109375" style="275" customWidth="1"/>
    <col min="11265" max="11265" width="32.85546875" style="275" customWidth="1"/>
    <col min="11266" max="11266" width="25.5703125" style="275" customWidth="1"/>
    <col min="11267" max="11267" width="26.5703125" style="275" customWidth="1"/>
    <col min="11268" max="11268" width="16" style="275" customWidth="1"/>
    <col min="11269" max="11269" width="12.7109375" style="275" customWidth="1"/>
    <col min="11270" max="11270" width="11.140625" style="275" customWidth="1"/>
    <col min="11271" max="11271" width="11.5703125" style="275" customWidth="1"/>
    <col min="11272" max="11272" width="11.28515625" style="275" customWidth="1"/>
    <col min="11273" max="11273" width="29" style="275" customWidth="1"/>
    <col min="11274" max="11274" width="12.42578125" style="275" customWidth="1"/>
    <col min="11275" max="11275" width="12.85546875" style="275" customWidth="1"/>
    <col min="11276" max="11276" width="11.28515625" style="275" customWidth="1"/>
    <col min="11277" max="11277" width="14.42578125" style="275" customWidth="1"/>
    <col min="11278" max="11278" width="10.140625" style="275" customWidth="1"/>
    <col min="11279" max="11279" width="10.5703125" style="275" customWidth="1"/>
    <col min="11280" max="11280" width="9.85546875" style="275" customWidth="1"/>
    <col min="11281" max="11281" width="50.28515625" style="275" customWidth="1"/>
    <col min="11282" max="11515" width="11.42578125" style="275"/>
    <col min="11516" max="11516" width="9.5703125" style="275" customWidth="1"/>
    <col min="11517" max="11517" width="9.85546875" style="275" customWidth="1"/>
    <col min="11518" max="11518" width="49.140625" style="275" customWidth="1"/>
    <col min="11519" max="11520" width="21.7109375" style="275" customWidth="1"/>
    <col min="11521" max="11521" width="32.85546875" style="275" customWidth="1"/>
    <col min="11522" max="11522" width="25.5703125" style="275" customWidth="1"/>
    <col min="11523" max="11523" width="26.5703125" style="275" customWidth="1"/>
    <col min="11524" max="11524" width="16" style="275" customWidth="1"/>
    <col min="11525" max="11525" width="12.7109375" style="275" customWidth="1"/>
    <col min="11526" max="11526" width="11.140625" style="275" customWidth="1"/>
    <col min="11527" max="11527" width="11.5703125" style="275" customWidth="1"/>
    <col min="11528" max="11528" width="11.28515625" style="275" customWidth="1"/>
    <col min="11529" max="11529" width="29" style="275" customWidth="1"/>
    <col min="11530" max="11530" width="12.42578125" style="275" customWidth="1"/>
    <col min="11531" max="11531" width="12.85546875" style="275" customWidth="1"/>
    <col min="11532" max="11532" width="11.28515625" style="275" customWidth="1"/>
    <col min="11533" max="11533" width="14.42578125" style="275" customWidth="1"/>
    <col min="11534" max="11534" width="10.140625" style="275" customWidth="1"/>
    <col min="11535" max="11535" width="10.5703125" style="275" customWidth="1"/>
    <col min="11536" max="11536" width="9.85546875" style="275" customWidth="1"/>
    <col min="11537" max="11537" width="50.28515625" style="275" customWidth="1"/>
    <col min="11538" max="11771" width="11.42578125" style="275"/>
    <col min="11772" max="11772" width="9.5703125" style="275" customWidth="1"/>
    <col min="11773" max="11773" width="9.85546875" style="275" customWidth="1"/>
    <col min="11774" max="11774" width="49.140625" style="275" customWidth="1"/>
    <col min="11775" max="11776" width="21.7109375" style="275" customWidth="1"/>
    <col min="11777" max="11777" width="32.85546875" style="275" customWidth="1"/>
    <col min="11778" max="11778" width="25.5703125" style="275" customWidth="1"/>
    <col min="11779" max="11779" width="26.5703125" style="275" customWidth="1"/>
    <col min="11780" max="11780" width="16" style="275" customWidth="1"/>
    <col min="11781" max="11781" width="12.7109375" style="275" customWidth="1"/>
    <col min="11782" max="11782" width="11.140625" style="275" customWidth="1"/>
    <col min="11783" max="11783" width="11.5703125" style="275" customWidth="1"/>
    <col min="11784" max="11784" width="11.28515625" style="275" customWidth="1"/>
    <col min="11785" max="11785" width="29" style="275" customWidth="1"/>
    <col min="11786" max="11786" width="12.42578125" style="275" customWidth="1"/>
    <col min="11787" max="11787" width="12.85546875" style="275" customWidth="1"/>
    <col min="11788" max="11788" width="11.28515625" style="275" customWidth="1"/>
    <col min="11789" max="11789" width="14.42578125" style="275" customWidth="1"/>
    <col min="11790" max="11790" width="10.140625" style="275" customWidth="1"/>
    <col min="11791" max="11791" width="10.5703125" style="275" customWidth="1"/>
    <col min="11792" max="11792" width="9.85546875" style="275" customWidth="1"/>
    <col min="11793" max="11793" width="50.28515625" style="275" customWidth="1"/>
    <col min="11794" max="12027" width="11.42578125" style="275"/>
    <col min="12028" max="12028" width="9.5703125" style="275" customWidth="1"/>
    <col min="12029" max="12029" width="9.85546875" style="275" customWidth="1"/>
    <col min="12030" max="12030" width="49.140625" style="275" customWidth="1"/>
    <col min="12031" max="12032" width="21.7109375" style="275" customWidth="1"/>
    <col min="12033" max="12033" width="32.85546875" style="275" customWidth="1"/>
    <col min="12034" max="12034" width="25.5703125" style="275" customWidth="1"/>
    <col min="12035" max="12035" width="26.5703125" style="275" customWidth="1"/>
    <col min="12036" max="12036" width="16" style="275" customWidth="1"/>
    <col min="12037" max="12037" width="12.7109375" style="275" customWidth="1"/>
    <col min="12038" max="12038" width="11.140625" style="275" customWidth="1"/>
    <col min="12039" max="12039" width="11.5703125" style="275" customWidth="1"/>
    <col min="12040" max="12040" width="11.28515625" style="275" customWidth="1"/>
    <col min="12041" max="12041" width="29" style="275" customWidth="1"/>
    <col min="12042" max="12042" width="12.42578125" style="275" customWidth="1"/>
    <col min="12043" max="12043" width="12.85546875" style="275" customWidth="1"/>
    <col min="12044" max="12044" width="11.28515625" style="275" customWidth="1"/>
    <col min="12045" max="12045" width="14.42578125" style="275" customWidth="1"/>
    <col min="12046" max="12046" width="10.140625" style="275" customWidth="1"/>
    <col min="12047" max="12047" width="10.5703125" style="275" customWidth="1"/>
    <col min="12048" max="12048" width="9.85546875" style="275" customWidth="1"/>
    <col min="12049" max="12049" width="50.28515625" style="275" customWidth="1"/>
    <col min="12050" max="12283" width="11.42578125" style="275"/>
    <col min="12284" max="12284" width="9.5703125" style="275" customWidth="1"/>
    <col min="12285" max="12285" width="9.85546875" style="275" customWidth="1"/>
    <col min="12286" max="12286" width="49.140625" style="275" customWidth="1"/>
    <col min="12287" max="12288" width="21.7109375" style="275" customWidth="1"/>
    <col min="12289" max="12289" width="32.85546875" style="275" customWidth="1"/>
    <col min="12290" max="12290" width="25.5703125" style="275" customWidth="1"/>
    <col min="12291" max="12291" width="26.5703125" style="275" customWidth="1"/>
    <col min="12292" max="12292" width="16" style="275" customWidth="1"/>
    <col min="12293" max="12293" width="12.7109375" style="275" customWidth="1"/>
    <col min="12294" max="12294" width="11.140625" style="275" customWidth="1"/>
    <col min="12295" max="12295" width="11.5703125" style="275" customWidth="1"/>
    <col min="12296" max="12296" width="11.28515625" style="275" customWidth="1"/>
    <col min="12297" max="12297" width="29" style="275" customWidth="1"/>
    <col min="12298" max="12298" width="12.42578125" style="275" customWidth="1"/>
    <col min="12299" max="12299" width="12.85546875" style="275" customWidth="1"/>
    <col min="12300" max="12300" width="11.28515625" style="275" customWidth="1"/>
    <col min="12301" max="12301" width="14.42578125" style="275" customWidth="1"/>
    <col min="12302" max="12302" width="10.140625" style="275" customWidth="1"/>
    <col min="12303" max="12303" width="10.5703125" style="275" customWidth="1"/>
    <col min="12304" max="12304" width="9.85546875" style="275" customWidth="1"/>
    <col min="12305" max="12305" width="50.28515625" style="275" customWidth="1"/>
    <col min="12306" max="12539" width="11.42578125" style="275"/>
    <col min="12540" max="12540" width="9.5703125" style="275" customWidth="1"/>
    <col min="12541" max="12541" width="9.85546875" style="275" customWidth="1"/>
    <col min="12542" max="12542" width="49.140625" style="275" customWidth="1"/>
    <col min="12543" max="12544" width="21.7109375" style="275" customWidth="1"/>
    <col min="12545" max="12545" width="32.85546875" style="275" customWidth="1"/>
    <col min="12546" max="12546" width="25.5703125" style="275" customWidth="1"/>
    <col min="12547" max="12547" width="26.5703125" style="275" customWidth="1"/>
    <col min="12548" max="12548" width="16" style="275" customWidth="1"/>
    <col min="12549" max="12549" width="12.7109375" style="275" customWidth="1"/>
    <col min="12550" max="12550" width="11.140625" style="275" customWidth="1"/>
    <col min="12551" max="12551" width="11.5703125" style="275" customWidth="1"/>
    <col min="12552" max="12552" width="11.28515625" style="275" customWidth="1"/>
    <col min="12553" max="12553" width="29" style="275" customWidth="1"/>
    <col min="12554" max="12554" width="12.42578125" style="275" customWidth="1"/>
    <col min="12555" max="12555" width="12.85546875" style="275" customWidth="1"/>
    <col min="12556" max="12556" width="11.28515625" style="275" customWidth="1"/>
    <col min="12557" max="12557" width="14.42578125" style="275" customWidth="1"/>
    <col min="12558" max="12558" width="10.140625" style="275" customWidth="1"/>
    <col min="12559" max="12559" width="10.5703125" style="275" customWidth="1"/>
    <col min="12560" max="12560" width="9.85546875" style="275" customWidth="1"/>
    <col min="12561" max="12561" width="50.28515625" style="275" customWidth="1"/>
    <col min="12562" max="12795" width="11.42578125" style="275"/>
    <col min="12796" max="12796" width="9.5703125" style="275" customWidth="1"/>
    <col min="12797" max="12797" width="9.85546875" style="275" customWidth="1"/>
    <col min="12798" max="12798" width="49.140625" style="275" customWidth="1"/>
    <col min="12799" max="12800" width="21.7109375" style="275" customWidth="1"/>
    <col min="12801" max="12801" width="32.85546875" style="275" customWidth="1"/>
    <col min="12802" max="12802" width="25.5703125" style="275" customWidth="1"/>
    <col min="12803" max="12803" width="26.5703125" style="275" customWidth="1"/>
    <col min="12804" max="12804" width="16" style="275" customWidth="1"/>
    <col min="12805" max="12805" width="12.7109375" style="275" customWidth="1"/>
    <col min="12806" max="12806" width="11.140625" style="275" customWidth="1"/>
    <col min="12807" max="12807" width="11.5703125" style="275" customWidth="1"/>
    <col min="12808" max="12808" width="11.28515625" style="275" customWidth="1"/>
    <col min="12809" max="12809" width="29" style="275" customWidth="1"/>
    <col min="12810" max="12810" width="12.42578125" style="275" customWidth="1"/>
    <col min="12811" max="12811" width="12.85546875" style="275" customWidth="1"/>
    <col min="12812" max="12812" width="11.28515625" style="275" customWidth="1"/>
    <col min="12813" max="12813" width="14.42578125" style="275" customWidth="1"/>
    <col min="12814" max="12814" width="10.140625" style="275" customWidth="1"/>
    <col min="12815" max="12815" width="10.5703125" style="275" customWidth="1"/>
    <col min="12816" max="12816" width="9.85546875" style="275" customWidth="1"/>
    <col min="12817" max="12817" width="50.28515625" style="275" customWidth="1"/>
    <col min="12818" max="13051" width="11.42578125" style="275"/>
    <col min="13052" max="13052" width="9.5703125" style="275" customWidth="1"/>
    <col min="13053" max="13053" width="9.85546875" style="275" customWidth="1"/>
    <col min="13054" max="13054" width="49.140625" style="275" customWidth="1"/>
    <col min="13055" max="13056" width="21.7109375" style="275" customWidth="1"/>
    <col min="13057" max="13057" width="32.85546875" style="275" customWidth="1"/>
    <col min="13058" max="13058" width="25.5703125" style="275" customWidth="1"/>
    <col min="13059" max="13059" width="26.5703125" style="275" customWidth="1"/>
    <col min="13060" max="13060" width="16" style="275" customWidth="1"/>
    <col min="13061" max="13061" width="12.7109375" style="275" customWidth="1"/>
    <col min="13062" max="13062" width="11.140625" style="275" customWidth="1"/>
    <col min="13063" max="13063" width="11.5703125" style="275" customWidth="1"/>
    <col min="13064" max="13064" width="11.28515625" style="275" customWidth="1"/>
    <col min="13065" max="13065" width="29" style="275" customWidth="1"/>
    <col min="13066" max="13066" width="12.42578125" style="275" customWidth="1"/>
    <col min="13067" max="13067" width="12.85546875" style="275" customWidth="1"/>
    <col min="13068" max="13068" width="11.28515625" style="275" customWidth="1"/>
    <col min="13069" max="13069" width="14.42578125" style="275" customWidth="1"/>
    <col min="13070" max="13070" width="10.140625" style="275" customWidth="1"/>
    <col min="13071" max="13071" width="10.5703125" style="275" customWidth="1"/>
    <col min="13072" max="13072" width="9.85546875" style="275" customWidth="1"/>
    <col min="13073" max="13073" width="50.28515625" style="275" customWidth="1"/>
    <col min="13074" max="13307" width="11.42578125" style="275"/>
    <col min="13308" max="13308" width="9.5703125" style="275" customWidth="1"/>
    <col min="13309" max="13309" width="9.85546875" style="275" customWidth="1"/>
    <col min="13310" max="13310" width="49.140625" style="275" customWidth="1"/>
    <col min="13311" max="13312" width="21.7109375" style="275" customWidth="1"/>
    <col min="13313" max="13313" width="32.85546875" style="275" customWidth="1"/>
    <col min="13314" max="13314" width="25.5703125" style="275" customWidth="1"/>
    <col min="13315" max="13315" width="26.5703125" style="275" customWidth="1"/>
    <col min="13316" max="13316" width="16" style="275" customWidth="1"/>
    <col min="13317" max="13317" width="12.7109375" style="275" customWidth="1"/>
    <col min="13318" max="13318" width="11.140625" style="275" customWidth="1"/>
    <col min="13319" max="13319" width="11.5703125" style="275" customWidth="1"/>
    <col min="13320" max="13320" width="11.28515625" style="275" customWidth="1"/>
    <col min="13321" max="13321" width="29" style="275" customWidth="1"/>
    <col min="13322" max="13322" width="12.42578125" style="275" customWidth="1"/>
    <col min="13323" max="13323" width="12.85546875" style="275" customWidth="1"/>
    <col min="13324" max="13324" width="11.28515625" style="275" customWidth="1"/>
    <col min="13325" max="13325" width="14.42578125" style="275" customWidth="1"/>
    <col min="13326" max="13326" width="10.140625" style="275" customWidth="1"/>
    <col min="13327" max="13327" width="10.5703125" style="275" customWidth="1"/>
    <col min="13328" max="13328" width="9.85546875" style="275" customWidth="1"/>
    <col min="13329" max="13329" width="50.28515625" style="275" customWidth="1"/>
    <col min="13330" max="13563" width="11.42578125" style="275"/>
    <col min="13564" max="13564" width="9.5703125" style="275" customWidth="1"/>
    <col min="13565" max="13565" width="9.85546875" style="275" customWidth="1"/>
    <col min="13566" max="13566" width="49.140625" style="275" customWidth="1"/>
    <col min="13567" max="13568" width="21.7109375" style="275" customWidth="1"/>
    <col min="13569" max="13569" width="32.85546875" style="275" customWidth="1"/>
    <col min="13570" max="13570" width="25.5703125" style="275" customWidth="1"/>
    <col min="13571" max="13571" width="26.5703125" style="275" customWidth="1"/>
    <col min="13572" max="13572" width="16" style="275" customWidth="1"/>
    <col min="13573" max="13573" width="12.7109375" style="275" customWidth="1"/>
    <col min="13574" max="13574" width="11.140625" style="275" customWidth="1"/>
    <col min="13575" max="13575" width="11.5703125" style="275" customWidth="1"/>
    <col min="13576" max="13576" width="11.28515625" style="275" customWidth="1"/>
    <col min="13577" max="13577" width="29" style="275" customWidth="1"/>
    <col min="13578" max="13578" width="12.42578125" style="275" customWidth="1"/>
    <col min="13579" max="13579" width="12.85546875" style="275" customWidth="1"/>
    <col min="13580" max="13580" width="11.28515625" style="275" customWidth="1"/>
    <col min="13581" max="13581" width="14.42578125" style="275" customWidth="1"/>
    <col min="13582" max="13582" width="10.140625" style="275" customWidth="1"/>
    <col min="13583" max="13583" width="10.5703125" style="275" customWidth="1"/>
    <col min="13584" max="13584" width="9.85546875" style="275" customWidth="1"/>
    <col min="13585" max="13585" width="50.28515625" style="275" customWidth="1"/>
    <col min="13586" max="13819" width="11.42578125" style="275"/>
    <col min="13820" max="13820" width="9.5703125" style="275" customWidth="1"/>
    <col min="13821" max="13821" width="9.85546875" style="275" customWidth="1"/>
    <col min="13822" max="13822" width="49.140625" style="275" customWidth="1"/>
    <col min="13823" max="13824" width="21.7109375" style="275" customWidth="1"/>
    <col min="13825" max="13825" width="32.85546875" style="275" customWidth="1"/>
    <col min="13826" max="13826" width="25.5703125" style="275" customWidth="1"/>
    <col min="13827" max="13827" width="26.5703125" style="275" customWidth="1"/>
    <col min="13828" max="13828" width="16" style="275" customWidth="1"/>
    <col min="13829" max="13829" width="12.7109375" style="275" customWidth="1"/>
    <col min="13830" max="13830" width="11.140625" style="275" customWidth="1"/>
    <col min="13831" max="13831" width="11.5703125" style="275" customWidth="1"/>
    <col min="13832" max="13832" width="11.28515625" style="275" customWidth="1"/>
    <col min="13833" max="13833" width="29" style="275" customWidth="1"/>
    <col min="13834" max="13834" width="12.42578125" style="275" customWidth="1"/>
    <col min="13835" max="13835" width="12.85546875" style="275" customWidth="1"/>
    <col min="13836" max="13836" width="11.28515625" style="275" customWidth="1"/>
    <col min="13837" max="13837" width="14.42578125" style="275" customWidth="1"/>
    <col min="13838" max="13838" width="10.140625" style="275" customWidth="1"/>
    <col min="13839" max="13839" width="10.5703125" style="275" customWidth="1"/>
    <col min="13840" max="13840" width="9.85546875" style="275" customWidth="1"/>
    <col min="13841" max="13841" width="50.28515625" style="275" customWidth="1"/>
    <col min="13842" max="14075" width="11.42578125" style="275"/>
    <col min="14076" max="14076" width="9.5703125" style="275" customWidth="1"/>
    <col min="14077" max="14077" width="9.85546875" style="275" customWidth="1"/>
    <col min="14078" max="14078" width="49.140625" style="275" customWidth="1"/>
    <col min="14079" max="14080" width="21.7109375" style="275" customWidth="1"/>
    <col min="14081" max="14081" width="32.85546875" style="275" customWidth="1"/>
    <col min="14082" max="14082" width="25.5703125" style="275" customWidth="1"/>
    <col min="14083" max="14083" width="26.5703125" style="275" customWidth="1"/>
    <col min="14084" max="14084" width="16" style="275" customWidth="1"/>
    <col min="14085" max="14085" width="12.7109375" style="275" customWidth="1"/>
    <col min="14086" max="14086" width="11.140625" style="275" customWidth="1"/>
    <col min="14087" max="14087" width="11.5703125" style="275" customWidth="1"/>
    <col min="14088" max="14088" width="11.28515625" style="275" customWidth="1"/>
    <col min="14089" max="14089" width="29" style="275" customWidth="1"/>
    <col min="14090" max="14090" width="12.42578125" style="275" customWidth="1"/>
    <col min="14091" max="14091" width="12.85546875" style="275" customWidth="1"/>
    <col min="14092" max="14092" width="11.28515625" style="275" customWidth="1"/>
    <col min="14093" max="14093" width="14.42578125" style="275" customWidth="1"/>
    <col min="14094" max="14094" width="10.140625" style="275" customWidth="1"/>
    <col min="14095" max="14095" width="10.5703125" style="275" customWidth="1"/>
    <col min="14096" max="14096" width="9.85546875" style="275" customWidth="1"/>
    <col min="14097" max="14097" width="50.28515625" style="275" customWidth="1"/>
    <col min="14098" max="14331" width="11.42578125" style="275"/>
    <col min="14332" max="14332" width="9.5703125" style="275" customWidth="1"/>
    <col min="14333" max="14333" width="9.85546875" style="275" customWidth="1"/>
    <col min="14334" max="14334" width="49.140625" style="275" customWidth="1"/>
    <col min="14335" max="14336" width="21.7109375" style="275" customWidth="1"/>
    <col min="14337" max="14337" width="32.85546875" style="275" customWidth="1"/>
    <col min="14338" max="14338" width="25.5703125" style="275" customWidth="1"/>
    <col min="14339" max="14339" width="26.5703125" style="275" customWidth="1"/>
    <col min="14340" max="14340" width="16" style="275" customWidth="1"/>
    <col min="14341" max="14341" width="12.7109375" style="275" customWidth="1"/>
    <col min="14342" max="14342" width="11.140625" style="275" customWidth="1"/>
    <col min="14343" max="14343" width="11.5703125" style="275" customWidth="1"/>
    <col min="14344" max="14344" width="11.28515625" style="275" customWidth="1"/>
    <col min="14345" max="14345" width="29" style="275" customWidth="1"/>
    <col min="14346" max="14346" width="12.42578125" style="275" customWidth="1"/>
    <col min="14347" max="14347" width="12.85546875" style="275" customWidth="1"/>
    <col min="14348" max="14348" width="11.28515625" style="275" customWidth="1"/>
    <col min="14349" max="14349" width="14.42578125" style="275" customWidth="1"/>
    <col min="14350" max="14350" width="10.140625" style="275" customWidth="1"/>
    <col min="14351" max="14351" width="10.5703125" style="275" customWidth="1"/>
    <col min="14352" max="14352" width="9.85546875" style="275" customWidth="1"/>
    <col min="14353" max="14353" width="50.28515625" style="275" customWidth="1"/>
    <col min="14354" max="14587" width="11.42578125" style="275"/>
    <col min="14588" max="14588" width="9.5703125" style="275" customWidth="1"/>
    <col min="14589" max="14589" width="9.85546875" style="275" customWidth="1"/>
    <col min="14590" max="14590" width="49.140625" style="275" customWidth="1"/>
    <col min="14591" max="14592" width="21.7109375" style="275" customWidth="1"/>
    <col min="14593" max="14593" width="32.85546875" style="275" customWidth="1"/>
    <col min="14594" max="14594" width="25.5703125" style="275" customWidth="1"/>
    <col min="14595" max="14595" width="26.5703125" style="275" customWidth="1"/>
    <col min="14596" max="14596" width="16" style="275" customWidth="1"/>
    <col min="14597" max="14597" width="12.7109375" style="275" customWidth="1"/>
    <col min="14598" max="14598" width="11.140625" style="275" customWidth="1"/>
    <col min="14599" max="14599" width="11.5703125" style="275" customWidth="1"/>
    <col min="14600" max="14600" width="11.28515625" style="275" customWidth="1"/>
    <col min="14601" max="14601" width="29" style="275" customWidth="1"/>
    <col min="14602" max="14602" width="12.42578125" style="275" customWidth="1"/>
    <col min="14603" max="14603" width="12.85546875" style="275" customWidth="1"/>
    <col min="14604" max="14604" width="11.28515625" style="275" customWidth="1"/>
    <col min="14605" max="14605" width="14.42578125" style="275" customWidth="1"/>
    <col min="14606" max="14606" width="10.140625" style="275" customWidth="1"/>
    <col min="14607" max="14607" width="10.5703125" style="275" customWidth="1"/>
    <col min="14608" max="14608" width="9.85546875" style="275" customWidth="1"/>
    <col min="14609" max="14609" width="50.28515625" style="275" customWidth="1"/>
    <col min="14610" max="14843" width="11.42578125" style="275"/>
    <col min="14844" max="14844" width="9.5703125" style="275" customWidth="1"/>
    <col min="14845" max="14845" width="9.85546875" style="275" customWidth="1"/>
    <col min="14846" max="14846" width="49.140625" style="275" customWidth="1"/>
    <col min="14847" max="14848" width="21.7109375" style="275" customWidth="1"/>
    <col min="14849" max="14849" width="32.85546875" style="275" customWidth="1"/>
    <col min="14850" max="14850" width="25.5703125" style="275" customWidth="1"/>
    <col min="14851" max="14851" width="26.5703125" style="275" customWidth="1"/>
    <col min="14852" max="14852" width="16" style="275" customWidth="1"/>
    <col min="14853" max="14853" width="12.7109375" style="275" customWidth="1"/>
    <col min="14854" max="14854" width="11.140625" style="275" customWidth="1"/>
    <col min="14855" max="14855" width="11.5703125" style="275" customWidth="1"/>
    <col min="14856" max="14856" width="11.28515625" style="275" customWidth="1"/>
    <col min="14857" max="14857" width="29" style="275" customWidth="1"/>
    <col min="14858" max="14858" width="12.42578125" style="275" customWidth="1"/>
    <col min="14859" max="14859" width="12.85546875" style="275" customWidth="1"/>
    <col min="14860" max="14860" width="11.28515625" style="275" customWidth="1"/>
    <col min="14861" max="14861" width="14.42578125" style="275" customWidth="1"/>
    <col min="14862" max="14862" width="10.140625" style="275" customWidth="1"/>
    <col min="14863" max="14863" width="10.5703125" style="275" customWidth="1"/>
    <col min="14864" max="14864" width="9.85546875" style="275" customWidth="1"/>
    <col min="14865" max="14865" width="50.28515625" style="275" customWidth="1"/>
    <col min="14866" max="15099" width="11.42578125" style="275"/>
    <col min="15100" max="15100" width="9.5703125" style="275" customWidth="1"/>
    <col min="15101" max="15101" width="9.85546875" style="275" customWidth="1"/>
    <col min="15102" max="15102" width="49.140625" style="275" customWidth="1"/>
    <col min="15103" max="15104" width="21.7109375" style="275" customWidth="1"/>
    <col min="15105" max="15105" width="32.85546875" style="275" customWidth="1"/>
    <col min="15106" max="15106" width="25.5703125" style="275" customWidth="1"/>
    <col min="15107" max="15107" width="26.5703125" style="275" customWidth="1"/>
    <col min="15108" max="15108" width="16" style="275" customWidth="1"/>
    <col min="15109" max="15109" width="12.7109375" style="275" customWidth="1"/>
    <col min="15110" max="15110" width="11.140625" style="275" customWidth="1"/>
    <col min="15111" max="15111" width="11.5703125" style="275" customWidth="1"/>
    <col min="15112" max="15112" width="11.28515625" style="275" customWidth="1"/>
    <col min="15113" max="15113" width="29" style="275" customWidth="1"/>
    <col min="15114" max="15114" width="12.42578125" style="275" customWidth="1"/>
    <col min="15115" max="15115" width="12.85546875" style="275" customWidth="1"/>
    <col min="15116" max="15116" width="11.28515625" style="275" customWidth="1"/>
    <col min="15117" max="15117" width="14.42578125" style="275" customWidth="1"/>
    <col min="15118" max="15118" width="10.140625" style="275" customWidth="1"/>
    <col min="15119" max="15119" width="10.5703125" style="275" customWidth="1"/>
    <col min="15120" max="15120" width="9.85546875" style="275" customWidth="1"/>
    <col min="15121" max="15121" width="50.28515625" style="275" customWidth="1"/>
    <col min="15122" max="15355" width="11.42578125" style="275"/>
    <col min="15356" max="15356" width="9.5703125" style="275" customWidth="1"/>
    <col min="15357" max="15357" width="9.85546875" style="275" customWidth="1"/>
    <col min="15358" max="15358" width="49.140625" style="275" customWidth="1"/>
    <col min="15359" max="15360" width="21.7109375" style="275" customWidth="1"/>
    <col min="15361" max="15361" width="32.85546875" style="275" customWidth="1"/>
    <col min="15362" max="15362" width="25.5703125" style="275" customWidth="1"/>
    <col min="15363" max="15363" width="26.5703125" style="275" customWidth="1"/>
    <col min="15364" max="15364" width="16" style="275" customWidth="1"/>
    <col min="15365" max="15365" width="12.7109375" style="275" customWidth="1"/>
    <col min="15366" max="15366" width="11.140625" style="275" customWidth="1"/>
    <col min="15367" max="15367" width="11.5703125" style="275" customWidth="1"/>
    <col min="15368" max="15368" width="11.28515625" style="275" customWidth="1"/>
    <col min="15369" max="15369" width="29" style="275" customWidth="1"/>
    <col min="15370" max="15370" width="12.42578125" style="275" customWidth="1"/>
    <col min="15371" max="15371" width="12.85546875" style="275" customWidth="1"/>
    <col min="15372" max="15372" width="11.28515625" style="275" customWidth="1"/>
    <col min="15373" max="15373" width="14.42578125" style="275" customWidth="1"/>
    <col min="15374" max="15374" width="10.140625" style="275" customWidth="1"/>
    <col min="15375" max="15375" width="10.5703125" style="275" customWidth="1"/>
    <col min="15376" max="15376" width="9.85546875" style="275" customWidth="1"/>
    <col min="15377" max="15377" width="50.28515625" style="275" customWidth="1"/>
    <col min="15378" max="15611" width="11.42578125" style="275"/>
    <col min="15612" max="15612" width="9.5703125" style="275" customWidth="1"/>
    <col min="15613" max="15613" width="9.85546875" style="275" customWidth="1"/>
    <col min="15614" max="15614" width="49.140625" style="275" customWidth="1"/>
    <col min="15615" max="15616" width="21.7109375" style="275" customWidth="1"/>
    <col min="15617" max="15617" width="32.85546875" style="275" customWidth="1"/>
    <col min="15618" max="15618" width="25.5703125" style="275" customWidth="1"/>
    <col min="15619" max="15619" width="26.5703125" style="275" customWidth="1"/>
    <col min="15620" max="15620" width="16" style="275" customWidth="1"/>
    <col min="15621" max="15621" width="12.7109375" style="275" customWidth="1"/>
    <col min="15622" max="15622" width="11.140625" style="275" customWidth="1"/>
    <col min="15623" max="15623" width="11.5703125" style="275" customWidth="1"/>
    <col min="15624" max="15624" width="11.28515625" style="275" customWidth="1"/>
    <col min="15625" max="15625" width="29" style="275" customWidth="1"/>
    <col min="15626" max="15626" width="12.42578125" style="275" customWidth="1"/>
    <col min="15627" max="15627" width="12.85546875" style="275" customWidth="1"/>
    <col min="15628" max="15628" width="11.28515625" style="275" customWidth="1"/>
    <col min="15629" max="15629" width="14.42578125" style="275" customWidth="1"/>
    <col min="15630" max="15630" width="10.140625" style="275" customWidth="1"/>
    <col min="15631" max="15631" width="10.5703125" style="275" customWidth="1"/>
    <col min="15632" max="15632" width="9.85546875" style="275" customWidth="1"/>
    <col min="15633" max="15633" width="50.28515625" style="275" customWidth="1"/>
    <col min="15634" max="15867" width="11.42578125" style="275"/>
    <col min="15868" max="15868" width="9.5703125" style="275" customWidth="1"/>
    <col min="15869" max="15869" width="9.85546875" style="275" customWidth="1"/>
    <col min="15870" max="15870" width="49.140625" style="275" customWidth="1"/>
    <col min="15871" max="15872" width="21.7109375" style="275" customWidth="1"/>
    <col min="15873" max="15873" width="32.85546875" style="275" customWidth="1"/>
    <col min="15874" max="15874" width="25.5703125" style="275" customWidth="1"/>
    <col min="15875" max="15875" width="26.5703125" style="275" customWidth="1"/>
    <col min="15876" max="15876" width="16" style="275" customWidth="1"/>
    <col min="15877" max="15877" width="12.7109375" style="275" customWidth="1"/>
    <col min="15878" max="15878" width="11.140625" style="275" customWidth="1"/>
    <col min="15879" max="15879" width="11.5703125" style="275" customWidth="1"/>
    <col min="15880" max="15880" width="11.28515625" style="275" customWidth="1"/>
    <col min="15881" max="15881" width="29" style="275" customWidth="1"/>
    <col min="15882" max="15882" width="12.42578125" style="275" customWidth="1"/>
    <col min="15883" max="15883" width="12.85546875" style="275" customWidth="1"/>
    <col min="15884" max="15884" width="11.28515625" style="275" customWidth="1"/>
    <col min="15885" max="15885" width="14.42578125" style="275" customWidth="1"/>
    <col min="15886" max="15886" width="10.140625" style="275" customWidth="1"/>
    <col min="15887" max="15887" width="10.5703125" style="275" customWidth="1"/>
    <col min="15888" max="15888" width="9.85546875" style="275" customWidth="1"/>
    <col min="15889" max="15889" width="50.28515625" style="275" customWidth="1"/>
    <col min="15890" max="16123" width="11.42578125" style="275"/>
    <col min="16124" max="16124" width="9.5703125" style="275" customWidth="1"/>
    <col min="16125" max="16125" width="9.85546875" style="275" customWidth="1"/>
    <col min="16126" max="16126" width="49.140625" style="275" customWidth="1"/>
    <col min="16127" max="16128" width="21.7109375" style="275" customWidth="1"/>
    <col min="16129" max="16129" width="32.85546875" style="275" customWidth="1"/>
    <col min="16130" max="16130" width="25.5703125" style="275" customWidth="1"/>
    <col min="16131" max="16131" width="26.5703125" style="275" customWidth="1"/>
    <col min="16132" max="16132" width="16" style="275" customWidth="1"/>
    <col min="16133" max="16133" width="12.7109375" style="275" customWidth="1"/>
    <col min="16134" max="16134" width="11.140625" style="275" customWidth="1"/>
    <col min="16135" max="16135" width="11.5703125" style="275" customWidth="1"/>
    <col min="16136" max="16136" width="11.28515625" style="275" customWidth="1"/>
    <col min="16137" max="16137" width="29" style="275" customWidth="1"/>
    <col min="16138" max="16138" width="12.42578125" style="275" customWidth="1"/>
    <col min="16139" max="16139" width="12.85546875" style="275" customWidth="1"/>
    <col min="16140" max="16140" width="11.28515625" style="275" customWidth="1"/>
    <col min="16141" max="16141" width="14.42578125" style="275" customWidth="1"/>
    <col min="16142" max="16142" width="10.140625" style="275" customWidth="1"/>
    <col min="16143" max="16143" width="10.5703125" style="275" customWidth="1"/>
    <col min="16144" max="16144" width="9.85546875" style="275" customWidth="1"/>
    <col min="16145" max="16145" width="43.140625" style="275" customWidth="1"/>
    <col min="16146" max="16146" width="11.42578125" style="275"/>
    <col min="16147" max="16147" width="13" style="275" bestFit="1" customWidth="1"/>
    <col min="16148" max="16148" width="15.140625" style="275" customWidth="1"/>
    <col min="16149" max="16149" width="11.42578125" style="275"/>
    <col min="16150" max="16150" width="14.7109375" style="275" bestFit="1" customWidth="1"/>
    <col min="16151" max="16151" width="15.140625" style="275" bestFit="1" customWidth="1"/>
    <col min="16152" max="16384" width="11.42578125" style="275"/>
  </cols>
  <sheetData>
    <row r="1" spans="1:51" ht="15" customHeight="1" x14ac:dyDescent="0.2">
      <c r="A1" s="272" t="s">
        <v>391</v>
      </c>
      <c r="B1" s="273"/>
      <c r="C1" s="273"/>
      <c r="D1" s="273"/>
      <c r="E1" s="273"/>
      <c r="F1" s="273"/>
      <c r="G1" s="273"/>
      <c r="H1" s="273"/>
      <c r="I1" s="273"/>
      <c r="J1" s="273"/>
      <c r="K1" s="273"/>
      <c r="L1" s="273"/>
      <c r="M1" s="273"/>
      <c r="N1" s="413"/>
      <c r="O1" s="414"/>
      <c r="P1" s="414"/>
      <c r="Q1" s="414"/>
      <c r="R1" s="414"/>
      <c r="S1" s="414"/>
      <c r="T1" s="414"/>
      <c r="U1" s="415"/>
      <c r="V1" s="274"/>
      <c r="AE1" s="277" t="s">
        <v>805</v>
      </c>
      <c r="AF1" s="278" t="s">
        <v>428</v>
      </c>
      <c r="AG1" s="279" t="s">
        <v>430</v>
      </c>
      <c r="AH1" s="280" t="s">
        <v>432</v>
      </c>
      <c r="AI1" s="281" t="s">
        <v>433</v>
      </c>
      <c r="AJ1" s="282" t="s">
        <v>435</v>
      </c>
      <c r="AK1" s="283"/>
    </row>
    <row r="2" spans="1:51" ht="15" customHeight="1" x14ac:dyDescent="0.25">
      <c r="A2" s="284" t="s">
        <v>0</v>
      </c>
      <c r="B2" s="285"/>
      <c r="C2" s="285"/>
      <c r="D2" s="285"/>
      <c r="E2" s="285"/>
      <c r="F2" s="285"/>
      <c r="G2" s="285"/>
      <c r="H2" s="285"/>
      <c r="I2" s="285"/>
      <c r="J2" s="285"/>
      <c r="K2" s="285"/>
      <c r="L2" s="285"/>
      <c r="M2" s="286"/>
      <c r="N2" s="286"/>
      <c r="O2" s="418"/>
      <c r="P2" s="418"/>
      <c r="Q2" s="418"/>
      <c r="R2" s="418"/>
      <c r="S2" s="418"/>
      <c r="T2" s="418"/>
      <c r="U2" s="419"/>
      <c r="V2" s="274"/>
      <c r="Y2" s="416" t="s">
        <v>77</v>
      </c>
      <c r="AF2" s="288" t="s">
        <v>429</v>
      </c>
      <c r="AG2" s="289" t="s">
        <v>431</v>
      </c>
      <c r="AH2" s="290"/>
      <c r="AI2" s="291" t="s">
        <v>434</v>
      </c>
      <c r="AJ2" s="292" t="s">
        <v>639</v>
      </c>
      <c r="AK2" s="283"/>
    </row>
    <row r="3" spans="1:51" ht="15" customHeight="1" x14ac:dyDescent="0.25">
      <c r="A3" s="284" t="s">
        <v>436</v>
      </c>
      <c r="B3" s="285"/>
      <c r="C3" s="285"/>
      <c r="D3" s="285"/>
      <c r="E3" s="285"/>
      <c r="F3" s="285"/>
      <c r="G3" s="285"/>
      <c r="H3" s="285"/>
      <c r="I3" s="285"/>
      <c r="J3" s="285"/>
      <c r="K3" s="285"/>
      <c r="L3" s="285"/>
      <c r="M3" s="286"/>
      <c r="N3" s="286"/>
      <c r="O3" s="418"/>
      <c r="P3" s="418"/>
      <c r="Q3" s="418"/>
      <c r="R3" s="418"/>
      <c r="S3" s="418"/>
      <c r="T3" s="418"/>
      <c r="U3" s="419"/>
      <c r="V3" s="274"/>
      <c r="Y3" s="420">
        <v>42370</v>
      </c>
    </row>
    <row r="4" spans="1:51" x14ac:dyDescent="0.2">
      <c r="A4" s="833"/>
      <c r="B4" s="834"/>
      <c r="C4" s="418"/>
      <c r="D4" s="418"/>
      <c r="E4" s="418"/>
      <c r="F4" s="418"/>
      <c r="G4" s="418"/>
      <c r="H4" s="418"/>
      <c r="I4" s="418"/>
      <c r="J4" s="418"/>
      <c r="K4" s="418"/>
      <c r="L4" s="418"/>
      <c r="M4" s="418"/>
      <c r="N4" s="274"/>
      <c r="O4" s="418"/>
      <c r="P4" s="418"/>
      <c r="Q4" s="418"/>
      <c r="R4" s="418"/>
      <c r="S4" s="418"/>
      <c r="T4" s="418"/>
      <c r="U4" s="419"/>
      <c r="V4" s="274"/>
    </row>
    <row r="5" spans="1:51" s="297" customFormat="1" ht="18" customHeight="1" x14ac:dyDescent="0.25">
      <c r="A5" s="294" t="s">
        <v>1</v>
      </c>
      <c r="B5" s="295"/>
      <c r="C5" s="295"/>
      <c r="D5" s="295"/>
      <c r="E5" s="295"/>
      <c r="F5" s="295"/>
      <c r="G5" s="295"/>
      <c r="H5" s="295"/>
      <c r="I5" s="295"/>
      <c r="J5" s="295"/>
      <c r="K5" s="295"/>
      <c r="L5" s="295"/>
      <c r="M5" s="295"/>
      <c r="N5" s="296"/>
      <c r="O5" s="423"/>
      <c r="Q5" s="296"/>
      <c r="R5" s="296"/>
      <c r="S5" s="296"/>
      <c r="T5" s="296"/>
      <c r="U5" s="424"/>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row>
    <row r="6" spans="1:51" s="297" customFormat="1" ht="17.25" customHeight="1" x14ac:dyDescent="0.25">
      <c r="A6" s="294" t="s">
        <v>348</v>
      </c>
      <c r="B6" s="295"/>
      <c r="C6" s="295"/>
      <c r="D6" s="295"/>
      <c r="E6" s="295"/>
      <c r="F6" s="423"/>
      <c r="G6" s="423"/>
      <c r="H6" s="423"/>
      <c r="I6" s="423"/>
      <c r="J6" s="423"/>
      <c r="K6" s="423"/>
      <c r="L6" s="423"/>
      <c r="M6" s="423"/>
      <c r="N6" s="296"/>
      <c r="O6" s="423"/>
      <c r="Q6" s="296"/>
      <c r="R6" s="296"/>
      <c r="S6" s="296"/>
      <c r="T6" s="296"/>
      <c r="U6" s="424"/>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row>
    <row r="7" spans="1:51" s="297" customFormat="1" ht="14.25" customHeight="1" x14ac:dyDescent="0.25">
      <c r="A7" s="294" t="s">
        <v>2</v>
      </c>
      <c r="B7" s="295"/>
      <c r="C7" s="295"/>
      <c r="D7" s="295"/>
      <c r="E7" s="295"/>
      <c r="F7" s="423"/>
      <c r="G7" s="423"/>
      <c r="H7" s="423"/>
      <c r="I7" s="423"/>
      <c r="J7" s="423"/>
      <c r="K7" s="423"/>
      <c r="L7" s="423"/>
      <c r="M7" s="423"/>
      <c r="N7" s="296"/>
      <c r="O7" s="423"/>
      <c r="Q7" s="296"/>
      <c r="R7" s="296"/>
      <c r="S7" s="296"/>
      <c r="T7" s="296"/>
      <c r="U7" s="424"/>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row>
    <row r="8" spans="1:51" s="297" customFormat="1" ht="18.75" customHeight="1" thickBot="1" x14ac:dyDescent="0.3">
      <c r="A8" s="294" t="s">
        <v>142</v>
      </c>
      <c r="B8" s="295"/>
      <c r="C8" s="295"/>
      <c r="D8" s="423"/>
      <c r="E8" s="423"/>
      <c r="F8" s="423"/>
      <c r="G8" s="423"/>
      <c r="H8" s="423"/>
      <c r="I8" s="423"/>
      <c r="J8" s="423"/>
      <c r="K8" s="423"/>
      <c r="L8" s="423"/>
      <c r="M8" s="423"/>
      <c r="N8" s="296"/>
      <c r="O8" s="423"/>
      <c r="Q8" s="296"/>
      <c r="R8" s="296"/>
      <c r="S8" s="296"/>
      <c r="T8" s="296"/>
      <c r="U8" s="424"/>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row>
    <row r="9" spans="1:51" s="297" customFormat="1" ht="18" customHeight="1" thickBot="1" x14ac:dyDescent="0.3">
      <c r="A9" s="299" t="s">
        <v>427</v>
      </c>
      <c r="B9" s="300"/>
      <c r="C9" s="300"/>
      <c r="D9" s="835">
        <f>+Y3</f>
        <v>42370</v>
      </c>
      <c r="E9" s="423"/>
      <c r="F9" s="423"/>
      <c r="G9" s="423"/>
      <c r="H9" s="423"/>
      <c r="I9" s="423"/>
      <c r="J9" s="423"/>
      <c r="K9" s="423"/>
      <c r="L9" s="1421"/>
      <c r="M9" s="1421"/>
      <c r="N9" s="426"/>
      <c r="O9" s="427"/>
      <c r="P9" s="428"/>
      <c r="Q9" s="426"/>
      <c r="R9" s="426"/>
      <c r="S9" s="426"/>
      <c r="T9" s="1497">
        <v>41274</v>
      </c>
      <c r="U9" s="1498"/>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row>
    <row r="10" spans="1:51" ht="65.25" customHeight="1" thickBot="1" x14ac:dyDescent="0.25">
      <c r="A10" s="1432" t="s">
        <v>3</v>
      </c>
      <c r="B10" s="1432" t="s">
        <v>4</v>
      </c>
      <c r="C10" s="1432" t="s">
        <v>1659</v>
      </c>
      <c r="D10" s="1434" t="s">
        <v>6</v>
      </c>
      <c r="E10" s="1417" t="s">
        <v>7</v>
      </c>
      <c r="F10" s="1432" t="s">
        <v>8</v>
      </c>
      <c r="G10" s="1432" t="s">
        <v>9</v>
      </c>
      <c r="H10" s="1432" t="s">
        <v>10</v>
      </c>
      <c r="I10" s="1417" t="s">
        <v>11</v>
      </c>
      <c r="J10" s="1417" t="s">
        <v>12</v>
      </c>
      <c r="K10" s="1436" t="s">
        <v>13</v>
      </c>
      <c r="L10" s="1434" t="s">
        <v>14</v>
      </c>
      <c r="M10" s="1417" t="s">
        <v>15</v>
      </c>
      <c r="N10" s="1440" t="s">
        <v>16</v>
      </c>
      <c r="O10" s="1419" t="s">
        <v>17</v>
      </c>
      <c r="P10" s="1417" t="s">
        <v>295</v>
      </c>
      <c r="Q10" s="1417" t="s">
        <v>296</v>
      </c>
      <c r="R10" s="1417" t="s">
        <v>18</v>
      </c>
      <c r="S10" s="1436" t="s">
        <v>19</v>
      </c>
      <c r="T10" s="1438" t="s">
        <v>20</v>
      </c>
      <c r="U10" s="1439"/>
      <c r="V10" s="274"/>
      <c r="Y10" s="1417" t="s">
        <v>78</v>
      </c>
      <c r="Z10" s="1417" t="s">
        <v>426</v>
      </c>
    </row>
    <row r="11" spans="1:51" ht="26.25" customHeight="1" thickBot="1" x14ac:dyDescent="0.25">
      <c r="A11" s="1499"/>
      <c r="B11" s="1499"/>
      <c r="C11" s="1499"/>
      <c r="D11" s="1500"/>
      <c r="E11" s="1446"/>
      <c r="F11" s="1499"/>
      <c r="G11" s="1499"/>
      <c r="H11" s="1499"/>
      <c r="I11" s="1446"/>
      <c r="J11" s="1446"/>
      <c r="K11" s="1502"/>
      <c r="L11" s="1500"/>
      <c r="M11" s="1446"/>
      <c r="N11" s="1511"/>
      <c r="O11" s="1501"/>
      <c r="P11" s="1446"/>
      <c r="Q11" s="1446"/>
      <c r="R11" s="1446"/>
      <c r="S11" s="1502"/>
      <c r="T11" s="301" t="s">
        <v>21</v>
      </c>
      <c r="U11" s="302" t="s">
        <v>22</v>
      </c>
      <c r="V11" s="836" t="s">
        <v>23</v>
      </c>
      <c r="Y11" s="1446"/>
      <c r="Z11" s="1446"/>
    </row>
    <row r="12" spans="1:51" ht="26.25" customHeight="1" thickBot="1" x14ac:dyDescent="0.25">
      <c r="A12" s="837" t="s">
        <v>1466</v>
      </c>
      <c r="B12" s="838"/>
      <c r="C12" s="838"/>
      <c r="D12" s="838"/>
      <c r="E12" s="838"/>
      <c r="F12" s="838"/>
      <c r="G12" s="838"/>
      <c r="H12" s="839"/>
      <c r="I12" s="839"/>
      <c r="J12" s="839"/>
      <c r="K12" s="840"/>
      <c r="L12" s="840"/>
      <c r="M12" s="841"/>
      <c r="N12" s="842"/>
      <c r="O12" s="842"/>
      <c r="P12" s="843"/>
      <c r="Q12" s="841"/>
      <c r="R12" s="841"/>
      <c r="S12" s="841"/>
      <c r="T12" s="842"/>
      <c r="U12" s="842"/>
      <c r="V12" s="842"/>
      <c r="W12" s="842"/>
      <c r="X12" s="842"/>
      <c r="Y12" s="844"/>
      <c r="Z12" s="363"/>
    </row>
    <row r="13" spans="1:51" ht="26.25" customHeight="1" thickBot="1" x14ac:dyDescent="0.25">
      <c r="A13" s="897">
        <v>15</v>
      </c>
      <c r="B13" s="898">
        <v>0</v>
      </c>
      <c r="C13" s="899" t="s">
        <v>1685</v>
      </c>
      <c r="D13" s="899" t="s">
        <v>1316</v>
      </c>
      <c r="E13" s="899" t="s">
        <v>680</v>
      </c>
      <c r="F13" s="516" t="s">
        <v>1340</v>
      </c>
      <c r="G13" s="472" t="s">
        <v>680</v>
      </c>
      <c r="H13" s="900" t="s">
        <v>1421</v>
      </c>
      <c r="I13" s="516" t="s">
        <v>1422</v>
      </c>
      <c r="J13" s="1151">
        <v>6</v>
      </c>
      <c r="K13" s="1150">
        <v>41821</v>
      </c>
      <c r="L13" s="1150">
        <v>42308</v>
      </c>
      <c r="M13" s="475">
        <f t="shared" ref="M13:M14" si="0">(+L13-K13)/7</f>
        <v>69.571428571428569</v>
      </c>
      <c r="N13" s="476" t="s">
        <v>1471</v>
      </c>
      <c r="O13" s="477">
        <f>'Plan General'!N37</f>
        <v>6</v>
      </c>
      <c r="P13" s="478">
        <f t="shared" ref="P13:P14" si="1">IF(O13/J13&gt;1,1,+O13/J13)</f>
        <v>1</v>
      </c>
      <c r="Q13" s="479">
        <f t="shared" ref="Q13:Q14" si="2">+M13*P13</f>
        <v>69.571428571428569</v>
      </c>
      <c r="R13" s="479">
        <f t="shared" ref="R13:R14" si="3">IF(L13&lt;=$T$9,Q13,0)</f>
        <v>0</v>
      </c>
      <c r="S13" s="479">
        <f t="shared" ref="S13:S14" si="4">IF($T$9&gt;=L13,M13,0)</f>
        <v>0</v>
      </c>
      <c r="T13" s="480"/>
      <c r="U13" s="480"/>
      <c r="V13" s="208" t="str">
        <f>+'Plan General'!U37</f>
        <v xml:space="preserve">Se replanteó  la unidad de medida  y fecha de terminación de acuerdo a la justificación expuesta en el oficio 20151500115311 del 05/05/2015.
Se realizaron  7 visitas a 6  territoriales:
ANTIOQUIA - 7 DE MAYO DE 2015
VALLE - 7 DE MAYO DE 2015
ANTIOQUIA - 26 Y 27 DE MAYO DE 2015
QUINDIO - 7 DE JULIO DE 2015
CALDAS- RISARALDA - 8 Y 9 DE JULIO DE 2015
META - 27 AL 29 DE JULIO DE 2015
CAUCA - 13 AL 15 DE SEPTIEMBRE DE 2015
</v>
      </c>
      <c r="W13" s="481">
        <f t="shared" ref="W13:W14" si="5">IF(P13=100%,2,0)</f>
        <v>2</v>
      </c>
      <c r="X13" s="481">
        <f t="shared" ref="X13:X17" si="6">IF(L13&lt;$Y$3,0,1)</f>
        <v>0</v>
      </c>
      <c r="Y13" s="482" t="str">
        <f t="shared" ref="Y13:Y14" si="7">IF(W13+X13&gt;1,"CUMPLIDA",IF(X13=1,"EN TERMINO","VENCIDA"))</f>
        <v>CUMPLIDA</v>
      </c>
      <c r="Z13" s="363" t="str">
        <f>IF(Y13="CUMPLIDA","CUMPLIDA",IF(Y13="EN TERMINO","EN TERMINO","VENCIDA"))</f>
        <v>CUMPLIDA</v>
      </c>
      <c r="AC13" s="444"/>
    </row>
    <row r="14" spans="1:51" ht="26.25" customHeight="1" thickBot="1" x14ac:dyDescent="0.25">
      <c r="A14" s="897">
        <v>34</v>
      </c>
      <c r="B14" s="898">
        <v>0</v>
      </c>
      <c r="C14" s="899" t="s">
        <v>1709</v>
      </c>
      <c r="D14" s="899" t="s">
        <v>1316</v>
      </c>
      <c r="E14" s="899" t="s">
        <v>680</v>
      </c>
      <c r="F14" s="471" t="s">
        <v>1359</v>
      </c>
      <c r="G14" s="472" t="s">
        <v>680</v>
      </c>
      <c r="H14" s="471" t="s">
        <v>1445</v>
      </c>
      <c r="I14" s="471" t="s">
        <v>1446</v>
      </c>
      <c r="J14" s="473">
        <v>4</v>
      </c>
      <c r="K14" s="532">
        <v>41883</v>
      </c>
      <c r="L14" s="532">
        <v>42093</v>
      </c>
      <c r="M14" s="475">
        <f t="shared" si="0"/>
        <v>30</v>
      </c>
      <c r="N14" s="476" t="s">
        <v>1473</v>
      </c>
      <c r="O14" s="477">
        <f>'Plan General'!N69</f>
        <v>3.95</v>
      </c>
      <c r="P14" s="478">
        <f t="shared" si="1"/>
        <v>0.98750000000000004</v>
      </c>
      <c r="Q14" s="479">
        <f t="shared" si="2"/>
        <v>29.625</v>
      </c>
      <c r="R14" s="479">
        <f t="shared" si="3"/>
        <v>0</v>
      </c>
      <c r="S14" s="479">
        <f t="shared" si="4"/>
        <v>0</v>
      </c>
      <c r="T14" s="480"/>
      <c r="U14" s="480"/>
      <c r="V14" s="208" t="str">
        <f>+'Plan General'!U69</f>
        <v>Falta 4.000.000 por depurar.  Se sube del 97 a 99%</v>
      </c>
      <c r="W14" s="481">
        <f t="shared" si="5"/>
        <v>0</v>
      </c>
      <c r="X14" s="481">
        <f t="shared" si="6"/>
        <v>0</v>
      </c>
      <c r="Y14" s="482" t="str">
        <f t="shared" si="7"/>
        <v>VENCIDA</v>
      </c>
      <c r="Z14" s="363" t="str">
        <f>IF(Y14="CUMPLIDA","CUMPLIDA",IF(Y14="EN TERMINO","EN TERMINO","VENCIDA"))</f>
        <v>VENCIDA</v>
      </c>
      <c r="AC14" s="444"/>
    </row>
    <row r="15" spans="1:51" ht="26.25" customHeight="1" x14ac:dyDescent="0.2">
      <c r="A15" s="1480">
        <v>39</v>
      </c>
      <c r="B15" s="1396">
        <v>0</v>
      </c>
      <c r="C15" s="1397" t="s">
        <v>1714</v>
      </c>
      <c r="D15" s="1397" t="s">
        <v>1316</v>
      </c>
      <c r="E15" s="1397" t="s">
        <v>680</v>
      </c>
      <c r="F15" s="471" t="s">
        <v>1367</v>
      </c>
      <c r="G15" s="472" t="s">
        <v>680</v>
      </c>
      <c r="H15" s="471" t="s">
        <v>1453</v>
      </c>
      <c r="I15" s="471" t="s">
        <v>1454</v>
      </c>
      <c r="J15" s="473">
        <v>2</v>
      </c>
      <c r="K15" s="532">
        <v>41852</v>
      </c>
      <c r="L15" s="532">
        <v>42093</v>
      </c>
      <c r="M15" s="475">
        <f t="shared" ref="M15:M17" si="8">(+L15-K15)/7</f>
        <v>34.428571428571431</v>
      </c>
      <c r="N15" s="476" t="s">
        <v>1476</v>
      </c>
      <c r="O15" s="477">
        <f>'Plan General'!N80</f>
        <v>2</v>
      </c>
      <c r="P15" s="478">
        <f t="shared" ref="P15:P17" si="9">IF(O15/J15&gt;1,1,+O15/J15)</f>
        <v>1</v>
      </c>
      <c r="Q15" s="479">
        <f t="shared" ref="Q15:Q17" si="10">+M15*P15</f>
        <v>34.428571428571431</v>
      </c>
      <c r="R15" s="479">
        <f t="shared" ref="R15:R17" si="11">IF(L15&lt;=$T$9,Q15,0)</f>
        <v>0</v>
      </c>
      <c r="S15" s="479">
        <f t="shared" ref="S15:S17" si="12">IF($T$9&gt;=L15,M15,0)</f>
        <v>0</v>
      </c>
      <c r="T15" s="480"/>
      <c r="U15" s="480"/>
      <c r="V15" s="208" t="str">
        <f>+'Plan General'!U80</f>
        <v>Se realizó jornada de verificación de inventario en Informática.
Se tiene comprobantes de elementos en uso.</v>
      </c>
      <c r="W15" s="481">
        <f t="shared" ref="W15:W17" si="13">IF(P15=100%,2,0)</f>
        <v>2</v>
      </c>
      <c r="X15" s="481">
        <f t="shared" si="6"/>
        <v>0</v>
      </c>
      <c r="Y15" s="482" t="str">
        <f t="shared" ref="Y15:Y17" si="14">IF(W15+X15&gt;1,"CUMPLIDA",IF(X15=1,"EN TERMINO","VENCIDA"))</f>
        <v>CUMPLIDA</v>
      </c>
      <c r="Z15" s="1482" t="str">
        <f>IF(Y15&amp;Y16="CUMPLIDA","CUMPLIDA",IF(OR(Y15="VENCIDA",Y16="VENCIDA"),"VENCIDA",IF(W15+W16=4,"CUMPLIDA","EN TERMINO")))</f>
        <v>VENCIDA</v>
      </c>
      <c r="AC15" s="444"/>
    </row>
    <row r="16" spans="1:51" ht="26.25" customHeight="1" thickBot="1" x14ac:dyDescent="0.25">
      <c r="A16" s="1480"/>
      <c r="B16" s="1396">
        <v>0</v>
      </c>
      <c r="C16" s="1481" t="s">
        <v>1714</v>
      </c>
      <c r="D16" s="1481" t="s">
        <v>1316</v>
      </c>
      <c r="E16" s="1481" t="s">
        <v>680</v>
      </c>
      <c r="F16" s="471" t="s">
        <v>1368</v>
      </c>
      <c r="G16" s="472" t="s">
        <v>680</v>
      </c>
      <c r="H16" s="471" t="s">
        <v>1455</v>
      </c>
      <c r="I16" s="471" t="s">
        <v>1456</v>
      </c>
      <c r="J16" s="473">
        <v>2</v>
      </c>
      <c r="K16" s="532">
        <v>41852</v>
      </c>
      <c r="L16" s="532">
        <v>42369</v>
      </c>
      <c r="M16" s="475">
        <f t="shared" si="8"/>
        <v>73.857142857142861</v>
      </c>
      <c r="N16" s="476" t="s">
        <v>1476</v>
      </c>
      <c r="O16" s="477">
        <f>'Plan General'!N81</f>
        <v>1.2</v>
      </c>
      <c r="P16" s="478">
        <f t="shared" si="9"/>
        <v>0.6</v>
      </c>
      <c r="Q16" s="479">
        <f t="shared" si="10"/>
        <v>44.314285714285717</v>
      </c>
      <c r="R16" s="479">
        <f t="shared" si="11"/>
        <v>0</v>
      </c>
      <c r="S16" s="479">
        <f t="shared" si="12"/>
        <v>0</v>
      </c>
      <c r="T16" s="480"/>
      <c r="U16" s="480"/>
      <c r="V16" s="208" t="str">
        <f>+'Plan General'!U81</f>
        <v>Mediante memorando N. 20151330146973 de 2015 de la Oficina Jurídica emite concepto sobre la  viabilidad de contratar la prestación de servicios para la destrucción de especies venales obsoletas. En dicho memorando plantea la realización de ciertas actividades con el ánimo de estructurar los documentos de la etapa precontractual; actividades que están en proceso de ejecución  por parte del Grupo de Inventarios y suministros quien efectuó  verificación fisica y documental del inventario de las especies venales objeto de destrucción por su obsolescencia, se esta a la espera de autorización de la Subdirección de transito. Se estan elaborando por parte de dicha Subdirección los documentos y estudios previos para el proceso de contratación por prestación de servicios de destrucción de las especies valoradas tal como lo indica el concepto de la Oficina Asesora de Jurídica.
En cuanto al inventario individual, en la vigencia del 2015, se efectuo verificación fisica y documental por parte de los servidores públicos a los muebles y elementos de oficina a su cargo, con dicha información se está actualizando los bienes asignados a los cuantadantes.</v>
      </c>
      <c r="W16" s="481">
        <f t="shared" si="13"/>
        <v>0</v>
      </c>
      <c r="X16" s="481">
        <f t="shared" si="6"/>
        <v>0</v>
      </c>
      <c r="Y16" s="482" t="str">
        <f t="shared" si="14"/>
        <v>VENCIDA</v>
      </c>
      <c r="Z16" s="1483"/>
      <c r="AC16" s="444"/>
    </row>
    <row r="17" spans="1:29" ht="26.25" customHeight="1" thickBot="1" x14ac:dyDescent="0.25">
      <c r="A17" s="897">
        <v>40</v>
      </c>
      <c r="B17" s="898">
        <v>0</v>
      </c>
      <c r="C17" s="899" t="s">
        <v>1715</v>
      </c>
      <c r="D17" s="899" t="s">
        <v>1316</v>
      </c>
      <c r="E17" s="899" t="s">
        <v>680</v>
      </c>
      <c r="F17" s="471" t="s">
        <v>1369</v>
      </c>
      <c r="G17" s="472" t="s">
        <v>680</v>
      </c>
      <c r="H17" s="531" t="s">
        <v>1457</v>
      </c>
      <c r="I17" s="471" t="s">
        <v>1458</v>
      </c>
      <c r="J17" s="473">
        <v>1</v>
      </c>
      <c r="K17" s="532">
        <v>41835</v>
      </c>
      <c r="L17" s="532">
        <v>42199</v>
      </c>
      <c r="M17" s="475">
        <f t="shared" si="8"/>
        <v>52</v>
      </c>
      <c r="N17" s="476" t="s">
        <v>1476</v>
      </c>
      <c r="O17" s="477">
        <f>'Plan General'!N82</f>
        <v>0.6</v>
      </c>
      <c r="P17" s="478">
        <f t="shared" si="9"/>
        <v>0.6</v>
      </c>
      <c r="Q17" s="479">
        <f t="shared" si="10"/>
        <v>31.2</v>
      </c>
      <c r="R17" s="479">
        <f t="shared" si="11"/>
        <v>0</v>
      </c>
      <c r="S17" s="479">
        <f t="shared" si="12"/>
        <v>0</v>
      </c>
      <c r="T17" s="480"/>
      <c r="U17" s="480"/>
      <c r="V17" s="208" t="str">
        <f>+'Plan General'!U82</f>
        <v>A la fecha se encuentra  clasificado y organizado los bienes muebles ubicados en la bodega Fontibón a cargo del Grupo de Inventarios y Suministros en un 80%, no ha sido posible concluir el inventario por cuanto en el cuarto trimestre por problemas estructurales del edificio de planta central, se requirio evacuar el 50% del edificio, lo que implico trasladar la mayoria de muebles y equipos de oficina a la bodega de Fontibón. Se estan elaborando los documentos y estudios previos para la selección de  un intermediario que realice previamente evalúo de los bienes muebles existentes del Ministerio y posteriormente ejecute el proceso de remate de los mismos.</v>
      </c>
      <c r="W17" s="481">
        <f t="shared" si="13"/>
        <v>0</v>
      </c>
      <c r="X17" s="481">
        <f t="shared" si="6"/>
        <v>0</v>
      </c>
      <c r="Y17" s="482" t="str">
        <f t="shared" si="14"/>
        <v>VENCIDA</v>
      </c>
      <c r="Z17" s="363" t="str">
        <f>IF(Y17="CUMPLIDA","CUMPLIDA",IF(Y17="EN TERMINO","EN TERMINO","VENCIDA"))</f>
        <v>VENCIDA</v>
      </c>
      <c r="AC17" s="444"/>
    </row>
    <row r="18" spans="1:29" ht="26.25" customHeight="1" x14ac:dyDescent="0.2">
      <c r="A18" s="587" t="s">
        <v>678</v>
      </c>
      <c r="B18" s="307"/>
      <c r="C18" s="307"/>
      <c r="D18" s="307"/>
      <c r="E18" s="307"/>
      <c r="F18" s="307"/>
      <c r="G18" s="307"/>
      <c r="H18" s="307"/>
      <c r="I18" s="307"/>
      <c r="J18" s="307"/>
      <c r="K18" s="307"/>
      <c r="L18" s="307"/>
      <c r="M18" s="307"/>
      <c r="N18" s="307"/>
      <c r="O18" s="305"/>
      <c r="P18" s="306"/>
      <c r="Q18" s="307"/>
      <c r="R18" s="307"/>
      <c r="S18" s="307"/>
      <c r="T18" s="308"/>
      <c r="U18" s="308"/>
      <c r="V18" s="307"/>
      <c r="W18" s="539"/>
      <c r="X18" s="539"/>
      <c r="Y18" s="540"/>
      <c r="Z18" s="539"/>
    </row>
    <row r="19" spans="1:29" ht="137.25" customHeight="1" thickBot="1" x14ac:dyDescent="0.25">
      <c r="A19" s="1491">
        <v>41</v>
      </c>
      <c r="B19" s="1493">
        <v>0</v>
      </c>
      <c r="C19" s="1478" t="s">
        <v>1743</v>
      </c>
      <c r="D19" s="1478" t="s">
        <v>679</v>
      </c>
      <c r="E19" s="1478" t="s">
        <v>680</v>
      </c>
      <c r="F19" s="929" t="s">
        <v>712</v>
      </c>
      <c r="G19" s="544" t="s">
        <v>680</v>
      </c>
      <c r="H19" s="930" t="s">
        <v>758</v>
      </c>
      <c r="I19" s="930" t="s">
        <v>126</v>
      </c>
      <c r="J19" s="931">
        <v>1</v>
      </c>
      <c r="K19" s="932">
        <v>41487</v>
      </c>
      <c r="L19" s="932">
        <v>41547</v>
      </c>
      <c r="M19" s="545">
        <f t="shared" ref="M19:M22" si="15">(+L19-K19)/7</f>
        <v>8.5714285714285712</v>
      </c>
      <c r="N19" s="546" t="s">
        <v>29</v>
      </c>
      <c r="O19" s="511">
        <f>'Plan General'!N124</f>
        <v>1</v>
      </c>
      <c r="P19" s="548">
        <f t="shared" ref="P19:P22" si="16">IF(O19/J19&gt;1,1,+O19/J19)</f>
        <v>1</v>
      </c>
      <c r="Q19" s="549">
        <f t="shared" ref="Q19:Q22" si="17">+M19*P19</f>
        <v>8.5714285714285712</v>
      </c>
      <c r="R19" s="549">
        <f>IF(L19&lt;=$T$9,Q19,0)</f>
        <v>0</v>
      </c>
      <c r="S19" s="549">
        <f>IF($T$9&gt;=L19,M19,0)</f>
        <v>0</v>
      </c>
      <c r="T19" s="550"/>
      <c r="U19" s="550"/>
      <c r="V19" s="551" t="str">
        <f>+'Plan General'!U124</f>
        <v>En mesa de ayuda del MHCP - SIIF del pasado 17 de Octubre, se definió el procedimiento para realizar los registros automáticos de los movimientos de las cuentas de recaudos de especies venales y especiales a través del módulo de pagaduría.  Esta  acción se debe adelantar en el Módulo de pagaduría a partir de los movimientos de octubre de 2013.  De las seis cuentas bancarias que faltaban parametrizar, se adelantaron ya cinco  en forma manual hasta septiembre de 2013.</v>
      </c>
      <c r="W19" s="552">
        <f t="shared" ref="W19:W22" si="18">IF(P19=100%,2,0)</f>
        <v>2</v>
      </c>
      <c r="X19" s="552">
        <f t="shared" ref="X19:X22" si="19">IF(L19&lt;$Y$3,0,1)</f>
        <v>0</v>
      </c>
      <c r="Y19" s="553" t="str">
        <f t="shared" ref="Y19:Y22" si="20">IF(W19+X19&gt;1,"CUMPLIDA",IF(X19=1,"EN TERMINO","VENCIDA"))</f>
        <v>CUMPLIDA</v>
      </c>
      <c r="Z19" s="1484" t="str">
        <f>IF(Y19&amp;Y20&amp;Y21="CUMPLIDA","CUMPLIDA",IF(OR(Y19="VENCIDA",Y20="VENCIDA",Y21="VENCIDA"),"VENCIDA",IF(W19+W20+W21=6,"CUMPLIDA","EN TERMINO")))</f>
        <v>VENCIDA</v>
      </c>
      <c r="AC19" s="323"/>
    </row>
    <row r="20" spans="1:29" ht="240.75" thickBot="1" x14ac:dyDescent="0.25">
      <c r="A20" s="1480"/>
      <c r="B20" s="1396"/>
      <c r="C20" s="1397"/>
      <c r="D20" s="1397"/>
      <c r="E20" s="1397"/>
      <c r="F20" s="577" t="s">
        <v>713</v>
      </c>
      <c r="G20" s="472" t="s">
        <v>680</v>
      </c>
      <c r="H20" s="565" t="s">
        <v>759</v>
      </c>
      <c r="I20" s="565" t="s">
        <v>803</v>
      </c>
      <c r="J20" s="578">
        <v>4</v>
      </c>
      <c r="K20" s="579">
        <v>41487</v>
      </c>
      <c r="L20" s="579">
        <v>41851</v>
      </c>
      <c r="M20" s="475">
        <f t="shared" si="15"/>
        <v>52</v>
      </c>
      <c r="N20" s="476" t="s">
        <v>29</v>
      </c>
      <c r="O20" s="451">
        <f>'Plan General'!N125</f>
        <v>4</v>
      </c>
      <c r="P20" s="478">
        <f t="shared" si="16"/>
        <v>1</v>
      </c>
      <c r="Q20" s="479">
        <f t="shared" si="17"/>
        <v>52</v>
      </c>
      <c r="R20" s="479">
        <f>IF(L20&lt;=$T$9,Q20,0)</f>
        <v>0</v>
      </c>
      <c r="S20" s="479">
        <f>IF($T$9&gt;=L20,M20,0)</f>
        <v>0</v>
      </c>
      <c r="T20" s="480"/>
      <c r="U20" s="480"/>
      <c r="V20" s="208" t="str">
        <f>+'Plan General'!U125</f>
        <v>La información registrada en el SIIF II por el módulo de pagaduría,  para las cuatro cuentas bancarias de Transferencias donde se maneja situado de fondos de la Nación (Inversión,  Gastos de Personal, Gastos Generales y Transferencias)  se vio la necesidad de revisarlas desde enero de 2011 ( inicio del SIIF II).  A medida que se van encontrando las diferencias se van realizando los ajustes manuales  y una vez finalice esta revisión se puede generar una conciliación mensual, donde se refleje las partidas conciliatorias de cada mes.          En la auditoria de Gestión Financiera de la Oficina de Control Interno que adelantó en sept y oct de este año,  se planteo esta acción de mejora con fecha de cumplimiento en julio 31 de 2015.  Se espera fortalecer el grupo de Contabilidad con para avanzar con mayor celeridad en esta gestión. 
Desde el grupo Pagaduria se viene realizando las correspondientes legalizaciones bancarias en SIIF de la orden de pago  para las cuentas con situación de fondos reduciendo al máximo las diferencias entre la información reportada en el SIIF – Nación y los libros de bancos.</v>
      </c>
      <c r="W20" s="481">
        <f t="shared" si="18"/>
        <v>2</v>
      </c>
      <c r="X20" s="481">
        <f t="shared" si="19"/>
        <v>0</v>
      </c>
      <c r="Y20" s="482" t="str">
        <f t="shared" si="20"/>
        <v>CUMPLIDA</v>
      </c>
      <c r="Z20" s="1484"/>
      <c r="AC20" s="323"/>
    </row>
    <row r="21" spans="1:29" ht="60.75" thickBot="1" x14ac:dyDescent="0.25">
      <c r="A21" s="1492"/>
      <c r="B21" s="1494"/>
      <c r="C21" s="1479"/>
      <c r="D21" s="1479"/>
      <c r="E21" s="1479"/>
      <c r="F21" s="580" t="s">
        <v>714</v>
      </c>
      <c r="G21" s="198" t="s">
        <v>680</v>
      </c>
      <c r="H21" s="562" t="s">
        <v>760</v>
      </c>
      <c r="I21" s="562" t="s">
        <v>802</v>
      </c>
      <c r="J21" s="581">
        <v>1</v>
      </c>
      <c r="K21" s="582">
        <v>41487</v>
      </c>
      <c r="L21" s="582">
        <v>41851</v>
      </c>
      <c r="M21" s="328">
        <f t="shared" si="15"/>
        <v>52</v>
      </c>
      <c r="N21" s="329" t="s">
        <v>29</v>
      </c>
      <c r="O21" s="451">
        <f>'Plan General'!N126</f>
        <v>0.95</v>
      </c>
      <c r="P21" s="331">
        <f t="shared" si="16"/>
        <v>0.95</v>
      </c>
      <c r="Q21" s="332">
        <f t="shared" si="17"/>
        <v>49.4</v>
      </c>
      <c r="R21" s="332">
        <f>IF(L21&lt;=$T$9,Q21,0)</f>
        <v>0</v>
      </c>
      <c r="S21" s="332">
        <f>IF($T$9&gt;=L21,M21,0)</f>
        <v>0</v>
      </c>
      <c r="T21" s="333"/>
      <c r="U21" s="333"/>
      <c r="V21" s="209" t="str">
        <f>+'Plan General'!U126</f>
        <v>Se tiene las conciliaciones bancarias SIIF,  de 13 cuentas actualizadas a octubre 31 de 2015.  La de gastos personales se esta comenzadndo a analizar desde el año 2011. Queda pendiente de realizar los ajustes contables en SIIF, partiendo del suministro de los soportes por parte de Pagaduría.</v>
      </c>
      <c r="W21" s="334">
        <f t="shared" si="18"/>
        <v>0</v>
      </c>
      <c r="X21" s="334">
        <f t="shared" si="19"/>
        <v>0</v>
      </c>
      <c r="Y21" s="335" t="str">
        <f t="shared" si="20"/>
        <v>VENCIDA</v>
      </c>
      <c r="Z21" s="1483"/>
      <c r="AC21" s="323"/>
    </row>
    <row r="22" spans="1:29" ht="168.75" thickBot="1" x14ac:dyDescent="0.25">
      <c r="A22" s="445">
        <v>44</v>
      </c>
      <c r="B22" s="853">
        <v>0</v>
      </c>
      <c r="C22" s="348" t="s">
        <v>1746</v>
      </c>
      <c r="D22" s="348" t="s">
        <v>679</v>
      </c>
      <c r="E22" s="348" t="s">
        <v>680</v>
      </c>
      <c r="F22" s="571" t="s">
        <v>718</v>
      </c>
      <c r="G22" s="448" t="s">
        <v>680</v>
      </c>
      <c r="H22" s="569" t="s">
        <v>765</v>
      </c>
      <c r="I22" s="569" t="s">
        <v>30</v>
      </c>
      <c r="J22" s="572">
        <v>5</v>
      </c>
      <c r="K22" s="573">
        <v>41487</v>
      </c>
      <c r="L22" s="573">
        <v>41698</v>
      </c>
      <c r="M22" s="357">
        <f t="shared" si="15"/>
        <v>30.142857142857142</v>
      </c>
      <c r="N22" s="354" t="s">
        <v>29</v>
      </c>
      <c r="O22" s="451">
        <f>'Plan General'!N131</f>
        <v>2</v>
      </c>
      <c r="P22" s="452">
        <f t="shared" si="16"/>
        <v>0.4</v>
      </c>
      <c r="Q22" s="453">
        <f t="shared" si="17"/>
        <v>12.057142857142857</v>
      </c>
      <c r="R22" s="453">
        <f>IF(L22&lt;=$T$9,Q22,0)</f>
        <v>0</v>
      </c>
      <c r="S22" s="453">
        <f>IF($T$9&gt;=L22,M22,0)</f>
        <v>0</v>
      </c>
      <c r="T22" s="454"/>
      <c r="U22" s="454"/>
      <c r="V22" s="210" t="str">
        <f>+'Plan General'!U131</f>
        <v xml:space="preserve">A la fecha se conoce de 2 procesos que fueron terminados y de los cuales se esta adelantando la respectiva resolución de legalización. Para los demás procesos, se viene aclarando los correspondientes remanentes y el estado de los procesos con la oficina jurídica. 
El 7 de julio se realizó reunión en el Ministerio de Hacienda para determinar la forma como se deben registrar en el Grupo de Presupuesto  los valores correspondientes a saldos pendientes en los procesos judiciales por tratarse de vigencias anteriores y encontrarse en estado de pago.   Actualmente se encuentran Resoluciones en revisión de la Subdirección de Talento Humano-Grupo de Pensiones por tratarse de temas laborales.   </v>
      </c>
      <c r="W22" s="360">
        <f t="shared" si="18"/>
        <v>0</v>
      </c>
      <c r="X22" s="360">
        <f t="shared" si="19"/>
        <v>0</v>
      </c>
      <c r="Y22" s="361" t="str">
        <f t="shared" si="20"/>
        <v>VENCIDA</v>
      </c>
      <c r="Z22" s="363" t="str">
        <f>IF(Y22="CUMPLIDA","CUMPLIDA",IF(Y22="EN TERMINO","EN TERMINO","VENCIDA"))</f>
        <v>VENCIDA</v>
      </c>
      <c r="AC22" s="323"/>
    </row>
    <row r="23" spans="1:29" ht="22.5" customHeight="1" thickBot="1" x14ac:dyDescent="0.25">
      <c r="A23" s="303" t="s">
        <v>349</v>
      </c>
      <c r="B23" s="304"/>
      <c r="C23" s="304"/>
      <c r="D23" s="304"/>
      <c r="E23" s="304"/>
      <c r="F23" s="304"/>
      <c r="G23" s="304"/>
      <c r="H23" s="304"/>
      <c r="I23" s="304"/>
      <c r="J23" s="304"/>
      <c r="K23" s="304"/>
      <c r="L23" s="304"/>
      <c r="M23" s="304"/>
      <c r="N23" s="304"/>
      <c r="O23" s="305"/>
      <c r="P23" s="306"/>
      <c r="Q23" s="307"/>
      <c r="R23" s="307"/>
      <c r="S23" s="307"/>
      <c r="T23" s="308"/>
      <c r="U23" s="308"/>
      <c r="V23" s="307"/>
      <c r="W23" s="539"/>
      <c r="X23" s="539"/>
      <c r="Y23" s="540"/>
      <c r="Z23" s="539"/>
    </row>
    <row r="24" spans="1:29" ht="180" x14ac:dyDescent="0.2">
      <c r="A24" s="1503">
        <v>34</v>
      </c>
      <c r="B24" s="1505">
        <v>0</v>
      </c>
      <c r="C24" s="1507" t="s">
        <v>1759</v>
      </c>
      <c r="D24" s="1507" t="s">
        <v>416</v>
      </c>
      <c r="E24" s="1509" t="s">
        <v>350</v>
      </c>
      <c r="F24" s="593" t="s">
        <v>379</v>
      </c>
      <c r="G24" s="594" t="s">
        <v>380</v>
      </c>
      <c r="H24" s="593" t="s">
        <v>381</v>
      </c>
      <c r="I24" s="593" t="s">
        <v>382</v>
      </c>
      <c r="J24" s="595">
        <v>2</v>
      </c>
      <c r="K24" s="589">
        <v>41167</v>
      </c>
      <c r="L24" s="589">
        <v>41532</v>
      </c>
      <c r="M24" s="318">
        <f>(+L24-K24)/7</f>
        <v>52.142857142857146</v>
      </c>
      <c r="N24" s="590" t="s">
        <v>135</v>
      </c>
      <c r="O24" s="316">
        <f>+'Plan General'!N148</f>
        <v>2</v>
      </c>
      <c r="P24" s="317">
        <f>IF(O24/J24&gt;1,1,+O24/J24)</f>
        <v>1</v>
      </c>
      <c r="Q24" s="318">
        <f>+M24*P24</f>
        <v>52.142857142857146</v>
      </c>
      <c r="R24" s="318">
        <f>IF(L24&lt;=$T$9,Q24,0)</f>
        <v>0</v>
      </c>
      <c r="S24" s="318">
        <f>IF($T$9&gt;=L24,M24,0)</f>
        <v>0</v>
      </c>
      <c r="T24" s="319"/>
      <c r="U24" s="319"/>
      <c r="V24" s="904" t="str">
        <f>+'Plan General'!U148</f>
        <v>Se llevaron a cabo las mesas de trabajo con la unidad de informática del MT, Fabiola Campo y Catalino Posso, desde ese grupo se identificó que la plataforma necesita otro lenguaje y que ese grupo pagó en el año 2012 un contratista para mantener todos los sistemas de información dentro de los cuales estaba el SISETU lo que impide la inversión en la contratación de un nuevo sistema por detrimento patrimonial, indicó el grupo de informática, al igual que ellos son los encargados de hacer inversiones del MT en aplicativos y recursos de sistemas. El grupo de informática recibió de la UMUs, los estudios previos para su contratación, se remitieron a 6 empresas las invitaciones a cotizar los servicios para dar continuidad al proceso, del cual no se recibió ninguna propuesta oficial a la fecha.</v>
      </c>
      <c r="W24" s="591">
        <f>IF(P24=100%,2,0)</f>
        <v>2</v>
      </c>
      <c r="X24" s="591">
        <f>IF(L24&lt;$Y$3,0,1)</f>
        <v>0</v>
      </c>
      <c r="Y24" s="321" t="str">
        <f>IF(W24+X24&gt;1,"CUMPLIDA",IF(X24=1,"EN TERMINO","VENCIDA"))</f>
        <v>CUMPLIDA</v>
      </c>
      <c r="Z24" s="1482" t="str">
        <f>IF(Y24&amp;Y25="CUMPLIDA","CUMPLIDA",IF(OR(Y24="VENCIDA",Y25="VENCIDA"),"VENCIDA",IF(W24+W25=4,"CUMPLIDA","EN TERMINO")))</f>
        <v>VENCIDA</v>
      </c>
      <c r="AC24" s="588"/>
    </row>
    <row r="25" spans="1:29" ht="128.25" customHeight="1" thickBot="1" x14ac:dyDescent="0.25">
      <c r="A25" s="1504"/>
      <c r="B25" s="1506"/>
      <c r="C25" s="1508"/>
      <c r="D25" s="1508"/>
      <c r="E25" s="1510"/>
      <c r="F25" s="596" t="s">
        <v>383</v>
      </c>
      <c r="G25" s="597" t="s">
        <v>380</v>
      </c>
      <c r="H25" s="596" t="s">
        <v>384</v>
      </c>
      <c r="I25" s="596" t="s">
        <v>30</v>
      </c>
      <c r="J25" s="598">
        <v>1</v>
      </c>
      <c r="K25" s="599">
        <v>41167</v>
      </c>
      <c r="L25" s="599">
        <v>41532</v>
      </c>
      <c r="M25" s="332">
        <f>(+L25-K25)/7</f>
        <v>52.142857142857146</v>
      </c>
      <c r="N25" s="600" t="s">
        <v>135</v>
      </c>
      <c r="O25" s="330">
        <f>+'Plan General'!N149</f>
        <v>0.5</v>
      </c>
      <c r="P25" s="331">
        <f>IF(O25/J25&gt;1,1,+O25/J25)</f>
        <v>0.5</v>
      </c>
      <c r="Q25" s="332">
        <f>+M25*P25</f>
        <v>26.071428571428573</v>
      </c>
      <c r="R25" s="332">
        <f>IF(L25&lt;=$T$9,Q25,0)</f>
        <v>0</v>
      </c>
      <c r="S25" s="332">
        <f>IF($T$9&gt;=L25,M25,0)</f>
        <v>0</v>
      </c>
      <c r="T25" s="333"/>
      <c r="U25" s="333"/>
      <c r="V25" s="905" t="str">
        <f>+'Plan General'!U149</f>
        <v xml:space="preserve">Es importante mencionar que la plataforma de recolección de información del SISETU ha sido revisada y ajustada y hoy es funcional, es decir, puede ingresarse la información. En el momento los Entes Gestores se encuentran actualizando la información.   Como medida transitoria, mientras se cuenta con los resultados de la consultoría que establecerá la batería de indicadores y la metodología de medición de los mismos, se trabajó en la elaboración de una resolución que suspenda provisionalmente la resolución del SISETU, que incluya el mecanismo alternativo para el reporte de información y seguimiento por parte de la UMUS, proyecto  de resolución  que se publicó en la página web el  4 de agosto del año 2015 por la Dirección de Transporte y se encuentra en el Despacho de la Ministra para su firma.  </v>
      </c>
      <c r="W25" s="601">
        <f>IF(P25=100%,2,0)</f>
        <v>0</v>
      </c>
      <c r="X25" s="601">
        <f>IF(L25&lt;$Y$3,0,1)</f>
        <v>0</v>
      </c>
      <c r="Y25" s="335" t="str">
        <f>IF(W25+X25&gt;1,"CUMPLIDA",IF(X25=1,"EN TERMINO","VENCIDA"))</f>
        <v>VENCIDA</v>
      </c>
      <c r="Z25" s="1483"/>
      <c r="AC25" s="588"/>
    </row>
    <row r="26" spans="1:29" ht="30" customHeight="1" thickBot="1" x14ac:dyDescent="0.25">
      <c r="A26" s="338" t="s">
        <v>130</v>
      </c>
      <c r="B26" s="338"/>
      <c r="C26" s="337"/>
      <c r="D26" s="338"/>
      <c r="E26" s="338"/>
      <c r="F26" s="338"/>
      <c r="G26" s="338"/>
      <c r="H26" s="338"/>
      <c r="I26" s="338"/>
      <c r="J26" s="338"/>
      <c r="K26" s="338"/>
      <c r="L26" s="338"/>
      <c r="M26" s="338"/>
      <c r="N26" s="339"/>
      <c r="O26" s="340"/>
      <c r="P26" s="602"/>
      <c r="Q26" s="603"/>
      <c r="R26" s="603"/>
      <c r="S26" s="603"/>
      <c r="T26" s="603"/>
      <c r="U26" s="603"/>
      <c r="V26" s="604"/>
      <c r="W26" s="592"/>
      <c r="X26" s="592"/>
      <c r="Y26" s="605"/>
    </row>
    <row r="27" spans="1:29" ht="216" customHeight="1" x14ac:dyDescent="0.2">
      <c r="A27" s="1495">
        <v>81</v>
      </c>
      <c r="B27" s="1485"/>
      <c r="C27" s="1487" t="s">
        <v>1856</v>
      </c>
      <c r="D27" s="1487" t="s">
        <v>1297</v>
      </c>
      <c r="E27" s="1490" t="s">
        <v>350</v>
      </c>
      <c r="F27" s="493" t="s">
        <v>1299</v>
      </c>
      <c r="G27" s="613" t="s">
        <v>680</v>
      </c>
      <c r="H27" s="493" t="s">
        <v>1302</v>
      </c>
      <c r="I27" s="468" t="s">
        <v>1303</v>
      </c>
      <c r="J27" s="469">
        <v>1</v>
      </c>
      <c r="K27" s="614">
        <v>41821</v>
      </c>
      <c r="L27" s="614">
        <v>42551</v>
      </c>
      <c r="M27" s="615">
        <f>+(L27-K27)/7</f>
        <v>104.28571428571429</v>
      </c>
      <c r="N27" s="315" t="s">
        <v>1306</v>
      </c>
      <c r="O27" s="616">
        <f>'Plan General'!N159</f>
        <v>0.7</v>
      </c>
      <c r="P27" s="617">
        <f>IF(O27/J27&gt;1,1,+O27/J27)</f>
        <v>0.7</v>
      </c>
      <c r="Q27" s="314">
        <f>+M27*P27</f>
        <v>73</v>
      </c>
      <c r="R27" s="314">
        <f>IF(L27&lt;=$T$8,Q27,0)</f>
        <v>0</v>
      </c>
      <c r="S27" s="314">
        <f>IF($T$8&gt;=L27,M27,0)</f>
        <v>0</v>
      </c>
      <c r="T27" s="618"/>
      <c r="U27" s="618"/>
      <c r="V27" s="619" t="str">
        <f>'Plan General'!U159</f>
        <v xml:space="preserve">HALLAZGO REPLANTEADO DEL PLAN DE MEJORAMIENTO VIGENCIA 2010 - STH - Grupo de Pensiones. Este hallazgo ya había sido superado con corte a diciembre 31 de 2011, Para esa época se registró en contabilidad los cálculos actuariales suministrados por el MHCP, de acuerdo al oficio radicado del MHCP- 2-2011-040603 suscritos por la Subdirectora de Pensiones de la Dirección de Regulación Económica y Seguridad Social.
La Supertransporte envío comunicado con rad. 20141000596301 del 15/12/2014, donde expresan el avance del cálculo actuarial del personal del MOPT para entrega a la UGPP.
Se replantea la fecha de cumplimiento de acuerdo a la justificación expuesta en el oficio 20151500115311 del 05/05/2015 enviado a la CGR. 
El doctor ISRAEL ALFONSO CASTRO VACA, fue contratado mediante contrato 354 de 2015,  cuyo objeto es la prestación de servicios profesionales para apoyar a la Subdirección del Talento Humano en los cálculos Actuariales que guarden relación con la entrega de la obligación pensional de las extintas MOPT e  INTRA , a cargo del MINISTERIO DE TRANSPORTE. Acta de inicio 1 de Julio de 2015.  Actualmente  se están verificando y corrigiendo las bases de datos correspondientes al MOPT.
Con oficio MT-20153420279431 del 21-AGO-15 se radicó en MINHACIENDA el cálculo actuarial del MOPT.  A la fecha no se han recibido observaciones de parte de dicho ministerio.
Con oficio MT-20153420410651 del 18-DIC-15 se radicó en MINHACIENDA el cálculo actuarial del INTRA.  A la fecha no se han recibido observaciones de parte de dicho ministerio. </v>
      </c>
      <c r="W27" s="320">
        <f>IF(P27=100%,2,0)</f>
        <v>0</v>
      </c>
      <c r="X27" s="320">
        <f>IF(L27&lt;$Y$3,0,1)</f>
        <v>1</v>
      </c>
      <c r="Y27" s="321" t="str">
        <f>IF(W27+X27&gt;1,"CUMPLIDA",IF(X27=1,"EN TERMINO","VENCIDA"))</f>
        <v>EN TERMINO</v>
      </c>
      <c r="Z27" s="1476" t="str">
        <f>IF(Y27&amp;Y28="CUMPLIDA","CUMPLIDA",IF(OR(Y27="VENCIDA",Y28="VENCIDA"),"VENCIDA",IF(W27+W28=4,"CUMPLIDA","EN TERMINO")))</f>
        <v>EN TERMINO</v>
      </c>
      <c r="AC27" s="364"/>
    </row>
    <row r="28" spans="1:29" ht="158.25" customHeight="1" thickBot="1" x14ac:dyDescent="0.25">
      <c r="A28" s="1496"/>
      <c r="B28" s="1486"/>
      <c r="C28" s="1488"/>
      <c r="D28" s="1489"/>
      <c r="E28" s="1489"/>
      <c r="F28" s="507" t="s">
        <v>1300</v>
      </c>
      <c r="G28" s="583" t="s">
        <v>680</v>
      </c>
      <c r="H28" s="507" t="s">
        <v>1300</v>
      </c>
      <c r="I28" s="483" t="s">
        <v>1304</v>
      </c>
      <c r="J28" s="484">
        <v>1</v>
      </c>
      <c r="K28" s="534">
        <v>42094</v>
      </c>
      <c r="L28" s="534">
        <v>42612</v>
      </c>
      <c r="M28" s="620">
        <f>+(L28-K28)/7</f>
        <v>74</v>
      </c>
      <c r="N28" s="329" t="s">
        <v>1307</v>
      </c>
      <c r="O28" s="609">
        <f>'Plan General'!N160</f>
        <v>0</v>
      </c>
      <c r="P28" s="610">
        <f>IF(O28/J28&gt;1,1,+O28/J28)</f>
        <v>0</v>
      </c>
      <c r="Q28" s="328">
        <f>+M28*P28</f>
        <v>0</v>
      </c>
      <c r="R28" s="328">
        <f>IF(L28&lt;=$T$8,Q28,0)</f>
        <v>0</v>
      </c>
      <c r="S28" s="328">
        <f>IF($T$8&gt;=L28,M28,0)</f>
        <v>0</v>
      </c>
      <c r="T28" s="611"/>
      <c r="U28" s="611"/>
      <c r="V28" s="621" t="str">
        <f>'Plan General'!U160</f>
        <v>HALLAZGO REPLANTEADO DEL PLAN DE MEJORAMIENTO VIGENCIA 2010 - SAF - Grupo de Contabilidad. Con el acta de entrega definitiva, desaparece el saldo contable  de los Cálculos actuariales y pasivos pensionales del Ministerio de Transporte.
Se replantea la fecha de cumplimiento de acuerdo a la justificación expuesta en el oficio 20151500115311 del 05/05/2015 enviado a la CGR. 
La Subdirección de Talento Humano adelantó la contratación del Actuario, compromiso adquirido en el mes de mayo de 2015 y actualmente está adelantando los cálculos actuariales que servirán de base para la depuración de estos registros.</v>
      </c>
      <c r="W28" s="334">
        <f>IF(P28=100%,2,0)</f>
        <v>0</v>
      </c>
      <c r="X28" s="334">
        <f>IF(L28&lt;$Y$3,0,1)</f>
        <v>1</v>
      </c>
      <c r="Y28" s="335" t="str">
        <f>IF(W28+X28&gt;1,"CUMPLIDA",IF(X28=1,"EN TERMINO","VENCIDA"))</f>
        <v>EN TERMINO</v>
      </c>
      <c r="Z28" s="1477"/>
      <c r="AC28" s="364"/>
    </row>
    <row r="29" spans="1:29" s="633" customFormat="1" ht="12.75" thickBot="1" x14ac:dyDescent="0.25">
      <c r="A29" s="906" t="s">
        <v>437</v>
      </c>
      <c r="B29" s="907"/>
      <c r="C29" s="907"/>
      <c r="D29" s="907"/>
      <c r="E29" s="907"/>
      <c r="F29" s="907"/>
      <c r="G29" s="907"/>
      <c r="H29" s="907"/>
      <c r="I29" s="907"/>
      <c r="J29" s="907"/>
      <c r="K29" s="907"/>
      <c r="L29" s="907"/>
      <c r="M29" s="907"/>
      <c r="N29" s="907"/>
      <c r="O29" s="907"/>
      <c r="P29" s="907"/>
      <c r="Q29" s="907"/>
      <c r="R29" s="907"/>
      <c r="S29" s="907"/>
      <c r="T29" s="907"/>
      <c r="U29" s="907"/>
      <c r="V29" s="908"/>
      <c r="W29" s="622"/>
      <c r="X29" s="622"/>
      <c r="Y29" s="605"/>
      <c r="Z29" s="622"/>
    </row>
    <row r="30" spans="1:29" s="633" customFormat="1" ht="132.75" thickBot="1" x14ac:dyDescent="0.25">
      <c r="A30" s="1466">
        <v>10</v>
      </c>
      <c r="B30" s="1514">
        <v>0</v>
      </c>
      <c r="C30" s="1490" t="s">
        <v>450</v>
      </c>
      <c r="D30" s="1490" t="s">
        <v>451</v>
      </c>
      <c r="E30" s="1522"/>
      <c r="F30" s="1527" t="s">
        <v>510</v>
      </c>
      <c r="G30" s="1524"/>
      <c r="H30" s="652" t="s">
        <v>2138</v>
      </c>
      <c r="I30" s="1260" t="s">
        <v>2032</v>
      </c>
      <c r="J30" s="1260">
        <v>1</v>
      </c>
      <c r="K30" s="645">
        <v>42185</v>
      </c>
      <c r="L30" s="645">
        <v>42246</v>
      </c>
      <c r="M30" s="318">
        <f t="shared" ref="M30:M32" si="21">(+L30-K30)/7</f>
        <v>8.7142857142857135</v>
      </c>
      <c r="N30" s="909" t="s">
        <v>2030</v>
      </c>
      <c r="O30" s="638">
        <f>+'Plan General'!N224</f>
        <v>1</v>
      </c>
      <c r="P30" s="639">
        <f t="shared" ref="P30:P32" si="22">IF(O30/J30&gt;1,1,+O30/J30)</f>
        <v>1</v>
      </c>
      <c r="Q30" s="639">
        <f t="shared" ref="Q30:Q32" si="23">+M30*P30</f>
        <v>8.7142857142857135</v>
      </c>
      <c r="R30" s="639">
        <f t="shared" ref="R30:R32" si="24">IF(L30&lt;=$T$9,Q30,0)</f>
        <v>0</v>
      </c>
      <c r="S30" s="314">
        <f t="shared" ref="S30:S32" si="25">IF($T$9&gt;=L30,M30,0)</f>
        <v>0</v>
      </c>
      <c r="T30" s="640"/>
      <c r="U30" s="640"/>
      <c r="V30" s="910" t="str">
        <f>+'Plan General'!U224</f>
        <v>Se replantea la meta y fecha de acuerdo a oficio enviado a la CGR 20151210214171 del 07/07/2015.
El Grupo de Informática actualizó y elaboró un procedimiento para la adquisición de software y hardware, lo que quedó formalizado el 28 de agosto de 2015 con el procedimiento de código GTI-P-0003 que puede ser consultado en Daruma.</v>
      </c>
      <c r="W30" s="320">
        <f t="shared" ref="W30:W32" si="26">IF(P30=100%,2,0)</f>
        <v>2</v>
      </c>
      <c r="X30" s="320">
        <f t="shared" ref="X30:X32" si="27">IF(L30&lt;$Y$3,0,1)</f>
        <v>0</v>
      </c>
      <c r="Y30" s="321" t="str">
        <f t="shared" ref="Y30:Y32" si="28">IF(W30+X30&gt;1,"CUMPLIDA",IF(X30=1,"EN TERMINO","VENCIDA"))</f>
        <v>CUMPLIDA</v>
      </c>
      <c r="Z30" s="1482" t="str">
        <f>IF(Y30&amp;Y31&amp;Y32="CUMPLIDA","CUMPLIDA",IF(OR(Y30="VENCIDA",Y31="VENCIDA",Y32="VENCIDA"),"VENCIDA",IF(W30+W31+W32=6,"CUMPLIDA","EN TERMINO")))</f>
        <v>EN TERMINO</v>
      </c>
      <c r="AC30" s="636"/>
    </row>
    <row r="31" spans="1:29" s="633" customFormat="1" ht="84.75" thickBot="1" x14ac:dyDescent="0.25">
      <c r="A31" s="1530"/>
      <c r="B31" s="1430"/>
      <c r="C31" s="1397"/>
      <c r="D31" s="1397"/>
      <c r="E31" s="1442"/>
      <c r="F31" s="1528"/>
      <c r="G31" s="1525"/>
      <c r="H31" s="652" t="s">
        <v>2035</v>
      </c>
      <c r="I31" s="1260" t="s">
        <v>2036</v>
      </c>
      <c r="J31" s="1260">
        <v>1</v>
      </c>
      <c r="K31" s="645">
        <v>42248</v>
      </c>
      <c r="L31" s="645">
        <v>42368</v>
      </c>
      <c r="M31" s="479">
        <f t="shared" si="21"/>
        <v>17.142857142857142</v>
      </c>
      <c r="N31" s="911" t="s">
        <v>2030</v>
      </c>
      <c r="O31" s="646">
        <f>+'Plan General'!N225</f>
        <v>1</v>
      </c>
      <c r="P31" s="647">
        <f t="shared" si="22"/>
        <v>1</v>
      </c>
      <c r="Q31" s="647">
        <f t="shared" si="23"/>
        <v>17.142857142857142</v>
      </c>
      <c r="R31" s="647">
        <f t="shared" si="24"/>
        <v>0</v>
      </c>
      <c r="S31" s="475">
        <f t="shared" si="25"/>
        <v>0</v>
      </c>
      <c r="T31" s="648"/>
      <c r="U31" s="648"/>
      <c r="V31" s="910" t="str">
        <f>+'Plan General'!U225</f>
        <v>Se replantea la meta y fecha de acuerdo a oficio enviado a la CGR 20151210214171 del 07/07/2015.
La Universidad Nacional presentó el informe de diagnóstico del SIIT, la Oficina Asesora de Planeación realizó algunas observaciones al mismo, las cuales están siendo revisadas por la Universidad con el fin de efecturar los ajustes correspondientes en el informe.</v>
      </c>
      <c r="W31" s="481">
        <f t="shared" si="26"/>
        <v>2</v>
      </c>
      <c r="X31" s="481">
        <f t="shared" si="27"/>
        <v>0</v>
      </c>
      <c r="Y31" s="482" t="str">
        <f t="shared" si="28"/>
        <v>CUMPLIDA</v>
      </c>
      <c r="Z31" s="1484"/>
      <c r="AC31" s="636"/>
    </row>
    <row r="32" spans="1:29" s="633" customFormat="1" ht="48.75" thickBot="1" x14ac:dyDescent="0.25">
      <c r="A32" s="1467"/>
      <c r="B32" s="1515"/>
      <c r="C32" s="1479"/>
      <c r="D32" s="1479"/>
      <c r="E32" s="1523"/>
      <c r="F32" s="1529"/>
      <c r="G32" s="1526"/>
      <c r="H32" s="652" t="s">
        <v>2037</v>
      </c>
      <c r="I32" s="1012" t="s">
        <v>2041</v>
      </c>
      <c r="J32" s="1260">
        <v>1</v>
      </c>
      <c r="K32" s="645">
        <v>42278</v>
      </c>
      <c r="L32" s="645">
        <v>42428</v>
      </c>
      <c r="M32" s="332">
        <f t="shared" si="21"/>
        <v>21.428571428571427</v>
      </c>
      <c r="N32" s="912" t="s">
        <v>2030</v>
      </c>
      <c r="O32" s="649">
        <f>+'Plan General'!N226</f>
        <v>0</v>
      </c>
      <c r="P32" s="650">
        <f t="shared" si="22"/>
        <v>0</v>
      </c>
      <c r="Q32" s="650">
        <f t="shared" si="23"/>
        <v>0</v>
      </c>
      <c r="R32" s="650">
        <f t="shared" si="24"/>
        <v>0</v>
      </c>
      <c r="S32" s="328">
        <f t="shared" si="25"/>
        <v>0</v>
      </c>
      <c r="T32" s="651"/>
      <c r="U32" s="651"/>
      <c r="V32" s="910" t="str">
        <f>+'Plan General'!U226</f>
        <v>Se replantea la meta y fecha de acuerdo a oficio enviado a la CGR 20151210214171 del 07/07/2015.</v>
      </c>
      <c r="W32" s="334">
        <f t="shared" si="26"/>
        <v>0</v>
      </c>
      <c r="X32" s="334">
        <f t="shared" si="27"/>
        <v>1</v>
      </c>
      <c r="Y32" s="335" t="str">
        <f t="shared" si="28"/>
        <v>EN TERMINO</v>
      </c>
      <c r="Z32" s="1483"/>
      <c r="AC32" s="636"/>
    </row>
    <row r="33" spans="1:29" x14ac:dyDescent="0.2">
      <c r="A33" s="1519" t="s">
        <v>922</v>
      </c>
      <c r="B33" s="1520"/>
      <c r="C33" s="1520"/>
      <c r="D33" s="1520"/>
      <c r="E33" s="1520"/>
      <c r="F33" s="1520"/>
      <c r="G33" s="1520"/>
      <c r="H33" s="1520"/>
      <c r="I33" s="1520"/>
      <c r="J33" s="1520"/>
      <c r="K33" s="1520"/>
      <c r="L33" s="1520"/>
      <c r="M33" s="1520"/>
      <c r="N33" s="1520"/>
      <c r="O33" s="1520"/>
      <c r="P33" s="1520"/>
      <c r="Q33" s="1520"/>
      <c r="R33" s="1520"/>
      <c r="S33" s="1520"/>
      <c r="T33" s="1520"/>
      <c r="U33" s="1520"/>
      <c r="V33" s="1521"/>
      <c r="W33" s="442"/>
      <c r="X33" s="442"/>
      <c r="Y33" s="442"/>
      <c r="Z33" s="405"/>
      <c r="AA33" s="633"/>
      <c r="AB33" s="633"/>
      <c r="AC33" s="677"/>
    </row>
    <row r="34" spans="1:29" ht="409.6" thickBot="1" x14ac:dyDescent="0.25">
      <c r="A34" s="729">
        <v>27</v>
      </c>
      <c r="B34" s="916">
        <v>0</v>
      </c>
      <c r="C34" s="686" t="s">
        <v>1806</v>
      </c>
      <c r="D34" s="686" t="s">
        <v>948</v>
      </c>
      <c r="E34" s="687" t="s">
        <v>680</v>
      </c>
      <c r="F34" s="491" t="s">
        <v>1009</v>
      </c>
      <c r="G34" s="458" t="s">
        <v>680</v>
      </c>
      <c r="H34" s="491" t="s">
        <v>1114</v>
      </c>
      <c r="I34" s="491" t="s">
        <v>1115</v>
      </c>
      <c r="J34" s="492">
        <v>3</v>
      </c>
      <c r="K34" s="730">
        <v>41730</v>
      </c>
      <c r="L34" s="730">
        <v>42004</v>
      </c>
      <c r="M34" s="463">
        <f t="shared" ref="M34:M35" si="29">(L34-K34)/7</f>
        <v>39.142857142857146</v>
      </c>
      <c r="N34" s="693" t="s">
        <v>1182</v>
      </c>
      <c r="O34" s="461">
        <f>+'Plan General'!N358</f>
        <v>2.7</v>
      </c>
      <c r="P34" s="694">
        <f t="shared" ref="P34:P35" si="30">IF(O34/J34&gt;1,1,+O34/J34)</f>
        <v>0.9</v>
      </c>
      <c r="Q34" s="463">
        <f t="shared" ref="Q34:Q35" si="31">+M34*P34</f>
        <v>35.228571428571435</v>
      </c>
      <c r="R34" s="463">
        <f t="shared" ref="R34:R35" si="32">IF(L34&lt;=$T$8,Q34,0)</f>
        <v>0</v>
      </c>
      <c r="S34" s="463">
        <f t="shared" ref="S34:S35" si="33">IF($T$8&gt;=L34,M34,0)</f>
        <v>0</v>
      </c>
      <c r="T34" s="464"/>
      <c r="U34" s="464"/>
      <c r="V34" s="381" t="str">
        <f>+'Plan General'!U358</f>
        <v>SUPERTRANSPORTE: PRIMER TRIMESTRE: Se avanzó en la elaboración de los anexos técnicos para los Centros de Diagnóstico Automotriz.
SEGUNDO TRIMESTRE: Falta el último paso para que los anexos técnicos sean aprobados en el caso de los CDA e inmediatamente se iniciarán los procesos respectivos para los demás Organismo de Apoyo al Transporte.
TERCER TRIMESTRE. Ya se expidió la resolución de implementación de los CDA 13830 del 23 de septiembre de 2014 y ya se proyectaron los borradores de las respectivas resoluciones para la implementación del Sicov para los CEAS y CIAS.                                                                                                                  CUARTO TRIMESTRE: De acuerdo a la orden impartida por el Señor Superintendente se revisaran los borradores de las resoluciones con respecto al SICOV con las CEAS y CIAS. Dichas resoluciones se encuentran proyectadas desde el 2014 este año 2015 se hará su revisión para su aprobación.
PRIMER SEMESTRE DE 2015: Se elaboran los proyectos de reglamentación de características técnicas del Sistema de Control y Vigilancia, de los Centros de Enseñanza Automovilística - CEA y para el Sistema de Control y Vigilancia de los Centros Integrales de Atención - CIA.
Los elementos contenidos en los proyectos de reglamentación incluyen los siguientes aspectos:
• Objeto y Ámbito de Aplicación.
• Definición y Obligatoriedad del Sistema de Control y Vigilancia.
• Operación del Sistema de Control y Vigilancia.
• Características Generales del Sistema de Control y Vigilancia.
• Verificación y Evaluación del Proveedor del Sistema de Control y Vigilancia.
• Tratamiento de Datos Sensibles.
• Conectividad y Acceso del Sistema de Control y Vigilancia 
• Requisitos de operación del Sistema de Control y Vigilancia.
• Obligaciones Especiales del Proveedor del Sistema de Control y Vigilancia, del Software y Conectividad.
• Expedición de Certificados.
• Garantía de Niveles de Servicio.
• Investigación Administrativa:
• Término de entrada en vigencia del reglamento
Los proyectos se publican en la página web de la Entidad para recibir observaciones y comentarios hasta el 21 de julio de 2015. Luego se procederá a su expedición oficial.</v>
      </c>
      <c r="W34" s="465">
        <f t="shared" ref="W34:W35" si="34">IF(P34=100%,2,0)</f>
        <v>0</v>
      </c>
      <c r="X34" s="465">
        <f t="shared" ref="X34:X35" si="35">IF(L34&lt;$Y$3,0,1)</f>
        <v>0</v>
      </c>
      <c r="Y34" s="465" t="str">
        <f t="shared" ref="Y34:Y35" si="36">IF(W34+X34&gt;1,"CUMPLIDA",IF(X34=1,"EN TERMINO","VENCIDA"))</f>
        <v>VENCIDA</v>
      </c>
      <c r="Z34" s="695" t="str">
        <f>IF(Y34="CUMPLIDA","CUMPLIDA",IF(Y34="EN TERMINO","EN TERMINO","VENCIDA"))</f>
        <v>VENCIDA</v>
      </c>
      <c r="AA34" s="633"/>
      <c r="AB34" s="633"/>
      <c r="AC34" s="715"/>
    </row>
    <row r="35" spans="1:29" ht="409.6" thickBot="1" x14ac:dyDescent="0.25">
      <c r="A35" s="678">
        <v>29</v>
      </c>
      <c r="B35" s="917">
        <v>0</v>
      </c>
      <c r="C35" s="679" t="s">
        <v>1808</v>
      </c>
      <c r="D35" s="679" t="s">
        <v>950</v>
      </c>
      <c r="E35" s="680" t="s">
        <v>680</v>
      </c>
      <c r="F35" s="631" t="s">
        <v>1011</v>
      </c>
      <c r="G35" s="448" t="s">
        <v>680</v>
      </c>
      <c r="H35" s="631" t="s">
        <v>1118</v>
      </c>
      <c r="I35" s="631" t="s">
        <v>1119</v>
      </c>
      <c r="J35" s="731">
        <v>3</v>
      </c>
      <c r="K35" s="732">
        <v>41730</v>
      </c>
      <c r="L35" s="732">
        <v>42004</v>
      </c>
      <c r="M35" s="453">
        <f t="shared" si="29"/>
        <v>39.142857142857146</v>
      </c>
      <c r="N35" s="685" t="s">
        <v>1182</v>
      </c>
      <c r="O35" s="451">
        <f>+'Plan General'!N360</f>
        <v>2.7</v>
      </c>
      <c r="P35" s="637">
        <f t="shared" si="30"/>
        <v>0.9</v>
      </c>
      <c r="Q35" s="453">
        <f t="shared" si="31"/>
        <v>35.228571428571435</v>
      </c>
      <c r="R35" s="453">
        <f t="shared" si="32"/>
        <v>0</v>
      </c>
      <c r="S35" s="453">
        <f t="shared" si="33"/>
        <v>0</v>
      </c>
      <c r="T35" s="454"/>
      <c r="U35" s="454"/>
      <c r="V35" s="210" t="str">
        <f>+'Plan General'!U360</f>
        <v xml:space="preserve">SUPERTRANSPORTE: PRIMER TRIMESTRE: Se avanzó en la elaboración de los anexos técnicos para los Centros de Diagnóstico Automotriz.
SEGUNDO TRIMESTRE: Falta el último paso para que los anexos técnicos sean aprobados en el caso de los CDA e inmediatamente se iniciarán los procesos respectivos para los demás Organismo de Apoyo al Transporte.
TERCER TRIMESTRE. Ya se expidió la resolución de implementación de los CDA 13830 del 23 de septiembre de 2014 y ya se proyectaron los borradores de las respectivas resoluciones para la implementación del Sicov para los CEAS y CIAS.                                                                                                                  CUARTO TRIMESTRE: De acuerdo a la orden impartida por el Señor Superintendente se revisaran los borradores de las resoluciones con respecto al SICOV con las CEAS y CIAS. Dichas resoluciones se encuentran proyectadas desde el 2014 este año 2015 se hará su revisión para su aprobación.
PRIMER SEMESTRE DE 2015: Se elaboran los proyectos de reglamentación de características técnicas del Sistema de Control y Vigilancia, de los Centros de Enseñanza Automovilística - CEA y para el Sistema de Control y Vigilancia de los Centros Integrales de Atención - CIA.
Los elementos contenidos en los proyectos de reglamentación incluyen los siguientes aspectos:
• Objeto y Ámbito de Aplicación.
• Definición y Obligatoriedad del Sistema de Control y Vigilancia.
• Operación del Sistema de Control y Vigilancia.
• Características Generales del Sistema de Control y Vigilancia.
• Verificación y Evaluación del Proveedor del Sistema de Control y Vigilancia.
• Tratamiento de Datos Sensibles.
• Conectividad y Acceso del Sistema de Control y Vigilancia 
• Requisitos de operación del Sistema de Control y Vigilancia.
• Obligaciones Especiales del Proveedor del Sistema de Control y Vigilancia, del Software y Conectividad.
• Expedición de Certificados.
• Garantía de Niveles de Servicio.
• Investigación Administrativa:
• Término de entrada en vigencia del reglamento
Los proyectos se publican en la página web de la Entidad para recibir observaciones y comentarios hasta el 21 de julio de 2015. Luego se procederá a su expedición oficial.
</v>
      </c>
      <c r="W35" s="360">
        <f t="shared" si="34"/>
        <v>0</v>
      </c>
      <c r="X35" s="360">
        <f t="shared" si="35"/>
        <v>0</v>
      </c>
      <c r="Y35" s="360" t="str">
        <f t="shared" si="36"/>
        <v>VENCIDA</v>
      </c>
      <c r="Z35" s="363" t="str">
        <f>IF(Y35="CUMPLIDA","CUMPLIDA",IF(Y35="EN TERMINO","EN TERMINO","VENCIDA"))</f>
        <v>VENCIDA</v>
      </c>
      <c r="AA35" s="633"/>
      <c r="AB35" s="633"/>
      <c r="AC35" s="715"/>
    </row>
    <row r="36" spans="1:29" ht="12.75" thickBot="1" x14ac:dyDescent="0.25">
      <c r="A36" s="711" t="s">
        <v>1551</v>
      </c>
      <c r="B36" s="919"/>
      <c r="C36" s="751"/>
      <c r="D36" s="751"/>
      <c r="E36" s="751"/>
      <c r="F36" s="752"/>
      <c r="G36" s="752"/>
      <c r="H36" s="752"/>
      <c r="I36" s="752"/>
      <c r="J36" s="254"/>
      <c r="K36" s="753"/>
      <c r="L36" s="753"/>
      <c r="M36" s="754"/>
      <c r="N36" s="751"/>
      <c r="O36" s="755"/>
      <c r="P36" s="694"/>
      <c r="Q36" s="756"/>
      <c r="R36" s="756"/>
      <c r="S36" s="756"/>
      <c r="T36" s="757"/>
      <c r="U36" s="757"/>
      <c r="V36" s="920"/>
      <c r="W36" s="758"/>
      <c r="X36" s="758"/>
      <c r="Y36" s="758"/>
      <c r="Z36" s="759"/>
    </row>
    <row r="37" spans="1:29" ht="72" x14ac:dyDescent="0.2">
      <c r="A37" s="1452">
        <v>1</v>
      </c>
      <c r="B37" s="1514"/>
      <c r="C37" s="1468" t="s">
        <v>1552</v>
      </c>
      <c r="D37" s="1468" t="s">
        <v>1316</v>
      </c>
      <c r="E37" s="1468" t="s">
        <v>1316</v>
      </c>
      <c r="F37" s="760" t="s">
        <v>1559</v>
      </c>
      <c r="G37" s="1267" t="s">
        <v>1316</v>
      </c>
      <c r="H37" s="1266" t="s">
        <v>1569</v>
      </c>
      <c r="I37" s="706" t="s">
        <v>1570</v>
      </c>
      <c r="J37" s="706">
        <v>1</v>
      </c>
      <c r="K37" s="764">
        <v>42036</v>
      </c>
      <c r="L37" s="764">
        <v>42216</v>
      </c>
      <c r="M37" s="479">
        <f t="shared" ref="M37:M40" si="37">(+L37-K37)/7</f>
        <v>25.714285714285715</v>
      </c>
      <c r="N37" s="718" t="s">
        <v>1593</v>
      </c>
      <c r="O37" s="477">
        <f>'Plan General'!N440</f>
        <v>1</v>
      </c>
      <c r="P37" s="647">
        <f t="shared" ref="P37:P40" si="38">IF(O37/J37&gt;1,1,+O37/J37)</f>
        <v>1</v>
      </c>
      <c r="Q37" s="479">
        <f t="shared" ref="Q37:Q40" si="39">+M37*P37</f>
        <v>25.714285714285715</v>
      </c>
      <c r="R37" s="479">
        <f t="shared" ref="R37:R40" si="40">IF(L37&lt;=$T$8,Q37,0)</f>
        <v>0</v>
      </c>
      <c r="S37" s="479">
        <f t="shared" ref="S37:S40" si="41">IF($T$8&gt;=L37,M37,0)</f>
        <v>0</v>
      </c>
      <c r="T37" s="480"/>
      <c r="U37" s="480"/>
      <c r="V37" s="208" t="str">
        <f>'Plan General'!U440</f>
        <v>Se firmó convenio 136 de 2015 con el DANE.</v>
      </c>
      <c r="W37" s="1268">
        <f t="shared" ref="W37:W40" si="42">IF(P37=100%,2,0)</f>
        <v>2</v>
      </c>
      <c r="X37" s="1268">
        <f t="shared" ref="X37:X40" si="43">IF(L37&lt;$Y$3,0,1)</f>
        <v>0</v>
      </c>
      <c r="Y37" s="1268" t="str">
        <f t="shared" ref="Y37:Y40" si="44">IF(W37+X37&gt;1,"CUMPLIDA",IF(X37=1,"EN TERMINO","VENCIDA"))</f>
        <v>CUMPLIDA</v>
      </c>
      <c r="Z37" s="1512" t="str">
        <f>IF(Y37&amp;Y38&amp;Y39="CUMPLIDA","CUMPLIDA",IF(OR(Y37="VENCIDA",Y38="VENCIDA",Y39="VENCIDA"),"VENCIDA",IF(W37+W38+W39=6,"CUMPLIDA","EN TERMINO")))</f>
        <v>EN TERMINO</v>
      </c>
      <c r="AC37" s="921"/>
    </row>
    <row r="38" spans="1:29" ht="96" x14ac:dyDescent="0.2">
      <c r="A38" s="1516"/>
      <c r="B38" s="1516"/>
      <c r="C38" s="1481"/>
      <c r="D38" s="1481" t="s">
        <v>1316</v>
      </c>
      <c r="E38" s="1481" t="s">
        <v>1316</v>
      </c>
      <c r="F38" s="763" t="s">
        <v>1560</v>
      </c>
      <c r="G38" s="1267" t="s">
        <v>1316</v>
      </c>
      <c r="H38" s="1266" t="s">
        <v>1571</v>
      </c>
      <c r="I38" s="706" t="s">
        <v>1572</v>
      </c>
      <c r="J38" s="706">
        <v>1</v>
      </c>
      <c r="K38" s="764">
        <v>42064</v>
      </c>
      <c r="L38" s="764">
        <v>42369</v>
      </c>
      <c r="M38" s="479">
        <f t="shared" si="37"/>
        <v>43.571428571428569</v>
      </c>
      <c r="N38" s="718" t="s">
        <v>1593</v>
      </c>
      <c r="O38" s="477">
        <f>'Plan General'!N441</f>
        <v>1</v>
      </c>
      <c r="P38" s="647">
        <f t="shared" si="38"/>
        <v>1</v>
      </c>
      <c r="Q38" s="479">
        <f t="shared" si="39"/>
        <v>43.571428571428569</v>
      </c>
      <c r="R38" s="479">
        <f t="shared" si="40"/>
        <v>0</v>
      </c>
      <c r="S38" s="479">
        <f t="shared" si="41"/>
        <v>0</v>
      </c>
      <c r="T38" s="480"/>
      <c r="U38" s="480"/>
      <c r="V38" s="208" t="str">
        <f>'Plan General'!U441</f>
        <v>Se fortaleció el Sistema de Información para la Regulación del Transporte de Carga por Carretera SIRTCC mediante el Rediseño del sistema en su componente SICETAC (Sistema de Información de Costos Eficientes), en busca de actualizar, fortalecer y flexibilizar la herramienta, se suministraron más configuraciones vehiculares, modelos, tipos de carga, nodos, y rendimientos entre otros componentes. El producto final fue entregado el 31 de Diciembre de 2015.</v>
      </c>
      <c r="W38" s="1268">
        <f t="shared" si="42"/>
        <v>2</v>
      </c>
      <c r="X38" s="1268">
        <f t="shared" si="43"/>
        <v>0</v>
      </c>
      <c r="Y38" s="1268" t="str">
        <f t="shared" si="44"/>
        <v>CUMPLIDA</v>
      </c>
      <c r="Z38" s="1513"/>
      <c r="AC38" s="921"/>
    </row>
    <row r="39" spans="1:29" ht="132" x14ac:dyDescent="0.2">
      <c r="A39" s="1516"/>
      <c r="B39" s="1517"/>
      <c r="C39" s="1518"/>
      <c r="D39" s="1518" t="s">
        <v>1316</v>
      </c>
      <c r="E39" s="1518" t="s">
        <v>1316</v>
      </c>
      <c r="F39" s="765" t="s">
        <v>1561</v>
      </c>
      <c r="G39" s="1267" t="s">
        <v>1316</v>
      </c>
      <c r="H39" s="1266" t="s">
        <v>1573</v>
      </c>
      <c r="I39" s="706" t="s">
        <v>1574</v>
      </c>
      <c r="J39" s="706">
        <v>1</v>
      </c>
      <c r="K39" s="764">
        <v>42036</v>
      </c>
      <c r="L39" s="764">
        <v>42460</v>
      </c>
      <c r="M39" s="479">
        <f t="shared" si="37"/>
        <v>60.571428571428569</v>
      </c>
      <c r="N39" s="718" t="s">
        <v>1593</v>
      </c>
      <c r="O39" s="477">
        <f>'Plan General'!N442</f>
        <v>0.7</v>
      </c>
      <c r="P39" s="647">
        <f t="shared" si="38"/>
        <v>0.7</v>
      </c>
      <c r="Q39" s="479">
        <f t="shared" si="39"/>
        <v>42.4</v>
      </c>
      <c r="R39" s="479">
        <f t="shared" si="40"/>
        <v>0</v>
      </c>
      <c r="S39" s="479">
        <f t="shared" si="41"/>
        <v>0</v>
      </c>
      <c r="T39" s="480"/>
      <c r="U39" s="480"/>
      <c r="V39" s="208" t="str">
        <f>'Plan General'!U442</f>
        <v>La primera versión del documento de Proyecto modificatorio del Decreto 173 de 2001 fue publicada en la web de la entidad en el mes de junio de 2015 y a partir de dicha publicación se recibieron observaciones sobre el documento las cuales fueron discutidas en diversas mesas de trabajo con diferentes actores de la cadena de transporte de carga. Superada la etapa de las mesas de discusión se generó un documento ajustado, el cual fue circulado entre los participantes de las citadas mesas y en el transcurso del mes de febrero se publicará la segunda versión del proyecto modificatorio para continuar con el proceso.</v>
      </c>
      <c r="W39" s="1268">
        <f t="shared" si="42"/>
        <v>0</v>
      </c>
      <c r="X39" s="1268">
        <f t="shared" si="43"/>
        <v>1</v>
      </c>
      <c r="Y39" s="1268" t="str">
        <f t="shared" si="44"/>
        <v>EN TERMINO</v>
      </c>
      <c r="Z39" s="1513"/>
      <c r="AC39" s="921"/>
    </row>
    <row r="40" spans="1:29" ht="372" x14ac:dyDescent="0.2">
      <c r="A40" s="729">
        <v>10</v>
      </c>
      <c r="B40" s="916"/>
      <c r="C40" s="686" t="s">
        <v>1557</v>
      </c>
      <c r="D40" s="686" t="s">
        <v>1316</v>
      </c>
      <c r="E40" s="686" t="s">
        <v>1316</v>
      </c>
      <c r="F40" s="922" t="s">
        <v>1566</v>
      </c>
      <c r="G40" s="485" t="s">
        <v>1316</v>
      </c>
      <c r="H40" s="922" t="s">
        <v>1587</v>
      </c>
      <c r="I40" s="923" t="s">
        <v>1588</v>
      </c>
      <c r="J40" s="923">
        <v>1</v>
      </c>
      <c r="K40" s="924">
        <v>42036</v>
      </c>
      <c r="L40" s="924">
        <v>42368</v>
      </c>
      <c r="M40" s="463">
        <f t="shared" si="37"/>
        <v>47.428571428571431</v>
      </c>
      <c r="N40" s="693" t="s">
        <v>1595</v>
      </c>
      <c r="O40" s="547">
        <f>'Plan General'!N449</f>
        <v>1</v>
      </c>
      <c r="P40" s="694">
        <f t="shared" si="38"/>
        <v>1</v>
      </c>
      <c r="Q40" s="463">
        <f t="shared" si="39"/>
        <v>47.428571428571431</v>
      </c>
      <c r="R40" s="463">
        <f t="shared" si="40"/>
        <v>0</v>
      </c>
      <c r="S40" s="463">
        <f t="shared" si="41"/>
        <v>0</v>
      </c>
      <c r="T40" s="464"/>
      <c r="U40" s="464"/>
      <c r="V40" s="381" t="str">
        <f>'Plan General'!U449</f>
        <v xml:space="preserve">El Ministerio de transporte realizo el análisis de las normas expuestas, encontrando que no existen inconsistencia y falta de claridad respecto del ámbito regulatorio del programa. 
Mediante el Decreto 1769 de 2013, se derogó la caución como mecanismo de reposición, y posteriormente con el Decreto 2944 de 2013 se incluye el hurto como nuevo mecanismo de reposición manteniéndose,  vigente la desintegración física total como mecanismo de reposición.
Con la eliminación de la caución se pretende dar mayor efectividad al programa de renovación del parque automotor de carga. Lo anterior, teniendo en cuenta que entre los años 2005 a 2012 de las cauciones o pólizas de cumplimiento aprobadas se hizo exigibles más del 95%, lo que indica que el objeto de la reposición por desintegración física total no cumplía con su propósito.
Ahora bien, la Resolución 7036 de 2012 que contempla las características y requisitos de los vehículos objeto de reposición no prevé la posibilidad de reponer vehículos con P.B.V. inferior a 10.500 kg. </v>
      </c>
      <c r="W40" s="465">
        <f t="shared" si="42"/>
        <v>2</v>
      </c>
      <c r="X40" s="465">
        <f t="shared" si="43"/>
        <v>0</v>
      </c>
      <c r="Y40" s="465" t="str">
        <f t="shared" si="44"/>
        <v>CUMPLIDA</v>
      </c>
      <c r="Z40" s="466" t="str">
        <f>IF(Y40="CUMPLIDA","CUMPLIDA",IF(Y40="EN TERMINO","EN TERMINO","VENCIDA"))</f>
        <v>CUMPLIDA</v>
      </c>
      <c r="AC40" s="921"/>
    </row>
  </sheetData>
  <mergeCells count="63">
    <mergeCell ref="Z37:Z39"/>
    <mergeCell ref="Z30:Z32"/>
    <mergeCell ref="B30:B32"/>
    <mergeCell ref="C30:C32"/>
    <mergeCell ref="A37:A39"/>
    <mergeCell ref="B37:B39"/>
    <mergeCell ref="C37:C39"/>
    <mergeCell ref="D37:D39"/>
    <mergeCell ref="E37:E39"/>
    <mergeCell ref="A33:V33"/>
    <mergeCell ref="E30:E32"/>
    <mergeCell ref="G30:G32"/>
    <mergeCell ref="F30:F32"/>
    <mergeCell ref="D30:D32"/>
    <mergeCell ref="A30:A32"/>
    <mergeCell ref="S10:S11"/>
    <mergeCell ref="T10:U10"/>
    <mergeCell ref="Y10:Y11"/>
    <mergeCell ref="Z10:Z11"/>
    <mergeCell ref="A24:A25"/>
    <mergeCell ref="B24:B25"/>
    <mergeCell ref="C24:C25"/>
    <mergeCell ref="D24:D25"/>
    <mergeCell ref="E24:E25"/>
    <mergeCell ref="Z24:Z25"/>
    <mergeCell ref="I10:I11"/>
    <mergeCell ref="J10:J11"/>
    <mergeCell ref="K10:K11"/>
    <mergeCell ref="L10:L11"/>
    <mergeCell ref="M10:M11"/>
    <mergeCell ref="N10:N11"/>
    <mergeCell ref="B19:B21"/>
    <mergeCell ref="A27:A28"/>
    <mergeCell ref="L9:M9"/>
    <mergeCell ref="T9:U9"/>
    <mergeCell ref="A10:A11"/>
    <mergeCell ref="B10:B11"/>
    <mergeCell ref="C10:C11"/>
    <mergeCell ref="D10:D11"/>
    <mergeCell ref="E10:E11"/>
    <mergeCell ref="F10:F11"/>
    <mergeCell ref="G10:G11"/>
    <mergeCell ref="H10:H11"/>
    <mergeCell ref="O10:O11"/>
    <mergeCell ref="P10:P11"/>
    <mergeCell ref="Q10:Q11"/>
    <mergeCell ref="R10:R11"/>
    <mergeCell ref="Z27:Z28"/>
    <mergeCell ref="D19:D21"/>
    <mergeCell ref="A15:A16"/>
    <mergeCell ref="B15:B16"/>
    <mergeCell ref="C15:C16"/>
    <mergeCell ref="D15:D16"/>
    <mergeCell ref="E15:E16"/>
    <mergeCell ref="Z15:Z16"/>
    <mergeCell ref="Z19:Z21"/>
    <mergeCell ref="C19:C21"/>
    <mergeCell ref="B27:B28"/>
    <mergeCell ref="C27:C28"/>
    <mergeCell ref="D27:D28"/>
    <mergeCell ref="E27:E28"/>
    <mergeCell ref="A19:A21"/>
    <mergeCell ref="E19:E21"/>
  </mergeCells>
  <conditionalFormatting sqref="Y27:Y28 Y19:Y22 Y24:Y25 Z34:Z35 Z17 Z13:Z14 Y13:Y17 Y30:Y39 Y40:Z40">
    <cfRule type="cellIs" dxfId="542" priority="658" operator="equal">
      <formula>"EN TERMINO"</formula>
    </cfRule>
    <cfRule type="cellIs" dxfId="541" priority="659" operator="equal">
      <formula>"CUMPLIDA"</formula>
    </cfRule>
    <cfRule type="cellIs" dxfId="540" priority="660" operator="equal">
      <formula>"VENCIDA"</formula>
    </cfRule>
  </conditionalFormatting>
  <conditionalFormatting sqref="Z24">
    <cfRule type="cellIs" dxfId="539" priority="628" operator="equal">
      <formula>"EN TERMINO"</formula>
    </cfRule>
    <cfRule type="cellIs" dxfId="538" priority="629" operator="equal">
      <formula>"CUMPLIDA"</formula>
    </cfRule>
    <cfRule type="cellIs" dxfId="537" priority="630" operator="equal">
      <formula>"VENCIDA"</formula>
    </cfRule>
  </conditionalFormatting>
  <conditionalFormatting sqref="Z30">
    <cfRule type="cellIs" dxfId="536" priority="517" operator="equal">
      <formula>"EN TERMINO"</formula>
    </cfRule>
    <cfRule type="cellIs" dxfId="535" priority="518" operator="equal">
      <formula>"CUMPLIDA"</formula>
    </cfRule>
    <cfRule type="cellIs" dxfId="534" priority="519" operator="equal">
      <formula>"VENCIDA"</formula>
    </cfRule>
  </conditionalFormatting>
  <conditionalFormatting sqref="Z22">
    <cfRule type="cellIs" dxfId="533" priority="457" operator="equal">
      <formula>"EN TERMINO"</formula>
    </cfRule>
    <cfRule type="cellIs" dxfId="532" priority="458" operator="equal">
      <formula>"CUMPLIDA"</formula>
    </cfRule>
    <cfRule type="cellIs" dxfId="531" priority="459" operator="equal">
      <formula>"VENCIDA"</formula>
    </cfRule>
  </conditionalFormatting>
  <conditionalFormatting sqref="Z19">
    <cfRule type="cellIs" dxfId="530" priority="412" operator="equal">
      <formula>"EN TERMINO"</formula>
    </cfRule>
    <cfRule type="cellIs" dxfId="529" priority="413" operator="equal">
      <formula>"CUMPLIDA"</formula>
    </cfRule>
    <cfRule type="cellIs" dxfId="528" priority="414" operator="equal">
      <formula>"VENCIDA"</formula>
    </cfRule>
  </conditionalFormatting>
  <conditionalFormatting sqref="Z33">
    <cfRule type="cellIs" dxfId="527" priority="247" operator="equal">
      <formula>"EN TERMINO"</formula>
    </cfRule>
    <cfRule type="cellIs" dxfId="526" priority="248" operator="equal">
      <formula>"CUMPLIDA"</formula>
    </cfRule>
    <cfRule type="cellIs" dxfId="525" priority="249" operator="equal">
      <formula>"VENCIDA"</formula>
    </cfRule>
  </conditionalFormatting>
  <conditionalFormatting sqref="Z27">
    <cfRule type="cellIs" dxfId="524" priority="172" operator="equal">
      <formula>"EN TERMINO"</formula>
    </cfRule>
    <cfRule type="cellIs" dxfId="523" priority="173" operator="equal">
      <formula>"CUMPLIDA"</formula>
    </cfRule>
    <cfRule type="cellIs" dxfId="522" priority="174" operator="equal">
      <formula>"VENCIDA"</formula>
    </cfRule>
  </conditionalFormatting>
  <conditionalFormatting sqref="Z12">
    <cfRule type="cellIs" dxfId="521" priority="166" operator="equal">
      <formula>"EN TERMINO"</formula>
    </cfRule>
    <cfRule type="cellIs" dxfId="520" priority="167" operator="equal">
      <formula>"CUMPLIDA"</formula>
    </cfRule>
    <cfRule type="cellIs" dxfId="519" priority="168" operator="equal">
      <formula>"VENCIDA"</formula>
    </cfRule>
  </conditionalFormatting>
  <conditionalFormatting sqref="Y12">
    <cfRule type="cellIs" dxfId="518" priority="163" operator="equal">
      <formula>"EN TERMINO"</formula>
    </cfRule>
    <cfRule type="cellIs" dxfId="517" priority="164" operator="equal">
      <formula>"CUMPLIDA"</formula>
    </cfRule>
    <cfRule type="cellIs" dxfId="516" priority="165" operator="equal">
      <formula>"VENCIDA"</formula>
    </cfRule>
  </conditionalFormatting>
  <conditionalFormatting sqref="Z15">
    <cfRule type="cellIs" dxfId="515" priority="97" operator="equal">
      <formula>"EN TERMINO"</formula>
    </cfRule>
    <cfRule type="cellIs" dxfId="514" priority="98" operator="equal">
      <formula>"CUMPLIDA"</formula>
    </cfRule>
    <cfRule type="cellIs" dxfId="513" priority="99" operator="equal">
      <formula>"VENCIDA"</formula>
    </cfRule>
  </conditionalFormatting>
  <conditionalFormatting sqref="Z36">
    <cfRule type="cellIs" dxfId="512" priority="25" operator="equal">
      <formula>"EN TERMINO"</formula>
    </cfRule>
    <cfRule type="cellIs" dxfId="511" priority="26" operator="equal">
      <formula>"CUMPLIDA"</formula>
    </cfRule>
    <cfRule type="cellIs" dxfId="510" priority="27" operator="equal">
      <formula>"VENCIDA"</formula>
    </cfRule>
  </conditionalFormatting>
  <conditionalFormatting sqref="Z37">
    <cfRule type="cellIs" dxfId="509" priority="22" operator="equal">
      <formula>"EN TERMINO"</formula>
    </cfRule>
    <cfRule type="cellIs" dxfId="508" priority="23" operator="equal">
      <formula>"CUMPLIDA"</formula>
    </cfRule>
    <cfRule type="cellIs" dxfId="507" priority="24" operator="equal">
      <formula>"VENCIDA"</formula>
    </cfRule>
  </conditionalFormatting>
  <pageMargins left="0.15748031496062992" right="0.15748031496062992" top="0.35433070866141736" bottom="0.35433070866141736" header="0.31496062992125984" footer="0.31496062992125984"/>
  <pageSetup paperSize="14" scale="5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E323"/>
  <sheetViews>
    <sheetView zoomScale="60" zoomScaleNormal="60" workbookViewId="0">
      <selection activeCell="C8" sqref="C1:C1048576"/>
    </sheetView>
  </sheetViews>
  <sheetFormatPr baseColWidth="10" defaultRowHeight="12" x14ac:dyDescent="0.2"/>
  <cols>
    <col min="1" max="1" width="9.5703125" style="1084" customWidth="1"/>
    <col min="2" max="2" width="46.85546875" style="274" customWidth="1"/>
    <col min="3" max="4" width="21.7109375" style="274" customWidth="1"/>
    <col min="5" max="5" width="30.28515625" style="274" customWidth="1"/>
    <col min="6" max="6" width="25.85546875" style="274" customWidth="1"/>
    <col min="7" max="7" width="22.42578125" style="274" customWidth="1"/>
    <col min="8" max="8" width="14.140625" style="274" customWidth="1"/>
    <col min="9" max="9" width="11.42578125" style="274" customWidth="1"/>
    <col min="10" max="10" width="15.7109375" style="274" customWidth="1"/>
    <col min="11" max="11" width="13.140625" style="274" customWidth="1"/>
    <col min="12" max="12" width="11.28515625" style="274" customWidth="1"/>
    <col min="13" max="13" width="20.42578125" style="274" customWidth="1"/>
    <col min="14" max="14" width="12.42578125" style="274" customWidth="1"/>
    <col min="15" max="15" width="12.85546875" style="1084" customWidth="1"/>
    <col min="16" max="16" width="11.28515625" style="1084" hidden="1" customWidth="1"/>
    <col min="17" max="17" width="8.5703125" style="1084" hidden="1" customWidth="1"/>
    <col min="18" max="18" width="11.140625" style="1084" hidden="1" customWidth="1"/>
    <col min="19" max="19" width="12.42578125" style="274" hidden="1" customWidth="1"/>
    <col min="20" max="20" width="12.140625" style="274" hidden="1" customWidth="1"/>
    <col min="21" max="21" width="50.28515625" style="274" customWidth="1"/>
    <col min="22" max="23" width="2.28515625" style="274" hidden="1" customWidth="1"/>
    <col min="24" max="24" width="14.7109375" style="1084" customWidth="1"/>
    <col min="25" max="25" width="15.7109375" style="274" customWidth="1"/>
    <col min="26" max="26" width="11.42578125" style="274"/>
    <col min="27" max="27" width="12.7109375" style="274" hidden="1" customWidth="1"/>
    <col min="28" max="28" width="3.42578125" style="274" hidden="1" customWidth="1"/>
    <col min="29" max="33" width="0" style="274" hidden="1" customWidth="1"/>
    <col min="34" max="34" width="16.85546875" style="274" hidden="1" customWidth="1"/>
    <col min="35" max="35" width="16.140625" style="274" hidden="1" customWidth="1"/>
    <col min="36" max="61" width="0" style="274" hidden="1" customWidth="1"/>
    <col min="62" max="250" width="11.42578125" style="274"/>
    <col min="251" max="251" width="9.5703125" style="274" customWidth="1"/>
    <col min="252" max="252" width="9.85546875" style="274" customWidth="1"/>
    <col min="253" max="253" width="49.140625" style="274" customWidth="1"/>
    <col min="254" max="255" width="21.7109375" style="274" customWidth="1"/>
    <col min="256" max="256" width="32.85546875" style="274" customWidth="1"/>
    <col min="257" max="257" width="25.5703125" style="274" customWidth="1"/>
    <col min="258" max="258" width="26.5703125" style="274" customWidth="1"/>
    <col min="259" max="259" width="16" style="274" customWidth="1"/>
    <col min="260" max="260" width="12.7109375" style="274" customWidth="1"/>
    <col min="261" max="261" width="11.140625" style="274" customWidth="1"/>
    <col min="262" max="262" width="11.5703125" style="274" customWidth="1"/>
    <col min="263" max="263" width="11.28515625" style="274" customWidth="1"/>
    <col min="264" max="264" width="29" style="274" customWidth="1"/>
    <col min="265" max="265" width="12.42578125" style="274" customWidth="1"/>
    <col min="266" max="266" width="12.85546875" style="274" customWidth="1"/>
    <col min="267" max="267" width="11.28515625" style="274" customWidth="1"/>
    <col min="268" max="268" width="14.42578125" style="274" customWidth="1"/>
    <col min="269" max="269" width="10.140625" style="274" customWidth="1"/>
    <col min="270" max="270" width="10.5703125" style="274" customWidth="1"/>
    <col min="271" max="271" width="9.85546875" style="274" customWidth="1"/>
    <col min="272" max="272" width="50.28515625" style="274" customWidth="1"/>
    <col min="273" max="506" width="11.42578125" style="274"/>
    <col min="507" max="507" width="9.5703125" style="274" customWidth="1"/>
    <col min="508" max="508" width="9.85546875" style="274" customWidth="1"/>
    <col min="509" max="509" width="49.140625" style="274" customWidth="1"/>
    <col min="510" max="511" width="21.7109375" style="274" customWidth="1"/>
    <col min="512" max="512" width="32.85546875" style="274" customWidth="1"/>
    <col min="513" max="513" width="25.5703125" style="274" customWidth="1"/>
    <col min="514" max="514" width="26.5703125" style="274" customWidth="1"/>
    <col min="515" max="515" width="16" style="274" customWidth="1"/>
    <col min="516" max="516" width="12.7109375" style="274" customWidth="1"/>
    <col min="517" max="517" width="11.140625" style="274" customWidth="1"/>
    <col min="518" max="518" width="11.5703125" style="274" customWidth="1"/>
    <col min="519" max="519" width="11.28515625" style="274" customWidth="1"/>
    <col min="520" max="520" width="29" style="274" customWidth="1"/>
    <col min="521" max="521" width="12.42578125" style="274" customWidth="1"/>
    <col min="522" max="522" width="12.85546875" style="274" customWidth="1"/>
    <col min="523" max="523" width="11.28515625" style="274" customWidth="1"/>
    <col min="524" max="524" width="14.42578125" style="274" customWidth="1"/>
    <col min="525" max="525" width="10.140625" style="274" customWidth="1"/>
    <col min="526" max="526" width="10.5703125" style="274" customWidth="1"/>
    <col min="527" max="527" width="9.85546875" style="274" customWidth="1"/>
    <col min="528" max="528" width="50.28515625" style="274" customWidth="1"/>
    <col min="529" max="762" width="11.42578125" style="274"/>
    <col min="763" max="763" width="9.5703125" style="274" customWidth="1"/>
    <col min="764" max="764" width="9.85546875" style="274" customWidth="1"/>
    <col min="765" max="765" width="49.140625" style="274" customWidth="1"/>
    <col min="766" max="767" width="21.7109375" style="274" customWidth="1"/>
    <col min="768" max="768" width="32.85546875" style="274" customWidth="1"/>
    <col min="769" max="769" width="25.5703125" style="274" customWidth="1"/>
    <col min="770" max="770" width="26.5703125" style="274" customWidth="1"/>
    <col min="771" max="771" width="16" style="274" customWidth="1"/>
    <col min="772" max="772" width="12.7109375" style="274" customWidth="1"/>
    <col min="773" max="773" width="11.140625" style="274" customWidth="1"/>
    <col min="774" max="774" width="11.5703125" style="274" customWidth="1"/>
    <col min="775" max="775" width="11.28515625" style="274" customWidth="1"/>
    <col min="776" max="776" width="29" style="274" customWidth="1"/>
    <col min="777" max="777" width="12.42578125" style="274" customWidth="1"/>
    <col min="778" max="778" width="12.85546875" style="274" customWidth="1"/>
    <col min="779" max="779" width="11.28515625" style="274" customWidth="1"/>
    <col min="780" max="780" width="14.42578125" style="274" customWidth="1"/>
    <col min="781" max="781" width="10.140625" style="274" customWidth="1"/>
    <col min="782" max="782" width="10.5703125" style="274" customWidth="1"/>
    <col min="783" max="783" width="9.85546875" style="274" customWidth="1"/>
    <col min="784" max="784" width="50.28515625" style="274" customWidth="1"/>
    <col min="785" max="1018" width="11.42578125" style="274"/>
    <col min="1019" max="1019" width="9.5703125" style="274" customWidth="1"/>
    <col min="1020" max="1020" width="9.85546875" style="274" customWidth="1"/>
    <col min="1021" max="1021" width="49.140625" style="274" customWidth="1"/>
    <col min="1022" max="1023" width="21.7109375" style="274" customWidth="1"/>
    <col min="1024" max="1024" width="32.85546875" style="274" customWidth="1"/>
    <col min="1025" max="1025" width="25.5703125" style="274" customWidth="1"/>
    <col min="1026" max="1026" width="26.5703125" style="274" customWidth="1"/>
    <col min="1027" max="1027" width="16" style="274" customWidth="1"/>
    <col min="1028" max="1028" width="12.7109375" style="274" customWidth="1"/>
    <col min="1029" max="1029" width="11.140625" style="274" customWidth="1"/>
    <col min="1030" max="1030" width="11.5703125" style="274" customWidth="1"/>
    <col min="1031" max="1031" width="11.28515625" style="274" customWidth="1"/>
    <col min="1032" max="1032" width="29" style="274" customWidth="1"/>
    <col min="1033" max="1033" width="12.42578125" style="274" customWidth="1"/>
    <col min="1034" max="1034" width="12.85546875" style="274" customWidth="1"/>
    <col min="1035" max="1035" width="11.28515625" style="274" customWidth="1"/>
    <col min="1036" max="1036" width="14.42578125" style="274" customWidth="1"/>
    <col min="1037" max="1037" width="10.140625" style="274" customWidth="1"/>
    <col min="1038" max="1038" width="10.5703125" style="274" customWidth="1"/>
    <col min="1039" max="1039" width="9.85546875" style="274" customWidth="1"/>
    <col min="1040" max="1040" width="50.28515625" style="274" customWidth="1"/>
    <col min="1041" max="1274" width="11.42578125" style="274"/>
    <col min="1275" max="1275" width="9.5703125" style="274" customWidth="1"/>
    <col min="1276" max="1276" width="9.85546875" style="274" customWidth="1"/>
    <col min="1277" max="1277" width="49.140625" style="274" customWidth="1"/>
    <col min="1278" max="1279" width="21.7109375" style="274" customWidth="1"/>
    <col min="1280" max="1280" width="32.85546875" style="274" customWidth="1"/>
    <col min="1281" max="1281" width="25.5703125" style="274" customWidth="1"/>
    <col min="1282" max="1282" width="26.5703125" style="274" customWidth="1"/>
    <col min="1283" max="1283" width="16" style="274" customWidth="1"/>
    <col min="1284" max="1284" width="12.7109375" style="274" customWidth="1"/>
    <col min="1285" max="1285" width="11.140625" style="274" customWidth="1"/>
    <col min="1286" max="1286" width="11.5703125" style="274" customWidth="1"/>
    <col min="1287" max="1287" width="11.28515625" style="274" customWidth="1"/>
    <col min="1288" max="1288" width="29" style="274" customWidth="1"/>
    <col min="1289" max="1289" width="12.42578125" style="274" customWidth="1"/>
    <col min="1290" max="1290" width="12.85546875" style="274" customWidth="1"/>
    <col min="1291" max="1291" width="11.28515625" style="274" customWidth="1"/>
    <col min="1292" max="1292" width="14.42578125" style="274" customWidth="1"/>
    <col min="1293" max="1293" width="10.140625" style="274" customWidth="1"/>
    <col min="1294" max="1294" width="10.5703125" style="274" customWidth="1"/>
    <col min="1295" max="1295" width="9.85546875" style="274" customWidth="1"/>
    <col min="1296" max="1296" width="50.28515625" style="274" customWidth="1"/>
    <col min="1297" max="1530" width="11.42578125" style="274"/>
    <col min="1531" max="1531" width="9.5703125" style="274" customWidth="1"/>
    <col min="1532" max="1532" width="9.85546875" style="274" customWidth="1"/>
    <col min="1533" max="1533" width="49.140625" style="274" customWidth="1"/>
    <col min="1534" max="1535" width="21.7109375" style="274" customWidth="1"/>
    <col min="1536" max="1536" width="32.85546875" style="274" customWidth="1"/>
    <col min="1537" max="1537" width="25.5703125" style="274" customWidth="1"/>
    <col min="1538" max="1538" width="26.5703125" style="274" customWidth="1"/>
    <col min="1539" max="1539" width="16" style="274" customWidth="1"/>
    <col min="1540" max="1540" width="12.7109375" style="274" customWidth="1"/>
    <col min="1541" max="1541" width="11.140625" style="274" customWidth="1"/>
    <col min="1542" max="1542" width="11.5703125" style="274" customWidth="1"/>
    <col min="1543" max="1543" width="11.28515625" style="274" customWidth="1"/>
    <col min="1544" max="1544" width="29" style="274" customWidth="1"/>
    <col min="1545" max="1545" width="12.42578125" style="274" customWidth="1"/>
    <col min="1546" max="1546" width="12.85546875" style="274" customWidth="1"/>
    <col min="1547" max="1547" width="11.28515625" style="274" customWidth="1"/>
    <col min="1548" max="1548" width="14.42578125" style="274" customWidth="1"/>
    <col min="1549" max="1549" width="10.140625" style="274" customWidth="1"/>
    <col min="1550" max="1550" width="10.5703125" style="274" customWidth="1"/>
    <col min="1551" max="1551" width="9.85546875" style="274" customWidth="1"/>
    <col min="1552" max="1552" width="50.28515625" style="274" customWidth="1"/>
    <col min="1553" max="1786" width="11.42578125" style="274"/>
    <col min="1787" max="1787" width="9.5703125" style="274" customWidth="1"/>
    <col min="1788" max="1788" width="9.85546875" style="274" customWidth="1"/>
    <col min="1789" max="1789" width="49.140625" style="274" customWidth="1"/>
    <col min="1790" max="1791" width="21.7109375" style="274" customWidth="1"/>
    <col min="1792" max="1792" width="32.85546875" style="274" customWidth="1"/>
    <col min="1793" max="1793" width="25.5703125" style="274" customWidth="1"/>
    <col min="1794" max="1794" width="26.5703125" style="274" customWidth="1"/>
    <col min="1795" max="1795" width="16" style="274" customWidth="1"/>
    <col min="1796" max="1796" width="12.7109375" style="274" customWidth="1"/>
    <col min="1797" max="1797" width="11.140625" style="274" customWidth="1"/>
    <col min="1798" max="1798" width="11.5703125" style="274" customWidth="1"/>
    <col min="1799" max="1799" width="11.28515625" style="274" customWidth="1"/>
    <col min="1800" max="1800" width="29" style="274" customWidth="1"/>
    <col min="1801" max="1801" width="12.42578125" style="274" customWidth="1"/>
    <col min="1802" max="1802" width="12.85546875" style="274" customWidth="1"/>
    <col min="1803" max="1803" width="11.28515625" style="274" customWidth="1"/>
    <col min="1804" max="1804" width="14.42578125" style="274" customWidth="1"/>
    <col min="1805" max="1805" width="10.140625" style="274" customWidth="1"/>
    <col min="1806" max="1806" width="10.5703125" style="274" customWidth="1"/>
    <col min="1807" max="1807" width="9.85546875" style="274" customWidth="1"/>
    <col min="1808" max="1808" width="50.28515625" style="274" customWidth="1"/>
    <col min="1809" max="2042" width="11.42578125" style="274"/>
    <col min="2043" max="2043" width="9.5703125" style="274" customWidth="1"/>
    <col min="2044" max="2044" width="9.85546875" style="274" customWidth="1"/>
    <col min="2045" max="2045" width="49.140625" style="274" customWidth="1"/>
    <col min="2046" max="2047" width="21.7109375" style="274" customWidth="1"/>
    <col min="2048" max="2048" width="32.85546875" style="274" customWidth="1"/>
    <col min="2049" max="2049" width="25.5703125" style="274" customWidth="1"/>
    <col min="2050" max="2050" width="26.5703125" style="274" customWidth="1"/>
    <col min="2051" max="2051" width="16" style="274" customWidth="1"/>
    <col min="2052" max="2052" width="12.7109375" style="274" customWidth="1"/>
    <col min="2053" max="2053" width="11.140625" style="274" customWidth="1"/>
    <col min="2054" max="2054" width="11.5703125" style="274" customWidth="1"/>
    <col min="2055" max="2055" width="11.28515625" style="274" customWidth="1"/>
    <col min="2056" max="2056" width="29" style="274" customWidth="1"/>
    <col min="2057" max="2057" width="12.42578125" style="274" customWidth="1"/>
    <col min="2058" max="2058" width="12.85546875" style="274" customWidth="1"/>
    <col min="2059" max="2059" width="11.28515625" style="274" customWidth="1"/>
    <col min="2060" max="2060" width="14.42578125" style="274" customWidth="1"/>
    <col min="2061" max="2061" width="10.140625" style="274" customWidth="1"/>
    <col min="2062" max="2062" width="10.5703125" style="274" customWidth="1"/>
    <col min="2063" max="2063" width="9.85546875" style="274" customWidth="1"/>
    <col min="2064" max="2064" width="50.28515625" style="274" customWidth="1"/>
    <col min="2065" max="2298" width="11.42578125" style="274"/>
    <col min="2299" max="2299" width="9.5703125" style="274" customWidth="1"/>
    <col min="2300" max="2300" width="9.85546875" style="274" customWidth="1"/>
    <col min="2301" max="2301" width="49.140625" style="274" customWidth="1"/>
    <col min="2302" max="2303" width="21.7109375" style="274" customWidth="1"/>
    <col min="2304" max="2304" width="32.85546875" style="274" customWidth="1"/>
    <col min="2305" max="2305" width="25.5703125" style="274" customWidth="1"/>
    <col min="2306" max="2306" width="26.5703125" style="274" customWidth="1"/>
    <col min="2307" max="2307" width="16" style="274" customWidth="1"/>
    <col min="2308" max="2308" width="12.7109375" style="274" customWidth="1"/>
    <col min="2309" max="2309" width="11.140625" style="274" customWidth="1"/>
    <col min="2310" max="2310" width="11.5703125" style="274" customWidth="1"/>
    <col min="2311" max="2311" width="11.28515625" style="274" customWidth="1"/>
    <col min="2312" max="2312" width="29" style="274" customWidth="1"/>
    <col min="2313" max="2313" width="12.42578125" style="274" customWidth="1"/>
    <col min="2314" max="2314" width="12.85546875" style="274" customWidth="1"/>
    <col min="2315" max="2315" width="11.28515625" style="274" customWidth="1"/>
    <col min="2316" max="2316" width="14.42578125" style="274" customWidth="1"/>
    <col min="2317" max="2317" width="10.140625" style="274" customWidth="1"/>
    <col min="2318" max="2318" width="10.5703125" style="274" customWidth="1"/>
    <col min="2319" max="2319" width="9.85546875" style="274" customWidth="1"/>
    <col min="2320" max="2320" width="50.28515625" style="274" customWidth="1"/>
    <col min="2321" max="2554" width="11.42578125" style="274"/>
    <col min="2555" max="2555" width="9.5703125" style="274" customWidth="1"/>
    <col min="2556" max="2556" width="9.85546875" style="274" customWidth="1"/>
    <col min="2557" max="2557" width="49.140625" style="274" customWidth="1"/>
    <col min="2558" max="2559" width="21.7109375" style="274" customWidth="1"/>
    <col min="2560" max="2560" width="32.85546875" style="274" customWidth="1"/>
    <col min="2561" max="2561" width="25.5703125" style="274" customWidth="1"/>
    <col min="2562" max="2562" width="26.5703125" style="274" customWidth="1"/>
    <col min="2563" max="2563" width="16" style="274" customWidth="1"/>
    <col min="2564" max="2564" width="12.7109375" style="274" customWidth="1"/>
    <col min="2565" max="2565" width="11.140625" style="274" customWidth="1"/>
    <col min="2566" max="2566" width="11.5703125" style="274" customWidth="1"/>
    <col min="2567" max="2567" width="11.28515625" style="274" customWidth="1"/>
    <col min="2568" max="2568" width="29" style="274" customWidth="1"/>
    <col min="2569" max="2569" width="12.42578125" style="274" customWidth="1"/>
    <col min="2570" max="2570" width="12.85546875" style="274" customWidth="1"/>
    <col min="2571" max="2571" width="11.28515625" style="274" customWidth="1"/>
    <col min="2572" max="2572" width="14.42578125" style="274" customWidth="1"/>
    <col min="2573" max="2573" width="10.140625" style="274" customWidth="1"/>
    <col min="2574" max="2574" width="10.5703125" style="274" customWidth="1"/>
    <col min="2575" max="2575" width="9.85546875" style="274" customWidth="1"/>
    <col min="2576" max="2576" width="50.28515625" style="274" customWidth="1"/>
    <col min="2577" max="2810" width="11.42578125" style="274"/>
    <col min="2811" max="2811" width="9.5703125" style="274" customWidth="1"/>
    <col min="2812" max="2812" width="9.85546875" style="274" customWidth="1"/>
    <col min="2813" max="2813" width="49.140625" style="274" customWidth="1"/>
    <col min="2814" max="2815" width="21.7109375" style="274" customWidth="1"/>
    <col min="2816" max="2816" width="32.85546875" style="274" customWidth="1"/>
    <col min="2817" max="2817" width="25.5703125" style="274" customWidth="1"/>
    <col min="2818" max="2818" width="26.5703125" style="274" customWidth="1"/>
    <col min="2819" max="2819" width="16" style="274" customWidth="1"/>
    <col min="2820" max="2820" width="12.7109375" style="274" customWidth="1"/>
    <col min="2821" max="2821" width="11.140625" style="274" customWidth="1"/>
    <col min="2822" max="2822" width="11.5703125" style="274" customWidth="1"/>
    <col min="2823" max="2823" width="11.28515625" style="274" customWidth="1"/>
    <col min="2824" max="2824" width="29" style="274" customWidth="1"/>
    <col min="2825" max="2825" width="12.42578125" style="274" customWidth="1"/>
    <col min="2826" max="2826" width="12.85546875" style="274" customWidth="1"/>
    <col min="2827" max="2827" width="11.28515625" style="274" customWidth="1"/>
    <col min="2828" max="2828" width="14.42578125" style="274" customWidth="1"/>
    <col min="2829" max="2829" width="10.140625" style="274" customWidth="1"/>
    <col min="2830" max="2830" width="10.5703125" style="274" customWidth="1"/>
    <col min="2831" max="2831" width="9.85546875" style="274" customWidth="1"/>
    <col min="2832" max="2832" width="50.28515625" style="274" customWidth="1"/>
    <col min="2833" max="3066" width="11.42578125" style="274"/>
    <col min="3067" max="3067" width="9.5703125" style="274" customWidth="1"/>
    <col min="3068" max="3068" width="9.85546875" style="274" customWidth="1"/>
    <col min="3069" max="3069" width="49.140625" style="274" customWidth="1"/>
    <col min="3070" max="3071" width="21.7109375" style="274" customWidth="1"/>
    <col min="3072" max="3072" width="32.85546875" style="274" customWidth="1"/>
    <col min="3073" max="3073" width="25.5703125" style="274" customWidth="1"/>
    <col min="3074" max="3074" width="26.5703125" style="274" customWidth="1"/>
    <col min="3075" max="3075" width="16" style="274" customWidth="1"/>
    <col min="3076" max="3076" width="12.7109375" style="274" customWidth="1"/>
    <col min="3077" max="3077" width="11.140625" style="274" customWidth="1"/>
    <col min="3078" max="3078" width="11.5703125" style="274" customWidth="1"/>
    <col min="3079" max="3079" width="11.28515625" style="274" customWidth="1"/>
    <col min="3080" max="3080" width="29" style="274" customWidth="1"/>
    <col min="3081" max="3081" width="12.42578125" style="274" customWidth="1"/>
    <col min="3082" max="3082" width="12.85546875" style="274" customWidth="1"/>
    <col min="3083" max="3083" width="11.28515625" style="274" customWidth="1"/>
    <col min="3084" max="3084" width="14.42578125" style="274" customWidth="1"/>
    <col min="3085" max="3085" width="10.140625" style="274" customWidth="1"/>
    <col min="3086" max="3086" width="10.5703125" style="274" customWidth="1"/>
    <col min="3087" max="3087" width="9.85546875" style="274" customWidth="1"/>
    <col min="3088" max="3088" width="50.28515625" style="274" customWidth="1"/>
    <col min="3089" max="3322" width="11.42578125" style="274"/>
    <col min="3323" max="3323" width="9.5703125" style="274" customWidth="1"/>
    <col min="3324" max="3324" width="9.85546875" style="274" customWidth="1"/>
    <col min="3325" max="3325" width="49.140625" style="274" customWidth="1"/>
    <col min="3326" max="3327" width="21.7109375" style="274" customWidth="1"/>
    <col min="3328" max="3328" width="32.85546875" style="274" customWidth="1"/>
    <col min="3329" max="3329" width="25.5703125" style="274" customWidth="1"/>
    <col min="3330" max="3330" width="26.5703125" style="274" customWidth="1"/>
    <col min="3331" max="3331" width="16" style="274" customWidth="1"/>
    <col min="3332" max="3332" width="12.7109375" style="274" customWidth="1"/>
    <col min="3333" max="3333" width="11.140625" style="274" customWidth="1"/>
    <col min="3334" max="3334" width="11.5703125" style="274" customWidth="1"/>
    <col min="3335" max="3335" width="11.28515625" style="274" customWidth="1"/>
    <col min="3336" max="3336" width="29" style="274" customWidth="1"/>
    <col min="3337" max="3337" width="12.42578125" style="274" customWidth="1"/>
    <col min="3338" max="3338" width="12.85546875" style="274" customWidth="1"/>
    <col min="3339" max="3339" width="11.28515625" style="274" customWidth="1"/>
    <col min="3340" max="3340" width="14.42578125" style="274" customWidth="1"/>
    <col min="3341" max="3341" width="10.140625" style="274" customWidth="1"/>
    <col min="3342" max="3342" width="10.5703125" style="274" customWidth="1"/>
    <col min="3343" max="3343" width="9.85546875" style="274" customWidth="1"/>
    <col min="3344" max="3344" width="50.28515625" style="274" customWidth="1"/>
    <col min="3345" max="3578" width="11.42578125" style="274"/>
    <col min="3579" max="3579" width="9.5703125" style="274" customWidth="1"/>
    <col min="3580" max="3580" width="9.85546875" style="274" customWidth="1"/>
    <col min="3581" max="3581" width="49.140625" style="274" customWidth="1"/>
    <col min="3582" max="3583" width="21.7109375" style="274" customWidth="1"/>
    <col min="3584" max="3584" width="32.85546875" style="274" customWidth="1"/>
    <col min="3585" max="3585" width="25.5703125" style="274" customWidth="1"/>
    <col min="3586" max="3586" width="26.5703125" style="274" customWidth="1"/>
    <col min="3587" max="3587" width="16" style="274" customWidth="1"/>
    <col min="3588" max="3588" width="12.7109375" style="274" customWidth="1"/>
    <col min="3589" max="3589" width="11.140625" style="274" customWidth="1"/>
    <col min="3590" max="3590" width="11.5703125" style="274" customWidth="1"/>
    <col min="3591" max="3591" width="11.28515625" style="274" customWidth="1"/>
    <col min="3592" max="3592" width="29" style="274" customWidth="1"/>
    <col min="3593" max="3593" width="12.42578125" style="274" customWidth="1"/>
    <col min="3594" max="3594" width="12.85546875" style="274" customWidth="1"/>
    <col min="3595" max="3595" width="11.28515625" style="274" customWidth="1"/>
    <col min="3596" max="3596" width="14.42578125" style="274" customWidth="1"/>
    <col min="3597" max="3597" width="10.140625" style="274" customWidth="1"/>
    <col min="3598" max="3598" width="10.5703125" style="274" customWidth="1"/>
    <col min="3599" max="3599" width="9.85546875" style="274" customWidth="1"/>
    <col min="3600" max="3600" width="50.28515625" style="274" customWidth="1"/>
    <col min="3601" max="3834" width="11.42578125" style="274"/>
    <col min="3835" max="3835" width="9.5703125" style="274" customWidth="1"/>
    <col min="3836" max="3836" width="9.85546875" style="274" customWidth="1"/>
    <col min="3837" max="3837" width="49.140625" style="274" customWidth="1"/>
    <col min="3838" max="3839" width="21.7109375" style="274" customWidth="1"/>
    <col min="3840" max="3840" width="32.85546875" style="274" customWidth="1"/>
    <col min="3841" max="3841" width="25.5703125" style="274" customWidth="1"/>
    <col min="3842" max="3842" width="26.5703125" style="274" customWidth="1"/>
    <col min="3843" max="3843" width="16" style="274" customWidth="1"/>
    <col min="3844" max="3844" width="12.7109375" style="274" customWidth="1"/>
    <col min="3845" max="3845" width="11.140625" style="274" customWidth="1"/>
    <col min="3846" max="3846" width="11.5703125" style="274" customWidth="1"/>
    <col min="3847" max="3847" width="11.28515625" style="274" customWidth="1"/>
    <col min="3848" max="3848" width="29" style="274" customWidth="1"/>
    <col min="3849" max="3849" width="12.42578125" style="274" customWidth="1"/>
    <col min="3850" max="3850" width="12.85546875" style="274" customWidth="1"/>
    <col min="3851" max="3851" width="11.28515625" style="274" customWidth="1"/>
    <col min="3852" max="3852" width="14.42578125" style="274" customWidth="1"/>
    <col min="3853" max="3853" width="10.140625" style="274" customWidth="1"/>
    <col min="3854" max="3854" width="10.5703125" style="274" customWidth="1"/>
    <col min="3855" max="3855" width="9.85546875" style="274" customWidth="1"/>
    <col min="3856" max="3856" width="50.28515625" style="274" customWidth="1"/>
    <col min="3857" max="4090" width="11.42578125" style="274"/>
    <col min="4091" max="4091" width="9.5703125" style="274" customWidth="1"/>
    <col min="4092" max="4092" width="9.85546875" style="274" customWidth="1"/>
    <col min="4093" max="4093" width="49.140625" style="274" customWidth="1"/>
    <col min="4094" max="4095" width="21.7109375" style="274" customWidth="1"/>
    <col min="4096" max="4096" width="32.85546875" style="274" customWidth="1"/>
    <col min="4097" max="4097" width="25.5703125" style="274" customWidth="1"/>
    <col min="4098" max="4098" width="26.5703125" style="274" customWidth="1"/>
    <col min="4099" max="4099" width="16" style="274" customWidth="1"/>
    <col min="4100" max="4100" width="12.7109375" style="274" customWidth="1"/>
    <col min="4101" max="4101" width="11.140625" style="274" customWidth="1"/>
    <col min="4102" max="4102" width="11.5703125" style="274" customWidth="1"/>
    <col min="4103" max="4103" width="11.28515625" style="274" customWidth="1"/>
    <col min="4104" max="4104" width="29" style="274" customWidth="1"/>
    <col min="4105" max="4105" width="12.42578125" style="274" customWidth="1"/>
    <col min="4106" max="4106" width="12.85546875" style="274" customWidth="1"/>
    <col min="4107" max="4107" width="11.28515625" style="274" customWidth="1"/>
    <col min="4108" max="4108" width="14.42578125" style="274" customWidth="1"/>
    <col min="4109" max="4109" width="10.140625" style="274" customWidth="1"/>
    <col min="4110" max="4110" width="10.5703125" style="274" customWidth="1"/>
    <col min="4111" max="4111" width="9.85546875" style="274" customWidth="1"/>
    <col min="4112" max="4112" width="50.28515625" style="274" customWidth="1"/>
    <col min="4113" max="4346" width="11.42578125" style="274"/>
    <col min="4347" max="4347" width="9.5703125" style="274" customWidth="1"/>
    <col min="4348" max="4348" width="9.85546875" style="274" customWidth="1"/>
    <col min="4349" max="4349" width="49.140625" style="274" customWidth="1"/>
    <col min="4350" max="4351" width="21.7109375" style="274" customWidth="1"/>
    <col min="4352" max="4352" width="32.85546875" style="274" customWidth="1"/>
    <col min="4353" max="4353" width="25.5703125" style="274" customWidth="1"/>
    <col min="4354" max="4354" width="26.5703125" style="274" customWidth="1"/>
    <col min="4355" max="4355" width="16" style="274" customWidth="1"/>
    <col min="4356" max="4356" width="12.7109375" style="274" customWidth="1"/>
    <col min="4357" max="4357" width="11.140625" style="274" customWidth="1"/>
    <col min="4358" max="4358" width="11.5703125" style="274" customWidth="1"/>
    <col min="4359" max="4359" width="11.28515625" style="274" customWidth="1"/>
    <col min="4360" max="4360" width="29" style="274" customWidth="1"/>
    <col min="4361" max="4361" width="12.42578125" style="274" customWidth="1"/>
    <col min="4362" max="4362" width="12.85546875" style="274" customWidth="1"/>
    <col min="4363" max="4363" width="11.28515625" style="274" customWidth="1"/>
    <col min="4364" max="4364" width="14.42578125" style="274" customWidth="1"/>
    <col min="4365" max="4365" width="10.140625" style="274" customWidth="1"/>
    <col min="4366" max="4366" width="10.5703125" style="274" customWidth="1"/>
    <col min="4367" max="4367" width="9.85546875" style="274" customWidth="1"/>
    <col min="4368" max="4368" width="50.28515625" style="274" customWidth="1"/>
    <col min="4369" max="4602" width="11.42578125" style="274"/>
    <col min="4603" max="4603" width="9.5703125" style="274" customWidth="1"/>
    <col min="4604" max="4604" width="9.85546875" style="274" customWidth="1"/>
    <col min="4605" max="4605" width="49.140625" style="274" customWidth="1"/>
    <col min="4606" max="4607" width="21.7109375" style="274" customWidth="1"/>
    <col min="4608" max="4608" width="32.85546875" style="274" customWidth="1"/>
    <col min="4609" max="4609" width="25.5703125" style="274" customWidth="1"/>
    <col min="4610" max="4610" width="26.5703125" style="274" customWidth="1"/>
    <col min="4611" max="4611" width="16" style="274" customWidth="1"/>
    <col min="4612" max="4612" width="12.7109375" style="274" customWidth="1"/>
    <col min="4613" max="4613" width="11.140625" style="274" customWidth="1"/>
    <col min="4614" max="4614" width="11.5703125" style="274" customWidth="1"/>
    <col min="4615" max="4615" width="11.28515625" style="274" customWidth="1"/>
    <col min="4616" max="4616" width="29" style="274" customWidth="1"/>
    <col min="4617" max="4617" width="12.42578125" style="274" customWidth="1"/>
    <col min="4618" max="4618" width="12.85546875" style="274" customWidth="1"/>
    <col min="4619" max="4619" width="11.28515625" style="274" customWidth="1"/>
    <col min="4620" max="4620" width="14.42578125" style="274" customWidth="1"/>
    <col min="4621" max="4621" width="10.140625" style="274" customWidth="1"/>
    <col min="4622" max="4622" width="10.5703125" style="274" customWidth="1"/>
    <col min="4623" max="4623" width="9.85546875" style="274" customWidth="1"/>
    <col min="4624" max="4624" width="50.28515625" style="274" customWidth="1"/>
    <col min="4625" max="4858" width="11.42578125" style="274"/>
    <col min="4859" max="4859" width="9.5703125" style="274" customWidth="1"/>
    <col min="4860" max="4860" width="9.85546875" style="274" customWidth="1"/>
    <col min="4861" max="4861" width="49.140625" style="274" customWidth="1"/>
    <col min="4862" max="4863" width="21.7109375" style="274" customWidth="1"/>
    <col min="4864" max="4864" width="32.85546875" style="274" customWidth="1"/>
    <col min="4865" max="4865" width="25.5703125" style="274" customWidth="1"/>
    <col min="4866" max="4866" width="26.5703125" style="274" customWidth="1"/>
    <col min="4867" max="4867" width="16" style="274" customWidth="1"/>
    <col min="4868" max="4868" width="12.7109375" style="274" customWidth="1"/>
    <col min="4869" max="4869" width="11.140625" style="274" customWidth="1"/>
    <col min="4870" max="4870" width="11.5703125" style="274" customWidth="1"/>
    <col min="4871" max="4871" width="11.28515625" style="274" customWidth="1"/>
    <col min="4872" max="4872" width="29" style="274" customWidth="1"/>
    <col min="4873" max="4873" width="12.42578125" style="274" customWidth="1"/>
    <col min="4874" max="4874" width="12.85546875" style="274" customWidth="1"/>
    <col min="4875" max="4875" width="11.28515625" style="274" customWidth="1"/>
    <col min="4876" max="4876" width="14.42578125" style="274" customWidth="1"/>
    <col min="4877" max="4877" width="10.140625" style="274" customWidth="1"/>
    <col min="4878" max="4878" width="10.5703125" style="274" customWidth="1"/>
    <col min="4879" max="4879" width="9.85546875" style="274" customWidth="1"/>
    <col min="4880" max="4880" width="50.28515625" style="274" customWidth="1"/>
    <col min="4881" max="5114" width="11.42578125" style="274"/>
    <col min="5115" max="5115" width="9.5703125" style="274" customWidth="1"/>
    <col min="5116" max="5116" width="9.85546875" style="274" customWidth="1"/>
    <col min="5117" max="5117" width="49.140625" style="274" customWidth="1"/>
    <col min="5118" max="5119" width="21.7109375" style="274" customWidth="1"/>
    <col min="5120" max="5120" width="32.85546875" style="274" customWidth="1"/>
    <col min="5121" max="5121" width="25.5703125" style="274" customWidth="1"/>
    <col min="5122" max="5122" width="26.5703125" style="274" customWidth="1"/>
    <col min="5123" max="5123" width="16" style="274" customWidth="1"/>
    <col min="5124" max="5124" width="12.7109375" style="274" customWidth="1"/>
    <col min="5125" max="5125" width="11.140625" style="274" customWidth="1"/>
    <col min="5126" max="5126" width="11.5703125" style="274" customWidth="1"/>
    <col min="5127" max="5127" width="11.28515625" style="274" customWidth="1"/>
    <col min="5128" max="5128" width="29" style="274" customWidth="1"/>
    <col min="5129" max="5129" width="12.42578125" style="274" customWidth="1"/>
    <col min="5130" max="5130" width="12.85546875" style="274" customWidth="1"/>
    <col min="5131" max="5131" width="11.28515625" style="274" customWidth="1"/>
    <col min="5132" max="5132" width="14.42578125" style="274" customWidth="1"/>
    <col min="5133" max="5133" width="10.140625" style="274" customWidth="1"/>
    <col min="5134" max="5134" width="10.5703125" style="274" customWidth="1"/>
    <col min="5135" max="5135" width="9.85546875" style="274" customWidth="1"/>
    <col min="5136" max="5136" width="50.28515625" style="274" customWidth="1"/>
    <col min="5137" max="5370" width="11.42578125" style="274"/>
    <col min="5371" max="5371" width="9.5703125" style="274" customWidth="1"/>
    <col min="5372" max="5372" width="9.85546875" style="274" customWidth="1"/>
    <col min="5373" max="5373" width="49.140625" style="274" customWidth="1"/>
    <col min="5374" max="5375" width="21.7109375" style="274" customWidth="1"/>
    <col min="5376" max="5376" width="32.85546875" style="274" customWidth="1"/>
    <col min="5377" max="5377" width="25.5703125" style="274" customWidth="1"/>
    <col min="5378" max="5378" width="26.5703125" style="274" customWidth="1"/>
    <col min="5379" max="5379" width="16" style="274" customWidth="1"/>
    <col min="5380" max="5380" width="12.7109375" style="274" customWidth="1"/>
    <col min="5381" max="5381" width="11.140625" style="274" customWidth="1"/>
    <col min="5382" max="5382" width="11.5703125" style="274" customWidth="1"/>
    <col min="5383" max="5383" width="11.28515625" style="274" customWidth="1"/>
    <col min="5384" max="5384" width="29" style="274" customWidth="1"/>
    <col min="5385" max="5385" width="12.42578125" style="274" customWidth="1"/>
    <col min="5386" max="5386" width="12.85546875" style="274" customWidth="1"/>
    <col min="5387" max="5387" width="11.28515625" style="274" customWidth="1"/>
    <col min="5388" max="5388" width="14.42578125" style="274" customWidth="1"/>
    <col min="5389" max="5389" width="10.140625" style="274" customWidth="1"/>
    <col min="5390" max="5390" width="10.5703125" style="274" customWidth="1"/>
    <col min="5391" max="5391" width="9.85546875" style="274" customWidth="1"/>
    <col min="5392" max="5392" width="50.28515625" style="274" customWidth="1"/>
    <col min="5393" max="5626" width="11.42578125" style="274"/>
    <col min="5627" max="5627" width="9.5703125" style="274" customWidth="1"/>
    <col min="5628" max="5628" width="9.85546875" style="274" customWidth="1"/>
    <col min="5629" max="5629" width="49.140625" style="274" customWidth="1"/>
    <col min="5630" max="5631" width="21.7109375" style="274" customWidth="1"/>
    <col min="5632" max="5632" width="32.85546875" style="274" customWidth="1"/>
    <col min="5633" max="5633" width="25.5703125" style="274" customWidth="1"/>
    <col min="5634" max="5634" width="26.5703125" style="274" customWidth="1"/>
    <col min="5635" max="5635" width="16" style="274" customWidth="1"/>
    <col min="5636" max="5636" width="12.7109375" style="274" customWidth="1"/>
    <col min="5637" max="5637" width="11.140625" style="274" customWidth="1"/>
    <col min="5638" max="5638" width="11.5703125" style="274" customWidth="1"/>
    <col min="5639" max="5639" width="11.28515625" style="274" customWidth="1"/>
    <col min="5640" max="5640" width="29" style="274" customWidth="1"/>
    <col min="5641" max="5641" width="12.42578125" style="274" customWidth="1"/>
    <col min="5642" max="5642" width="12.85546875" style="274" customWidth="1"/>
    <col min="5643" max="5643" width="11.28515625" style="274" customWidth="1"/>
    <col min="5644" max="5644" width="14.42578125" style="274" customWidth="1"/>
    <col min="5645" max="5645" width="10.140625" style="274" customWidth="1"/>
    <col min="5646" max="5646" width="10.5703125" style="274" customWidth="1"/>
    <col min="5647" max="5647" width="9.85546875" style="274" customWidth="1"/>
    <col min="5648" max="5648" width="50.28515625" style="274" customWidth="1"/>
    <col min="5649" max="5882" width="11.42578125" style="274"/>
    <col min="5883" max="5883" width="9.5703125" style="274" customWidth="1"/>
    <col min="5884" max="5884" width="9.85546875" style="274" customWidth="1"/>
    <col min="5885" max="5885" width="49.140625" style="274" customWidth="1"/>
    <col min="5886" max="5887" width="21.7109375" style="274" customWidth="1"/>
    <col min="5888" max="5888" width="32.85546875" style="274" customWidth="1"/>
    <col min="5889" max="5889" width="25.5703125" style="274" customWidth="1"/>
    <col min="5890" max="5890" width="26.5703125" style="274" customWidth="1"/>
    <col min="5891" max="5891" width="16" style="274" customWidth="1"/>
    <col min="5892" max="5892" width="12.7109375" style="274" customWidth="1"/>
    <col min="5893" max="5893" width="11.140625" style="274" customWidth="1"/>
    <col min="5894" max="5894" width="11.5703125" style="274" customWidth="1"/>
    <col min="5895" max="5895" width="11.28515625" style="274" customWidth="1"/>
    <col min="5896" max="5896" width="29" style="274" customWidth="1"/>
    <col min="5897" max="5897" width="12.42578125" style="274" customWidth="1"/>
    <col min="5898" max="5898" width="12.85546875" style="274" customWidth="1"/>
    <col min="5899" max="5899" width="11.28515625" style="274" customWidth="1"/>
    <col min="5900" max="5900" width="14.42578125" style="274" customWidth="1"/>
    <col min="5901" max="5901" width="10.140625" style="274" customWidth="1"/>
    <col min="5902" max="5902" width="10.5703125" style="274" customWidth="1"/>
    <col min="5903" max="5903" width="9.85546875" style="274" customWidth="1"/>
    <col min="5904" max="5904" width="50.28515625" style="274" customWidth="1"/>
    <col min="5905" max="6138" width="11.42578125" style="274"/>
    <col min="6139" max="6139" width="9.5703125" style="274" customWidth="1"/>
    <col min="6140" max="6140" width="9.85546875" style="274" customWidth="1"/>
    <col min="6141" max="6141" width="49.140625" style="274" customWidth="1"/>
    <col min="6142" max="6143" width="21.7109375" style="274" customWidth="1"/>
    <col min="6144" max="6144" width="32.85546875" style="274" customWidth="1"/>
    <col min="6145" max="6145" width="25.5703125" style="274" customWidth="1"/>
    <col min="6146" max="6146" width="26.5703125" style="274" customWidth="1"/>
    <col min="6147" max="6147" width="16" style="274" customWidth="1"/>
    <col min="6148" max="6148" width="12.7109375" style="274" customWidth="1"/>
    <col min="6149" max="6149" width="11.140625" style="274" customWidth="1"/>
    <col min="6150" max="6150" width="11.5703125" style="274" customWidth="1"/>
    <col min="6151" max="6151" width="11.28515625" style="274" customWidth="1"/>
    <col min="6152" max="6152" width="29" style="274" customWidth="1"/>
    <col min="6153" max="6153" width="12.42578125" style="274" customWidth="1"/>
    <col min="6154" max="6154" width="12.85546875" style="274" customWidth="1"/>
    <col min="6155" max="6155" width="11.28515625" style="274" customWidth="1"/>
    <col min="6156" max="6156" width="14.42578125" style="274" customWidth="1"/>
    <col min="6157" max="6157" width="10.140625" style="274" customWidth="1"/>
    <col min="6158" max="6158" width="10.5703125" style="274" customWidth="1"/>
    <col min="6159" max="6159" width="9.85546875" style="274" customWidth="1"/>
    <col min="6160" max="6160" width="50.28515625" style="274" customWidth="1"/>
    <col min="6161" max="6394" width="11.42578125" style="274"/>
    <col min="6395" max="6395" width="9.5703125" style="274" customWidth="1"/>
    <col min="6396" max="6396" width="9.85546875" style="274" customWidth="1"/>
    <col min="6397" max="6397" width="49.140625" style="274" customWidth="1"/>
    <col min="6398" max="6399" width="21.7109375" style="274" customWidth="1"/>
    <col min="6400" max="6400" width="32.85546875" style="274" customWidth="1"/>
    <col min="6401" max="6401" width="25.5703125" style="274" customWidth="1"/>
    <col min="6402" max="6402" width="26.5703125" style="274" customWidth="1"/>
    <col min="6403" max="6403" width="16" style="274" customWidth="1"/>
    <col min="6404" max="6404" width="12.7109375" style="274" customWidth="1"/>
    <col min="6405" max="6405" width="11.140625" style="274" customWidth="1"/>
    <col min="6406" max="6406" width="11.5703125" style="274" customWidth="1"/>
    <col min="6407" max="6407" width="11.28515625" style="274" customWidth="1"/>
    <col min="6408" max="6408" width="29" style="274" customWidth="1"/>
    <col min="6409" max="6409" width="12.42578125" style="274" customWidth="1"/>
    <col min="6410" max="6410" width="12.85546875" style="274" customWidth="1"/>
    <col min="6411" max="6411" width="11.28515625" style="274" customWidth="1"/>
    <col min="6412" max="6412" width="14.42578125" style="274" customWidth="1"/>
    <col min="6413" max="6413" width="10.140625" style="274" customWidth="1"/>
    <col min="6414" max="6414" width="10.5703125" style="274" customWidth="1"/>
    <col min="6415" max="6415" width="9.85546875" style="274" customWidth="1"/>
    <col min="6416" max="6416" width="50.28515625" style="274" customWidth="1"/>
    <col min="6417" max="6650" width="11.42578125" style="274"/>
    <col min="6651" max="6651" width="9.5703125" style="274" customWidth="1"/>
    <col min="6652" max="6652" width="9.85546875" style="274" customWidth="1"/>
    <col min="6653" max="6653" width="49.140625" style="274" customWidth="1"/>
    <col min="6654" max="6655" width="21.7109375" style="274" customWidth="1"/>
    <col min="6656" max="6656" width="32.85546875" style="274" customWidth="1"/>
    <col min="6657" max="6657" width="25.5703125" style="274" customWidth="1"/>
    <col min="6658" max="6658" width="26.5703125" style="274" customWidth="1"/>
    <col min="6659" max="6659" width="16" style="274" customWidth="1"/>
    <col min="6660" max="6660" width="12.7109375" style="274" customWidth="1"/>
    <col min="6661" max="6661" width="11.140625" style="274" customWidth="1"/>
    <col min="6662" max="6662" width="11.5703125" style="274" customWidth="1"/>
    <col min="6663" max="6663" width="11.28515625" style="274" customWidth="1"/>
    <col min="6664" max="6664" width="29" style="274" customWidth="1"/>
    <col min="6665" max="6665" width="12.42578125" style="274" customWidth="1"/>
    <col min="6666" max="6666" width="12.85546875" style="274" customWidth="1"/>
    <col min="6667" max="6667" width="11.28515625" style="274" customWidth="1"/>
    <col min="6668" max="6668" width="14.42578125" style="274" customWidth="1"/>
    <col min="6669" max="6669" width="10.140625" style="274" customWidth="1"/>
    <col min="6670" max="6670" width="10.5703125" style="274" customWidth="1"/>
    <col min="6671" max="6671" width="9.85546875" style="274" customWidth="1"/>
    <col min="6672" max="6672" width="50.28515625" style="274" customWidth="1"/>
    <col min="6673" max="6906" width="11.42578125" style="274"/>
    <col min="6907" max="6907" width="9.5703125" style="274" customWidth="1"/>
    <col min="6908" max="6908" width="9.85546875" style="274" customWidth="1"/>
    <col min="6909" max="6909" width="49.140625" style="274" customWidth="1"/>
    <col min="6910" max="6911" width="21.7109375" style="274" customWidth="1"/>
    <col min="6912" max="6912" width="32.85546875" style="274" customWidth="1"/>
    <col min="6913" max="6913" width="25.5703125" style="274" customWidth="1"/>
    <col min="6914" max="6914" width="26.5703125" style="274" customWidth="1"/>
    <col min="6915" max="6915" width="16" style="274" customWidth="1"/>
    <col min="6916" max="6916" width="12.7109375" style="274" customWidth="1"/>
    <col min="6917" max="6917" width="11.140625" style="274" customWidth="1"/>
    <col min="6918" max="6918" width="11.5703125" style="274" customWidth="1"/>
    <col min="6919" max="6919" width="11.28515625" style="274" customWidth="1"/>
    <col min="6920" max="6920" width="29" style="274" customWidth="1"/>
    <col min="6921" max="6921" width="12.42578125" style="274" customWidth="1"/>
    <col min="6922" max="6922" width="12.85546875" style="274" customWidth="1"/>
    <col min="6923" max="6923" width="11.28515625" style="274" customWidth="1"/>
    <col min="6924" max="6924" width="14.42578125" style="274" customWidth="1"/>
    <col min="6925" max="6925" width="10.140625" style="274" customWidth="1"/>
    <col min="6926" max="6926" width="10.5703125" style="274" customWidth="1"/>
    <col min="6927" max="6927" width="9.85546875" style="274" customWidth="1"/>
    <col min="6928" max="6928" width="50.28515625" style="274" customWidth="1"/>
    <col min="6929" max="7162" width="11.42578125" style="274"/>
    <col min="7163" max="7163" width="9.5703125" style="274" customWidth="1"/>
    <col min="7164" max="7164" width="9.85546875" style="274" customWidth="1"/>
    <col min="7165" max="7165" width="49.140625" style="274" customWidth="1"/>
    <col min="7166" max="7167" width="21.7109375" style="274" customWidth="1"/>
    <col min="7168" max="7168" width="32.85546875" style="274" customWidth="1"/>
    <col min="7169" max="7169" width="25.5703125" style="274" customWidth="1"/>
    <col min="7170" max="7170" width="26.5703125" style="274" customWidth="1"/>
    <col min="7171" max="7171" width="16" style="274" customWidth="1"/>
    <col min="7172" max="7172" width="12.7109375" style="274" customWidth="1"/>
    <col min="7173" max="7173" width="11.140625" style="274" customWidth="1"/>
    <col min="7174" max="7174" width="11.5703125" style="274" customWidth="1"/>
    <col min="7175" max="7175" width="11.28515625" style="274" customWidth="1"/>
    <col min="7176" max="7176" width="29" style="274" customWidth="1"/>
    <col min="7177" max="7177" width="12.42578125" style="274" customWidth="1"/>
    <col min="7178" max="7178" width="12.85546875" style="274" customWidth="1"/>
    <col min="7179" max="7179" width="11.28515625" style="274" customWidth="1"/>
    <col min="7180" max="7180" width="14.42578125" style="274" customWidth="1"/>
    <col min="7181" max="7181" width="10.140625" style="274" customWidth="1"/>
    <col min="7182" max="7182" width="10.5703125" style="274" customWidth="1"/>
    <col min="7183" max="7183" width="9.85546875" style="274" customWidth="1"/>
    <col min="7184" max="7184" width="50.28515625" style="274" customWidth="1"/>
    <col min="7185" max="7418" width="11.42578125" style="274"/>
    <col min="7419" max="7419" width="9.5703125" style="274" customWidth="1"/>
    <col min="7420" max="7420" width="9.85546875" style="274" customWidth="1"/>
    <col min="7421" max="7421" width="49.140625" style="274" customWidth="1"/>
    <col min="7422" max="7423" width="21.7109375" style="274" customWidth="1"/>
    <col min="7424" max="7424" width="32.85546875" style="274" customWidth="1"/>
    <col min="7425" max="7425" width="25.5703125" style="274" customWidth="1"/>
    <col min="7426" max="7426" width="26.5703125" style="274" customWidth="1"/>
    <col min="7427" max="7427" width="16" style="274" customWidth="1"/>
    <col min="7428" max="7428" width="12.7109375" style="274" customWidth="1"/>
    <col min="7429" max="7429" width="11.140625" style="274" customWidth="1"/>
    <col min="7430" max="7430" width="11.5703125" style="274" customWidth="1"/>
    <col min="7431" max="7431" width="11.28515625" style="274" customWidth="1"/>
    <col min="7432" max="7432" width="29" style="274" customWidth="1"/>
    <col min="7433" max="7433" width="12.42578125" style="274" customWidth="1"/>
    <col min="7434" max="7434" width="12.85546875" style="274" customWidth="1"/>
    <col min="7435" max="7435" width="11.28515625" style="274" customWidth="1"/>
    <col min="7436" max="7436" width="14.42578125" style="274" customWidth="1"/>
    <col min="7437" max="7437" width="10.140625" style="274" customWidth="1"/>
    <col min="7438" max="7438" width="10.5703125" style="274" customWidth="1"/>
    <col min="7439" max="7439" width="9.85546875" style="274" customWidth="1"/>
    <col min="7440" max="7440" width="50.28515625" style="274" customWidth="1"/>
    <col min="7441" max="7674" width="11.42578125" style="274"/>
    <col min="7675" max="7675" width="9.5703125" style="274" customWidth="1"/>
    <col min="7676" max="7676" width="9.85546875" style="274" customWidth="1"/>
    <col min="7677" max="7677" width="49.140625" style="274" customWidth="1"/>
    <col min="7678" max="7679" width="21.7109375" style="274" customWidth="1"/>
    <col min="7680" max="7680" width="32.85546875" style="274" customWidth="1"/>
    <col min="7681" max="7681" width="25.5703125" style="274" customWidth="1"/>
    <col min="7682" max="7682" width="26.5703125" style="274" customWidth="1"/>
    <col min="7683" max="7683" width="16" style="274" customWidth="1"/>
    <col min="7684" max="7684" width="12.7109375" style="274" customWidth="1"/>
    <col min="7685" max="7685" width="11.140625" style="274" customWidth="1"/>
    <col min="7686" max="7686" width="11.5703125" style="274" customWidth="1"/>
    <col min="7687" max="7687" width="11.28515625" style="274" customWidth="1"/>
    <col min="7688" max="7688" width="29" style="274" customWidth="1"/>
    <col min="7689" max="7689" width="12.42578125" style="274" customWidth="1"/>
    <col min="7690" max="7690" width="12.85546875" style="274" customWidth="1"/>
    <col min="7691" max="7691" width="11.28515625" style="274" customWidth="1"/>
    <col min="7692" max="7692" width="14.42578125" style="274" customWidth="1"/>
    <col min="7693" max="7693" width="10.140625" style="274" customWidth="1"/>
    <col min="7694" max="7694" width="10.5703125" style="274" customWidth="1"/>
    <col min="7695" max="7695" width="9.85546875" style="274" customWidth="1"/>
    <col min="7696" max="7696" width="50.28515625" style="274" customWidth="1"/>
    <col min="7697" max="7930" width="11.42578125" style="274"/>
    <col min="7931" max="7931" width="9.5703125" style="274" customWidth="1"/>
    <col min="7932" max="7932" width="9.85546875" style="274" customWidth="1"/>
    <col min="7933" max="7933" width="49.140625" style="274" customWidth="1"/>
    <col min="7934" max="7935" width="21.7109375" style="274" customWidth="1"/>
    <col min="7936" max="7936" width="32.85546875" style="274" customWidth="1"/>
    <col min="7937" max="7937" width="25.5703125" style="274" customWidth="1"/>
    <col min="7938" max="7938" width="26.5703125" style="274" customWidth="1"/>
    <col min="7939" max="7939" width="16" style="274" customWidth="1"/>
    <col min="7940" max="7940" width="12.7109375" style="274" customWidth="1"/>
    <col min="7941" max="7941" width="11.140625" style="274" customWidth="1"/>
    <col min="7942" max="7942" width="11.5703125" style="274" customWidth="1"/>
    <col min="7943" max="7943" width="11.28515625" style="274" customWidth="1"/>
    <col min="7944" max="7944" width="29" style="274" customWidth="1"/>
    <col min="7945" max="7945" width="12.42578125" style="274" customWidth="1"/>
    <col min="7946" max="7946" width="12.85546875" style="274" customWidth="1"/>
    <col min="7947" max="7947" width="11.28515625" style="274" customWidth="1"/>
    <col min="7948" max="7948" width="14.42578125" style="274" customWidth="1"/>
    <col min="7949" max="7949" width="10.140625" style="274" customWidth="1"/>
    <col min="7950" max="7950" width="10.5703125" style="274" customWidth="1"/>
    <col min="7951" max="7951" width="9.85546875" style="274" customWidth="1"/>
    <col min="7952" max="7952" width="50.28515625" style="274" customWidth="1"/>
    <col min="7953" max="8186" width="11.42578125" style="274"/>
    <col min="8187" max="8187" width="9.5703125" style="274" customWidth="1"/>
    <col min="8188" max="8188" width="9.85546875" style="274" customWidth="1"/>
    <col min="8189" max="8189" width="49.140625" style="274" customWidth="1"/>
    <col min="8190" max="8191" width="21.7109375" style="274" customWidth="1"/>
    <col min="8192" max="8192" width="32.85546875" style="274" customWidth="1"/>
    <col min="8193" max="8193" width="25.5703125" style="274" customWidth="1"/>
    <col min="8194" max="8194" width="26.5703125" style="274" customWidth="1"/>
    <col min="8195" max="8195" width="16" style="274" customWidth="1"/>
    <col min="8196" max="8196" width="12.7109375" style="274" customWidth="1"/>
    <col min="8197" max="8197" width="11.140625" style="274" customWidth="1"/>
    <col min="8198" max="8198" width="11.5703125" style="274" customWidth="1"/>
    <col min="8199" max="8199" width="11.28515625" style="274" customWidth="1"/>
    <col min="8200" max="8200" width="29" style="274" customWidth="1"/>
    <col min="8201" max="8201" width="12.42578125" style="274" customWidth="1"/>
    <col min="8202" max="8202" width="12.85546875" style="274" customWidth="1"/>
    <col min="8203" max="8203" width="11.28515625" style="274" customWidth="1"/>
    <col min="8204" max="8204" width="14.42578125" style="274" customWidth="1"/>
    <col min="8205" max="8205" width="10.140625" style="274" customWidth="1"/>
    <col min="8206" max="8206" width="10.5703125" style="274" customWidth="1"/>
    <col min="8207" max="8207" width="9.85546875" style="274" customWidth="1"/>
    <col min="8208" max="8208" width="50.28515625" style="274" customWidth="1"/>
    <col min="8209" max="8442" width="11.42578125" style="274"/>
    <col min="8443" max="8443" width="9.5703125" style="274" customWidth="1"/>
    <col min="8444" max="8444" width="9.85546875" style="274" customWidth="1"/>
    <col min="8445" max="8445" width="49.140625" style="274" customWidth="1"/>
    <col min="8446" max="8447" width="21.7109375" style="274" customWidth="1"/>
    <col min="8448" max="8448" width="32.85546875" style="274" customWidth="1"/>
    <col min="8449" max="8449" width="25.5703125" style="274" customWidth="1"/>
    <col min="8450" max="8450" width="26.5703125" style="274" customWidth="1"/>
    <col min="8451" max="8451" width="16" style="274" customWidth="1"/>
    <col min="8452" max="8452" width="12.7109375" style="274" customWidth="1"/>
    <col min="8453" max="8453" width="11.140625" style="274" customWidth="1"/>
    <col min="8454" max="8454" width="11.5703125" style="274" customWidth="1"/>
    <col min="8455" max="8455" width="11.28515625" style="274" customWidth="1"/>
    <col min="8456" max="8456" width="29" style="274" customWidth="1"/>
    <col min="8457" max="8457" width="12.42578125" style="274" customWidth="1"/>
    <col min="8458" max="8458" width="12.85546875" style="274" customWidth="1"/>
    <col min="8459" max="8459" width="11.28515625" style="274" customWidth="1"/>
    <col min="8460" max="8460" width="14.42578125" style="274" customWidth="1"/>
    <col min="8461" max="8461" width="10.140625" style="274" customWidth="1"/>
    <col min="8462" max="8462" width="10.5703125" style="274" customWidth="1"/>
    <col min="8463" max="8463" width="9.85546875" style="274" customWidth="1"/>
    <col min="8464" max="8464" width="50.28515625" style="274" customWidth="1"/>
    <col min="8465" max="8698" width="11.42578125" style="274"/>
    <col min="8699" max="8699" width="9.5703125" style="274" customWidth="1"/>
    <col min="8700" max="8700" width="9.85546875" style="274" customWidth="1"/>
    <col min="8701" max="8701" width="49.140625" style="274" customWidth="1"/>
    <col min="8702" max="8703" width="21.7109375" style="274" customWidth="1"/>
    <col min="8704" max="8704" width="32.85546875" style="274" customWidth="1"/>
    <col min="8705" max="8705" width="25.5703125" style="274" customWidth="1"/>
    <col min="8706" max="8706" width="26.5703125" style="274" customWidth="1"/>
    <col min="8707" max="8707" width="16" style="274" customWidth="1"/>
    <col min="8708" max="8708" width="12.7109375" style="274" customWidth="1"/>
    <col min="8709" max="8709" width="11.140625" style="274" customWidth="1"/>
    <col min="8710" max="8710" width="11.5703125" style="274" customWidth="1"/>
    <col min="8711" max="8711" width="11.28515625" style="274" customWidth="1"/>
    <col min="8712" max="8712" width="29" style="274" customWidth="1"/>
    <col min="8713" max="8713" width="12.42578125" style="274" customWidth="1"/>
    <col min="8714" max="8714" width="12.85546875" style="274" customWidth="1"/>
    <col min="8715" max="8715" width="11.28515625" style="274" customWidth="1"/>
    <col min="8716" max="8716" width="14.42578125" style="274" customWidth="1"/>
    <col min="8717" max="8717" width="10.140625" style="274" customWidth="1"/>
    <col min="8718" max="8718" width="10.5703125" style="274" customWidth="1"/>
    <col min="8719" max="8719" width="9.85546875" style="274" customWidth="1"/>
    <col min="8720" max="8720" width="50.28515625" style="274" customWidth="1"/>
    <col min="8721" max="8954" width="11.42578125" style="274"/>
    <col min="8955" max="8955" width="9.5703125" style="274" customWidth="1"/>
    <col min="8956" max="8956" width="9.85546875" style="274" customWidth="1"/>
    <col min="8957" max="8957" width="49.140625" style="274" customWidth="1"/>
    <col min="8958" max="8959" width="21.7109375" style="274" customWidth="1"/>
    <col min="8960" max="8960" width="32.85546875" style="274" customWidth="1"/>
    <col min="8961" max="8961" width="25.5703125" style="274" customWidth="1"/>
    <col min="8962" max="8962" width="26.5703125" style="274" customWidth="1"/>
    <col min="8963" max="8963" width="16" style="274" customWidth="1"/>
    <col min="8964" max="8964" width="12.7109375" style="274" customWidth="1"/>
    <col min="8965" max="8965" width="11.140625" style="274" customWidth="1"/>
    <col min="8966" max="8966" width="11.5703125" style="274" customWidth="1"/>
    <col min="8967" max="8967" width="11.28515625" style="274" customWidth="1"/>
    <col min="8968" max="8968" width="29" style="274" customWidth="1"/>
    <col min="8969" max="8969" width="12.42578125" style="274" customWidth="1"/>
    <col min="8970" max="8970" width="12.85546875" style="274" customWidth="1"/>
    <col min="8971" max="8971" width="11.28515625" style="274" customWidth="1"/>
    <col min="8972" max="8972" width="14.42578125" style="274" customWidth="1"/>
    <col min="8973" max="8973" width="10.140625" style="274" customWidth="1"/>
    <col min="8974" max="8974" width="10.5703125" style="274" customWidth="1"/>
    <col min="8975" max="8975" width="9.85546875" style="274" customWidth="1"/>
    <col min="8976" max="8976" width="50.28515625" style="274" customWidth="1"/>
    <col min="8977" max="9210" width="11.42578125" style="274"/>
    <col min="9211" max="9211" width="9.5703125" style="274" customWidth="1"/>
    <col min="9212" max="9212" width="9.85546875" style="274" customWidth="1"/>
    <col min="9213" max="9213" width="49.140625" style="274" customWidth="1"/>
    <col min="9214" max="9215" width="21.7109375" style="274" customWidth="1"/>
    <col min="9216" max="9216" width="32.85546875" style="274" customWidth="1"/>
    <col min="9217" max="9217" width="25.5703125" style="274" customWidth="1"/>
    <col min="9218" max="9218" width="26.5703125" style="274" customWidth="1"/>
    <col min="9219" max="9219" width="16" style="274" customWidth="1"/>
    <col min="9220" max="9220" width="12.7109375" style="274" customWidth="1"/>
    <col min="9221" max="9221" width="11.140625" style="274" customWidth="1"/>
    <col min="9222" max="9222" width="11.5703125" style="274" customWidth="1"/>
    <col min="9223" max="9223" width="11.28515625" style="274" customWidth="1"/>
    <col min="9224" max="9224" width="29" style="274" customWidth="1"/>
    <col min="9225" max="9225" width="12.42578125" style="274" customWidth="1"/>
    <col min="9226" max="9226" width="12.85546875" style="274" customWidth="1"/>
    <col min="9227" max="9227" width="11.28515625" style="274" customWidth="1"/>
    <col min="9228" max="9228" width="14.42578125" style="274" customWidth="1"/>
    <col min="9229" max="9229" width="10.140625" style="274" customWidth="1"/>
    <col min="9230" max="9230" width="10.5703125" style="274" customWidth="1"/>
    <col min="9231" max="9231" width="9.85546875" style="274" customWidth="1"/>
    <col min="9232" max="9232" width="50.28515625" style="274" customWidth="1"/>
    <col min="9233" max="9466" width="11.42578125" style="274"/>
    <col min="9467" max="9467" width="9.5703125" style="274" customWidth="1"/>
    <col min="9468" max="9468" width="9.85546875" style="274" customWidth="1"/>
    <col min="9469" max="9469" width="49.140625" style="274" customWidth="1"/>
    <col min="9470" max="9471" width="21.7109375" style="274" customWidth="1"/>
    <col min="9472" max="9472" width="32.85546875" style="274" customWidth="1"/>
    <col min="9473" max="9473" width="25.5703125" style="274" customWidth="1"/>
    <col min="9474" max="9474" width="26.5703125" style="274" customWidth="1"/>
    <col min="9475" max="9475" width="16" style="274" customWidth="1"/>
    <col min="9476" max="9476" width="12.7109375" style="274" customWidth="1"/>
    <col min="9477" max="9477" width="11.140625" style="274" customWidth="1"/>
    <col min="9478" max="9478" width="11.5703125" style="274" customWidth="1"/>
    <col min="9479" max="9479" width="11.28515625" style="274" customWidth="1"/>
    <col min="9480" max="9480" width="29" style="274" customWidth="1"/>
    <col min="9481" max="9481" width="12.42578125" style="274" customWidth="1"/>
    <col min="9482" max="9482" width="12.85546875" style="274" customWidth="1"/>
    <col min="9483" max="9483" width="11.28515625" style="274" customWidth="1"/>
    <col min="9484" max="9484" width="14.42578125" style="274" customWidth="1"/>
    <col min="9485" max="9485" width="10.140625" style="274" customWidth="1"/>
    <col min="9486" max="9486" width="10.5703125" style="274" customWidth="1"/>
    <col min="9487" max="9487" width="9.85546875" style="274" customWidth="1"/>
    <col min="9488" max="9488" width="50.28515625" style="274" customWidth="1"/>
    <col min="9489" max="9722" width="11.42578125" style="274"/>
    <col min="9723" max="9723" width="9.5703125" style="274" customWidth="1"/>
    <col min="9724" max="9724" width="9.85546875" style="274" customWidth="1"/>
    <col min="9725" max="9725" width="49.140625" style="274" customWidth="1"/>
    <col min="9726" max="9727" width="21.7109375" style="274" customWidth="1"/>
    <col min="9728" max="9728" width="32.85546875" style="274" customWidth="1"/>
    <col min="9729" max="9729" width="25.5703125" style="274" customWidth="1"/>
    <col min="9730" max="9730" width="26.5703125" style="274" customWidth="1"/>
    <col min="9731" max="9731" width="16" style="274" customWidth="1"/>
    <col min="9732" max="9732" width="12.7109375" style="274" customWidth="1"/>
    <col min="9733" max="9733" width="11.140625" style="274" customWidth="1"/>
    <col min="9734" max="9734" width="11.5703125" style="274" customWidth="1"/>
    <col min="9735" max="9735" width="11.28515625" style="274" customWidth="1"/>
    <col min="9736" max="9736" width="29" style="274" customWidth="1"/>
    <col min="9737" max="9737" width="12.42578125" style="274" customWidth="1"/>
    <col min="9738" max="9738" width="12.85546875" style="274" customWidth="1"/>
    <col min="9739" max="9739" width="11.28515625" style="274" customWidth="1"/>
    <col min="9740" max="9740" width="14.42578125" style="274" customWidth="1"/>
    <col min="9741" max="9741" width="10.140625" style="274" customWidth="1"/>
    <col min="9742" max="9742" width="10.5703125" style="274" customWidth="1"/>
    <col min="9743" max="9743" width="9.85546875" style="274" customWidth="1"/>
    <col min="9744" max="9744" width="50.28515625" style="274" customWidth="1"/>
    <col min="9745" max="9978" width="11.42578125" style="274"/>
    <col min="9979" max="9979" width="9.5703125" style="274" customWidth="1"/>
    <col min="9980" max="9980" width="9.85546875" style="274" customWidth="1"/>
    <col min="9981" max="9981" width="49.140625" style="274" customWidth="1"/>
    <col min="9982" max="9983" width="21.7109375" style="274" customWidth="1"/>
    <col min="9984" max="9984" width="32.85546875" style="274" customWidth="1"/>
    <col min="9985" max="9985" width="25.5703125" style="274" customWidth="1"/>
    <col min="9986" max="9986" width="26.5703125" style="274" customWidth="1"/>
    <col min="9987" max="9987" width="16" style="274" customWidth="1"/>
    <col min="9988" max="9988" width="12.7109375" style="274" customWidth="1"/>
    <col min="9989" max="9989" width="11.140625" style="274" customWidth="1"/>
    <col min="9990" max="9990" width="11.5703125" style="274" customWidth="1"/>
    <col min="9991" max="9991" width="11.28515625" style="274" customWidth="1"/>
    <col min="9992" max="9992" width="29" style="274" customWidth="1"/>
    <col min="9993" max="9993" width="12.42578125" style="274" customWidth="1"/>
    <col min="9994" max="9994" width="12.85546875" style="274" customWidth="1"/>
    <col min="9995" max="9995" width="11.28515625" style="274" customWidth="1"/>
    <col min="9996" max="9996" width="14.42578125" style="274" customWidth="1"/>
    <col min="9997" max="9997" width="10.140625" style="274" customWidth="1"/>
    <col min="9998" max="9998" width="10.5703125" style="274" customWidth="1"/>
    <col min="9999" max="9999" width="9.85546875" style="274" customWidth="1"/>
    <col min="10000" max="10000" width="50.28515625" style="274" customWidth="1"/>
    <col min="10001" max="10234" width="11.42578125" style="274"/>
    <col min="10235" max="10235" width="9.5703125" style="274" customWidth="1"/>
    <col min="10236" max="10236" width="9.85546875" style="274" customWidth="1"/>
    <col min="10237" max="10237" width="49.140625" style="274" customWidth="1"/>
    <col min="10238" max="10239" width="21.7109375" style="274" customWidth="1"/>
    <col min="10240" max="10240" width="32.85546875" style="274" customWidth="1"/>
    <col min="10241" max="10241" width="25.5703125" style="274" customWidth="1"/>
    <col min="10242" max="10242" width="26.5703125" style="274" customWidth="1"/>
    <col min="10243" max="10243" width="16" style="274" customWidth="1"/>
    <col min="10244" max="10244" width="12.7109375" style="274" customWidth="1"/>
    <col min="10245" max="10245" width="11.140625" style="274" customWidth="1"/>
    <col min="10246" max="10246" width="11.5703125" style="274" customWidth="1"/>
    <col min="10247" max="10247" width="11.28515625" style="274" customWidth="1"/>
    <col min="10248" max="10248" width="29" style="274" customWidth="1"/>
    <col min="10249" max="10249" width="12.42578125" style="274" customWidth="1"/>
    <col min="10250" max="10250" width="12.85546875" style="274" customWidth="1"/>
    <col min="10251" max="10251" width="11.28515625" style="274" customWidth="1"/>
    <col min="10252" max="10252" width="14.42578125" style="274" customWidth="1"/>
    <col min="10253" max="10253" width="10.140625" style="274" customWidth="1"/>
    <col min="10254" max="10254" width="10.5703125" style="274" customWidth="1"/>
    <col min="10255" max="10255" width="9.85546875" style="274" customWidth="1"/>
    <col min="10256" max="10256" width="50.28515625" style="274" customWidth="1"/>
    <col min="10257" max="10490" width="11.42578125" style="274"/>
    <col min="10491" max="10491" width="9.5703125" style="274" customWidth="1"/>
    <col min="10492" max="10492" width="9.85546875" style="274" customWidth="1"/>
    <col min="10493" max="10493" width="49.140625" style="274" customWidth="1"/>
    <col min="10494" max="10495" width="21.7109375" style="274" customWidth="1"/>
    <col min="10496" max="10496" width="32.85546875" style="274" customWidth="1"/>
    <col min="10497" max="10497" width="25.5703125" style="274" customWidth="1"/>
    <col min="10498" max="10498" width="26.5703125" style="274" customWidth="1"/>
    <col min="10499" max="10499" width="16" style="274" customWidth="1"/>
    <col min="10500" max="10500" width="12.7109375" style="274" customWidth="1"/>
    <col min="10501" max="10501" width="11.140625" style="274" customWidth="1"/>
    <col min="10502" max="10502" width="11.5703125" style="274" customWidth="1"/>
    <col min="10503" max="10503" width="11.28515625" style="274" customWidth="1"/>
    <col min="10504" max="10504" width="29" style="274" customWidth="1"/>
    <col min="10505" max="10505" width="12.42578125" style="274" customWidth="1"/>
    <col min="10506" max="10506" width="12.85546875" style="274" customWidth="1"/>
    <col min="10507" max="10507" width="11.28515625" style="274" customWidth="1"/>
    <col min="10508" max="10508" width="14.42578125" style="274" customWidth="1"/>
    <col min="10509" max="10509" width="10.140625" style="274" customWidth="1"/>
    <col min="10510" max="10510" width="10.5703125" style="274" customWidth="1"/>
    <col min="10511" max="10511" width="9.85546875" style="274" customWidth="1"/>
    <col min="10512" max="10512" width="50.28515625" style="274" customWidth="1"/>
    <col min="10513" max="10746" width="11.42578125" style="274"/>
    <col min="10747" max="10747" width="9.5703125" style="274" customWidth="1"/>
    <col min="10748" max="10748" width="9.85546875" style="274" customWidth="1"/>
    <col min="10749" max="10749" width="49.140625" style="274" customWidth="1"/>
    <col min="10750" max="10751" width="21.7109375" style="274" customWidth="1"/>
    <col min="10752" max="10752" width="32.85546875" style="274" customWidth="1"/>
    <col min="10753" max="10753" width="25.5703125" style="274" customWidth="1"/>
    <col min="10754" max="10754" width="26.5703125" style="274" customWidth="1"/>
    <col min="10755" max="10755" width="16" style="274" customWidth="1"/>
    <col min="10756" max="10756" width="12.7109375" style="274" customWidth="1"/>
    <col min="10757" max="10757" width="11.140625" style="274" customWidth="1"/>
    <col min="10758" max="10758" width="11.5703125" style="274" customWidth="1"/>
    <col min="10759" max="10759" width="11.28515625" style="274" customWidth="1"/>
    <col min="10760" max="10760" width="29" style="274" customWidth="1"/>
    <col min="10761" max="10761" width="12.42578125" style="274" customWidth="1"/>
    <col min="10762" max="10762" width="12.85546875" style="274" customWidth="1"/>
    <col min="10763" max="10763" width="11.28515625" style="274" customWidth="1"/>
    <col min="10764" max="10764" width="14.42578125" style="274" customWidth="1"/>
    <col min="10765" max="10765" width="10.140625" style="274" customWidth="1"/>
    <col min="10766" max="10766" width="10.5703125" style="274" customWidth="1"/>
    <col min="10767" max="10767" width="9.85546875" style="274" customWidth="1"/>
    <col min="10768" max="10768" width="50.28515625" style="274" customWidth="1"/>
    <col min="10769" max="11002" width="11.42578125" style="274"/>
    <col min="11003" max="11003" width="9.5703125" style="274" customWidth="1"/>
    <col min="11004" max="11004" width="9.85546875" style="274" customWidth="1"/>
    <col min="11005" max="11005" width="49.140625" style="274" customWidth="1"/>
    <col min="11006" max="11007" width="21.7109375" style="274" customWidth="1"/>
    <col min="11008" max="11008" width="32.85546875" style="274" customWidth="1"/>
    <col min="11009" max="11009" width="25.5703125" style="274" customWidth="1"/>
    <col min="11010" max="11010" width="26.5703125" style="274" customWidth="1"/>
    <col min="11011" max="11011" width="16" style="274" customWidth="1"/>
    <col min="11012" max="11012" width="12.7109375" style="274" customWidth="1"/>
    <col min="11013" max="11013" width="11.140625" style="274" customWidth="1"/>
    <col min="11014" max="11014" width="11.5703125" style="274" customWidth="1"/>
    <col min="11015" max="11015" width="11.28515625" style="274" customWidth="1"/>
    <col min="11016" max="11016" width="29" style="274" customWidth="1"/>
    <col min="11017" max="11017" width="12.42578125" style="274" customWidth="1"/>
    <col min="11018" max="11018" width="12.85546875" style="274" customWidth="1"/>
    <col min="11019" max="11019" width="11.28515625" style="274" customWidth="1"/>
    <col min="11020" max="11020" width="14.42578125" style="274" customWidth="1"/>
    <col min="11021" max="11021" width="10.140625" style="274" customWidth="1"/>
    <col min="11022" max="11022" width="10.5703125" style="274" customWidth="1"/>
    <col min="11023" max="11023" width="9.85546875" style="274" customWidth="1"/>
    <col min="11024" max="11024" width="50.28515625" style="274" customWidth="1"/>
    <col min="11025" max="11258" width="11.42578125" style="274"/>
    <col min="11259" max="11259" width="9.5703125" style="274" customWidth="1"/>
    <col min="11260" max="11260" width="9.85546875" style="274" customWidth="1"/>
    <col min="11261" max="11261" width="49.140625" style="274" customWidth="1"/>
    <col min="11262" max="11263" width="21.7109375" style="274" customWidth="1"/>
    <col min="11264" max="11264" width="32.85546875" style="274" customWidth="1"/>
    <col min="11265" max="11265" width="25.5703125" style="274" customWidth="1"/>
    <col min="11266" max="11266" width="26.5703125" style="274" customWidth="1"/>
    <col min="11267" max="11267" width="16" style="274" customWidth="1"/>
    <col min="11268" max="11268" width="12.7109375" style="274" customWidth="1"/>
    <col min="11269" max="11269" width="11.140625" style="274" customWidth="1"/>
    <col min="11270" max="11270" width="11.5703125" style="274" customWidth="1"/>
    <col min="11271" max="11271" width="11.28515625" style="274" customWidth="1"/>
    <col min="11272" max="11272" width="29" style="274" customWidth="1"/>
    <col min="11273" max="11273" width="12.42578125" style="274" customWidth="1"/>
    <col min="11274" max="11274" width="12.85546875" style="274" customWidth="1"/>
    <col min="11275" max="11275" width="11.28515625" style="274" customWidth="1"/>
    <col min="11276" max="11276" width="14.42578125" style="274" customWidth="1"/>
    <col min="11277" max="11277" width="10.140625" style="274" customWidth="1"/>
    <col min="11278" max="11278" width="10.5703125" style="274" customWidth="1"/>
    <col min="11279" max="11279" width="9.85546875" style="274" customWidth="1"/>
    <col min="11280" max="11280" width="50.28515625" style="274" customWidth="1"/>
    <col min="11281" max="11514" width="11.42578125" style="274"/>
    <col min="11515" max="11515" width="9.5703125" style="274" customWidth="1"/>
    <col min="11516" max="11516" width="9.85546875" style="274" customWidth="1"/>
    <col min="11517" max="11517" width="49.140625" style="274" customWidth="1"/>
    <col min="11518" max="11519" width="21.7109375" style="274" customWidth="1"/>
    <col min="11520" max="11520" width="32.85546875" style="274" customWidth="1"/>
    <col min="11521" max="11521" width="25.5703125" style="274" customWidth="1"/>
    <col min="11522" max="11522" width="26.5703125" style="274" customWidth="1"/>
    <col min="11523" max="11523" width="16" style="274" customWidth="1"/>
    <col min="11524" max="11524" width="12.7109375" style="274" customWidth="1"/>
    <col min="11525" max="11525" width="11.140625" style="274" customWidth="1"/>
    <col min="11526" max="11526" width="11.5703125" style="274" customWidth="1"/>
    <col min="11527" max="11527" width="11.28515625" style="274" customWidth="1"/>
    <col min="11528" max="11528" width="29" style="274" customWidth="1"/>
    <col min="11529" max="11529" width="12.42578125" style="274" customWidth="1"/>
    <col min="11530" max="11530" width="12.85546875" style="274" customWidth="1"/>
    <col min="11531" max="11531" width="11.28515625" style="274" customWidth="1"/>
    <col min="11532" max="11532" width="14.42578125" style="274" customWidth="1"/>
    <col min="11533" max="11533" width="10.140625" style="274" customWidth="1"/>
    <col min="11534" max="11534" width="10.5703125" style="274" customWidth="1"/>
    <col min="11535" max="11535" width="9.85546875" style="274" customWidth="1"/>
    <col min="11536" max="11536" width="50.28515625" style="274" customWidth="1"/>
    <col min="11537" max="11770" width="11.42578125" style="274"/>
    <col min="11771" max="11771" width="9.5703125" style="274" customWidth="1"/>
    <col min="11772" max="11772" width="9.85546875" style="274" customWidth="1"/>
    <col min="11773" max="11773" width="49.140625" style="274" customWidth="1"/>
    <col min="11774" max="11775" width="21.7109375" style="274" customWidth="1"/>
    <col min="11776" max="11776" width="32.85546875" style="274" customWidth="1"/>
    <col min="11777" max="11777" width="25.5703125" style="274" customWidth="1"/>
    <col min="11778" max="11778" width="26.5703125" style="274" customWidth="1"/>
    <col min="11779" max="11779" width="16" style="274" customWidth="1"/>
    <col min="11780" max="11780" width="12.7109375" style="274" customWidth="1"/>
    <col min="11781" max="11781" width="11.140625" style="274" customWidth="1"/>
    <col min="11782" max="11782" width="11.5703125" style="274" customWidth="1"/>
    <col min="11783" max="11783" width="11.28515625" style="274" customWidth="1"/>
    <col min="11784" max="11784" width="29" style="274" customWidth="1"/>
    <col min="11785" max="11785" width="12.42578125" style="274" customWidth="1"/>
    <col min="11786" max="11786" width="12.85546875" style="274" customWidth="1"/>
    <col min="11787" max="11787" width="11.28515625" style="274" customWidth="1"/>
    <col min="11788" max="11788" width="14.42578125" style="274" customWidth="1"/>
    <col min="11789" max="11789" width="10.140625" style="274" customWidth="1"/>
    <col min="11790" max="11790" width="10.5703125" style="274" customWidth="1"/>
    <col min="11791" max="11791" width="9.85546875" style="274" customWidth="1"/>
    <col min="11792" max="11792" width="50.28515625" style="274" customWidth="1"/>
    <col min="11793" max="12026" width="11.42578125" style="274"/>
    <col min="12027" max="12027" width="9.5703125" style="274" customWidth="1"/>
    <col min="12028" max="12028" width="9.85546875" style="274" customWidth="1"/>
    <col min="12029" max="12029" width="49.140625" style="274" customWidth="1"/>
    <col min="12030" max="12031" width="21.7109375" style="274" customWidth="1"/>
    <col min="12032" max="12032" width="32.85546875" style="274" customWidth="1"/>
    <col min="12033" max="12033" width="25.5703125" style="274" customWidth="1"/>
    <col min="12034" max="12034" width="26.5703125" style="274" customWidth="1"/>
    <col min="12035" max="12035" width="16" style="274" customWidth="1"/>
    <col min="12036" max="12036" width="12.7109375" style="274" customWidth="1"/>
    <col min="12037" max="12037" width="11.140625" style="274" customWidth="1"/>
    <col min="12038" max="12038" width="11.5703125" style="274" customWidth="1"/>
    <col min="12039" max="12039" width="11.28515625" style="274" customWidth="1"/>
    <col min="12040" max="12040" width="29" style="274" customWidth="1"/>
    <col min="12041" max="12041" width="12.42578125" style="274" customWidth="1"/>
    <col min="12042" max="12042" width="12.85546875" style="274" customWidth="1"/>
    <col min="12043" max="12043" width="11.28515625" style="274" customWidth="1"/>
    <col min="12044" max="12044" width="14.42578125" style="274" customWidth="1"/>
    <col min="12045" max="12045" width="10.140625" style="274" customWidth="1"/>
    <col min="12046" max="12046" width="10.5703125" style="274" customWidth="1"/>
    <col min="12047" max="12047" width="9.85546875" style="274" customWidth="1"/>
    <col min="12048" max="12048" width="50.28515625" style="274" customWidth="1"/>
    <col min="12049" max="12282" width="11.42578125" style="274"/>
    <col min="12283" max="12283" width="9.5703125" style="274" customWidth="1"/>
    <col min="12284" max="12284" width="9.85546875" style="274" customWidth="1"/>
    <col min="12285" max="12285" width="49.140625" style="274" customWidth="1"/>
    <col min="12286" max="12287" width="21.7109375" style="274" customWidth="1"/>
    <col min="12288" max="12288" width="32.85546875" style="274" customWidth="1"/>
    <col min="12289" max="12289" width="25.5703125" style="274" customWidth="1"/>
    <col min="12290" max="12290" width="26.5703125" style="274" customWidth="1"/>
    <col min="12291" max="12291" width="16" style="274" customWidth="1"/>
    <col min="12292" max="12292" width="12.7109375" style="274" customWidth="1"/>
    <col min="12293" max="12293" width="11.140625" style="274" customWidth="1"/>
    <col min="12294" max="12294" width="11.5703125" style="274" customWidth="1"/>
    <col min="12295" max="12295" width="11.28515625" style="274" customWidth="1"/>
    <col min="12296" max="12296" width="29" style="274" customWidth="1"/>
    <col min="12297" max="12297" width="12.42578125" style="274" customWidth="1"/>
    <col min="12298" max="12298" width="12.85546875" style="274" customWidth="1"/>
    <col min="12299" max="12299" width="11.28515625" style="274" customWidth="1"/>
    <col min="12300" max="12300" width="14.42578125" style="274" customWidth="1"/>
    <col min="12301" max="12301" width="10.140625" style="274" customWidth="1"/>
    <col min="12302" max="12302" width="10.5703125" style="274" customWidth="1"/>
    <col min="12303" max="12303" width="9.85546875" style="274" customWidth="1"/>
    <col min="12304" max="12304" width="50.28515625" style="274" customWidth="1"/>
    <col min="12305" max="12538" width="11.42578125" style="274"/>
    <col min="12539" max="12539" width="9.5703125" style="274" customWidth="1"/>
    <col min="12540" max="12540" width="9.85546875" style="274" customWidth="1"/>
    <col min="12541" max="12541" width="49.140625" style="274" customWidth="1"/>
    <col min="12542" max="12543" width="21.7109375" style="274" customWidth="1"/>
    <col min="12544" max="12544" width="32.85546875" style="274" customWidth="1"/>
    <col min="12545" max="12545" width="25.5703125" style="274" customWidth="1"/>
    <col min="12546" max="12546" width="26.5703125" style="274" customWidth="1"/>
    <col min="12547" max="12547" width="16" style="274" customWidth="1"/>
    <col min="12548" max="12548" width="12.7109375" style="274" customWidth="1"/>
    <col min="12549" max="12549" width="11.140625" style="274" customWidth="1"/>
    <col min="12550" max="12550" width="11.5703125" style="274" customWidth="1"/>
    <col min="12551" max="12551" width="11.28515625" style="274" customWidth="1"/>
    <col min="12552" max="12552" width="29" style="274" customWidth="1"/>
    <col min="12553" max="12553" width="12.42578125" style="274" customWidth="1"/>
    <col min="12554" max="12554" width="12.85546875" style="274" customWidth="1"/>
    <col min="12555" max="12555" width="11.28515625" style="274" customWidth="1"/>
    <col min="12556" max="12556" width="14.42578125" style="274" customWidth="1"/>
    <col min="12557" max="12557" width="10.140625" style="274" customWidth="1"/>
    <col min="12558" max="12558" width="10.5703125" style="274" customWidth="1"/>
    <col min="12559" max="12559" width="9.85546875" style="274" customWidth="1"/>
    <col min="12560" max="12560" width="50.28515625" style="274" customWidth="1"/>
    <col min="12561" max="12794" width="11.42578125" style="274"/>
    <col min="12795" max="12795" width="9.5703125" style="274" customWidth="1"/>
    <col min="12796" max="12796" width="9.85546875" style="274" customWidth="1"/>
    <col min="12797" max="12797" width="49.140625" style="274" customWidth="1"/>
    <col min="12798" max="12799" width="21.7109375" style="274" customWidth="1"/>
    <col min="12800" max="12800" width="32.85546875" style="274" customWidth="1"/>
    <col min="12801" max="12801" width="25.5703125" style="274" customWidth="1"/>
    <col min="12802" max="12802" width="26.5703125" style="274" customWidth="1"/>
    <col min="12803" max="12803" width="16" style="274" customWidth="1"/>
    <col min="12804" max="12804" width="12.7109375" style="274" customWidth="1"/>
    <col min="12805" max="12805" width="11.140625" style="274" customWidth="1"/>
    <col min="12806" max="12806" width="11.5703125" style="274" customWidth="1"/>
    <col min="12807" max="12807" width="11.28515625" style="274" customWidth="1"/>
    <col min="12808" max="12808" width="29" style="274" customWidth="1"/>
    <col min="12809" max="12809" width="12.42578125" style="274" customWidth="1"/>
    <col min="12810" max="12810" width="12.85546875" style="274" customWidth="1"/>
    <col min="12811" max="12811" width="11.28515625" style="274" customWidth="1"/>
    <col min="12812" max="12812" width="14.42578125" style="274" customWidth="1"/>
    <col min="12813" max="12813" width="10.140625" style="274" customWidth="1"/>
    <col min="12814" max="12814" width="10.5703125" style="274" customWidth="1"/>
    <col min="12815" max="12815" width="9.85546875" style="274" customWidth="1"/>
    <col min="12816" max="12816" width="50.28515625" style="274" customWidth="1"/>
    <col min="12817" max="13050" width="11.42578125" style="274"/>
    <col min="13051" max="13051" width="9.5703125" style="274" customWidth="1"/>
    <col min="13052" max="13052" width="9.85546875" style="274" customWidth="1"/>
    <col min="13053" max="13053" width="49.140625" style="274" customWidth="1"/>
    <col min="13054" max="13055" width="21.7109375" style="274" customWidth="1"/>
    <col min="13056" max="13056" width="32.85546875" style="274" customWidth="1"/>
    <col min="13057" max="13057" width="25.5703125" style="274" customWidth="1"/>
    <col min="13058" max="13058" width="26.5703125" style="274" customWidth="1"/>
    <col min="13059" max="13059" width="16" style="274" customWidth="1"/>
    <col min="13060" max="13060" width="12.7109375" style="274" customWidth="1"/>
    <col min="13061" max="13061" width="11.140625" style="274" customWidth="1"/>
    <col min="13062" max="13062" width="11.5703125" style="274" customWidth="1"/>
    <col min="13063" max="13063" width="11.28515625" style="274" customWidth="1"/>
    <col min="13064" max="13064" width="29" style="274" customWidth="1"/>
    <col min="13065" max="13065" width="12.42578125" style="274" customWidth="1"/>
    <col min="13066" max="13066" width="12.85546875" style="274" customWidth="1"/>
    <col min="13067" max="13067" width="11.28515625" style="274" customWidth="1"/>
    <col min="13068" max="13068" width="14.42578125" style="274" customWidth="1"/>
    <col min="13069" max="13069" width="10.140625" style="274" customWidth="1"/>
    <col min="13070" max="13070" width="10.5703125" style="274" customWidth="1"/>
    <col min="13071" max="13071" width="9.85546875" style="274" customWidth="1"/>
    <col min="13072" max="13072" width="50.28515625" style="274" customWidth="1"/>
    <col min="13073" max="13306" width="11.42578125" style="274"/>
    <col min="13307" max="13307" width="9.5703125" style="274" customWidth="1"/>
    <col min="13308" max="13308" width="9.85546875" style="274" customWidth="1"/>
    <col min="13309" max="13309" width="49.140625" style="274" customWidth="1"/>
    <col min="13310" max="13311" width="21.7109375" style="274" customWidth="1"/>
    <col min="13312" max="13312" width="32.85546875" style="274" customWidth="1"/>
    <col min="13313" max="13313" width="25.5703125" style="274" customWidth="1"/>
    <col min="13314" max="13314" width="26.5703125" style="274" customWidth="1"/>
    <col min="13315" max="13315" width="16" style="274" customWidth="1"/>
    <col min="13316" max="13316" width="12.7109375" style="274" customWidth="1"/>
    <col min="13317" max="13317" width="11.140625" style="274" customWidth="1"/>
    <col min="13318" max="13318" width="11.5703125" style="274" customWidth="1"/>
    <col min="13319" max="13319" width="11.28515625" style="274" customWidth="1"/>
    <col min="13320" max="13320" width="29" style="274" customWidth="1"/>
    <col min="13321" max="13321" width="12.42578125" style="274" customWidth="1"/>
    <col min="13322" max="13322" width="12.85546875" style="274" customWidth="1"/>
    <col min="13323" max="13323" width="11.28515625" style="274" customWidth="1"/>
    <col min="13324" max="13324" width="14.42578125" style="274" customWidth="1"/>
    <col min="13325" max="13325" width="10.140625" style="274" customWidth="1"/>
    <col min="13326" max="13326" width="10.5703125" style="274" customWidth="1"/>
    <col min="13327" max="13327" width="9.85546875" style="274" customWidth="1"/>
    <col min="13328" max="13328" width="50.28515625" style="274" customWidth="1"/>
    <col min="13329" max="13562" width="11.42578125" style="274"/>
    <col min="13563" max="13563" width="9.5703125" style="274" customWidth="1"/>
    <col min="13564" max="13564" width="9.85546875" style="274" customWidth="1"/>
    <col min="13565" max="13565" width="49.140625" style="274" customWidth="1"/>
    <col min="13566" max="13567" width="21.7109375" style="274" customWidth="1"/>
    <col min="13568" max="13568" width="32.85546875" style="274" customWidth="1"/>
    <col min="13569" max="13569" width="25.5703125" style="274" customWidth="1"/>
    <col min="13570" max="13570" width="26.5703125" style="274" customWidth="1"/>
    <col min="13571" max="13571" width="16" style="274" customWidth="1"/>
    <col min="13572" max="13572" width="12.7109375" style="274" customWidth="1"/>
    <col min="13573" max="13573" width="11.140625" style="274" customWidth="1"/>
    <col min="13574" max="13574" width="11.5703125" style="274" customWidth="1"/>
    <col min="13575" max="13575" width="11.28515625" style="274" customWidth="1"/>
    <col min="13576" max="13576" width="29" style="274" customWidth="1"/>
    <col min="13577" max="13577" width="12.42578125" style="274" customWidth="1"/>
    <col min="13578" max="13578" width="12.85546875" style="274" customWidth="1"/>
    <col min="13579" max="13579" width="11.28515625" style="274" customWidth="1"/>
    <col min="13580" max="13580" width="14.42578125" style="274" customWidth="1"/>
    <col min="13581" max="13581" width="10.140625" style="274" customWidth="1"/>
    <col min="13582" max="13582" width="10.5703125" style="274" customWidth="1"/>
    <col min="13583" max="13583" width="9.85546875" style="274" customWidth="1"/>
    <col min="13584" max="13584" width="50.28515625" style="274" customWidth="1"/>
    <col min="13585" max="13818" width="11.42578125" style="274"/>
    <col min="13819" max="13819" width="9.5703125" style="274" customWidth="1"/>
    <col min="13820" max="13820" width="9.85546875" style="274" customWidth="1"/>
    <col min="13821" max="13821" width="49.140625" style="274" customWidth="1"/>
    <col min="13822" max="13823" width="21.7109375" style="274" customWidth="1"/>
    <col min="13824" max="13824" width="32.85546875" style="274" customWidth="1"/>
    <col min="13825" max="13825" width="25.5703125" style="274" customWidth="1"/>
    <col min="13826" max="13826" width="26.5703125" style="274" customWidth="1"/>
    <col min="13827" max="13827" width="16" style="274" customWidth="1"/>
    <col min="13828" max="13828" width="12.7109375" style="274" customWidth="1"/>
    <col min="13829" max="13829" width="11.140625" style="274" customWidth="1"/>
    <col min="13830" max="13830" width="11.5703125" style="274" customWidth="1"/>
    <col min="13831" max="13831" width="11.28515625" style="274" customWidth="1"/>
    <col min="13832" max="13832" width="29" style="274" customWidth="1"/>
    <col min="13833" max="13833" width="12.42578125" style="274" customWidth="1"/>
    <col min="13834" max="13834" width="12.85546875" style="274" customWidth="1"/>
    <col min="13835" max="13835" width="11.28515625" style="274" customWidth="1"/>
    <col min="13836" max="13836" width="14.42578125" style="274" customWidth="1"/>
    <col min="13837" max="13837" width="10.140625" style="274" customWidth="1"/>
    <col min="13838" max="13838" width="10.5703125" style="274" customWidth="1"/>
    <col min="13839" max="13839" width="9.85546875" style="274" customWidth="1"/>
    <col min="13840" max="13840" width="50.28515625" style="274" customWidth="1"/>
    <col min="13841" max="14074" width="11.42578125" style="274"/>
    <col min="14075" max="14075" width="9.5703125" style="274" customWidth="1"/>
    <col min="14076" max="14076" width="9.85546875" style="274" customWidth="1"/>
    <col min="14077" max="14077" width="49.140625" style="274" customWidth="1"/>
    <col min="14078" max="14079" width="21.7109375" style="274" customWidth="1"/>
    <col min="14080" max="14080" width="32.85546875" style="274" customWidth="1"/>
    <col min="14081" max="14081" width="25.5703125" style="274" customWidth="1"/>
    <col min="14082" max="14082" width="26.5703125" style="274" customWidth="1"/>
    <col min="14083" max="14083" width="16" style="274" customWidth="1"/>
    <col min="14084" max="14084" width="12.7109375" style="274" customWidth="1"/>
    <col min="14085" max="14085" width="11.140625" style="274" customWidth="1"/>
    <col min="14086" max="14086" width="11.5703125" style="274" customWidth="1"/>
    <col min="14087" max="14087" width="11.28515625" style="274" customWidth="1"/>
    <col min="14088" max="14088" width="29" style="274" customWidth="1"/>
    <col min="14089" max="14089" width="12.42578125" style="274" customWidth="1"/>
    <col min="14090" max="14090" width="12.85546875" style="274" customWidth="1"/>
    <col min="14091" max="14091" width="11.28515625" style="274" customWidth="1"/>
    <col min="14092" max="14092" width="14.42578125" style="274" customWidth="1"/>
    <col min="14093" max="14093" width="10.140625" style="274" customWidth="1"/>
    <col min="14094" max="14094" width="10.5703125" style="274" customWidth="1"/>
    <col min="14095" max="14095" width="9.85546875" style="274" customWidth="1"/>
    <col min="14096" max="14096" width="50.28515625" style="274" customWidth="1"/>
    <col min="14097" max="14330" width="11.42578125" style="274"/>
    <col min="14331" max="14331" width="9.5703125" style="274" customWidth="1"/>
    <col min="14332" max="14332" width="9.85546875" style="274" customWidth="1"/>
    <col min="14333" max="14333" width="49.140625" style="274" customWidth="1"/>
    <col min="14334" max="14335" width="21.7109375" style="274" customWidth="1"/>
    <col min="14336" max="14336" width="32.85546875" style="274" customWidth="1"/>
    <col min="14337" max="14337" width="25.5703125" style="274" customWidth="1"/>
    <col min="14338" max="14338" width="26.5703125" style="274" customWidth="1"/>
    <col min="14339" max="14339" width="16" style="274" customWidth="1"/>
    <col min="14340" max="14340" width="12.7109375" style="274" customWidth="1"/>
    <col min="14341" max="14341" width="11.140625" style="274" customWidth="1"/>
    <col min="14342" max="14342" width="11.5703125" style="274" customWidth="1"/>
    <col min="14343" max="14343" width="11.28515625" style="274" customWidth="1"/>
    <col min="14344" max="14344" width="29" style="274" customWidth="1"/>
    <col min="14345" max="14345" width="12.42578125" style="274" customWidth="1"/>
    <col min="14346" max="14346" width="12.85546875" style="274" customWidth="1"/>
    <col min="14347" max="14347" width="11.28515625" style="274" customWidth="1"/>
    <col min="14348" max="14348" width="14.42578125" style="274" customWidth="1"/>
    <col min="14349" max="14349" width="10.140625" style="274" customWidth="1"/>
    <col min="14350" max="14350" width="10.5703125" style="274" customWidth="1"/>
    <col min="14351" max="14351" width="9.85546875" style="274" customWidth="1"/>
    <col min="14352" max="14352" width="50.28515625" style="274" customWidth="1"/>
    <col min="14353" max="14586" width="11.42578125" style="274"/>
    <col min="14587" max="14587" width="9.5703125" style="274" customWidth="1"/>
    <col min="14588" max="14588" width="9.85546875" style="274" customWidth="1"/>
    <col min="14589" max="14589" width="49.140625" style="274" customWidth="1"/>
    <col min="14590" max="14591" width="21.7109375" style="274" customWidth="1"/>
    <col min="14592" max="14592" width="32.85546875" style="274" customWidth="1"/>
    <col min="14593" max="14593" width="25.5703125" style="274" customWidth="1"/>
    <col min="14594" max="14594" width="26.5703125" style="274" customWidth="1"/>
    <col min="14595" max="14595" width="16" style="274" customWidth="1"/>
    <col min="14596" max="14596" width="12.7109375" style="274" customWidth="1"/>
    <col min="14597" max="14597" width="11.140625" style="274" customWidth="1"/>
    <col min="14598" max="14598" width="11.5703125" style="274" customWidth="1"/>
    <col min="14599" max="14599" width="11.28515625" style="274" customWidth="1"/>
    <col min="14600" max="14600" width="29" style="274" customWidth="1"/>
    <col min="14601" max="14601" width="12.42578125" style="274" customWidth="1"/>
    <col min="14602" max="14602" width="12.85546875" style="274" customWidth="1"/>
    <col min="14603" max="14603" width="11.28515625" style="274" customWidth="1"/>
    <col min="14604" max="14604" width="14.42578125" style="274" customWidth="1"/>
    <col min="14605" max="14605" width="10.140625" style="274" customWidth="1"/>
    <col min="14606" max="14606" width="10.5703125" style="274" customWidth="1"/>
    <col min="14607" max="14607" width="9.85546875" style="274" customWidth="1"/>
    <col min="14608" max="14608" width="50.28515625" style="274" customWidth="1"/>
    <col min="14609" max="14842" width="11.42578125" style="274"/>
    <col min="14843" max="14843" width="9.5703125" style="274" customWidth="1"/>
    <col min="14844" max="14844" width="9.85546875" style="274" customWidth="1"/>
    <col min="14845" max="14845" width="49.140625" style="274" customWidth="1"/>
    <col min="14846" max="14847" width="21.7109375" style="274" customWidth="1"/>
    <col min="14848" max="14848" width="32.85546875" style="274" customWidth="1"/>
    <col min="14849" max="14849" width="25.5703125" style="274" customWidth="1"/>
    <col min="14850" max="14850" width="26.5703125" style="274" customWidth="1"/>
    <col min="14851" max="14851" width="16" style="274" customWidth="1"/>
    <col min="14852" max="14852" width="12.7109375" style="274" customWidth="1"/>
    <col min="14853" max="14853" width="11.140625" style="274" customWidth="1"/>
    <col min="14854" max="14854" width="11.5703125" style="274" customWidth="1"/>
    <col min="14855" max="14855" width="11.28515625" style="274" customWidth="1"/>
    <col min="14856" max="14856" width="29" style="274" customWidth="1"/>
    <col min="14857" max="14857" width="12.42578125" style="274" customWidth="1"/>
    <col min="14858" max="14858" width="12.85546875" style="274" customWidth="1"/>
    <col min="14859" max="14859" width="11.28515625" style="274" customWidth="1"/>
    <col min="14860" max="14860" width="14.42578125" style="274" customWidth="1"/>
    <col min="14861" max="14861" width="10.140625" style="274" customWidth="1"/>
    <col min="14862" max="14862" width="10.5703125" style="274" customWidth="1"/>
    <col min="14863" max="14863" width="9.85546875" style="274" customWidth="1"/>
    <col min="14864" max="14864" width="50.28515625" style="274" customWidth="1"/>
    <col min="14865" max="15098" width="11.42578125" style="274"/>
    <col min="15099" max="15099" width="9.5703125" style="274" customWidth="1"/>
    <col min="15100" max="15100" width="9.85546875" style="274" customWidth="1"/>
    <col min="15101" max="15101" width="49.140625" style="274" customWidth="1"/>
    <col min="15102" max="15103" width="21.7109375" style="274" customWidth="1"/>
    <col min="15104" max="15104" width="32.85546875" style="274" customWidth="1"/>
    <col min="15105" max="15105" width="25.5703125" style="274" customWidth="1"/>
    <col min="15106" max="15106" width="26.5703125" style="274" customWidth="1"/>
    <col min="15107" max="15107" width="16" style="274" customWidth="1"/>
    <col min="15108" max="15108" width="12.7109375" style="274" customWidth="1"/>
    <col min="15109" max="15109" width="11.140625" style="274" customWidth="1"/>
    <col min="15110" max="15110" width="11.5703125" style="274" customWidth="1"/>
    <col min="15111" max="15111" width="11.28515625" style="274" customWidth="1"/>
    <col min="15112" max="15112" width="29" style="274" customWidth="1"/>
    <col min="15113" max="15113" width="12.42578125" style="274" customWidth="1"/>
    <col min="15114" max="15114" width="12.85546875" style="274" customWidth="1"/>
    <col min="15115" max="15115" width="11.28515625" style="274" customWidth="1"/>
    <col min="15116" max="15116" width="14.42578125" style="274" customWidth="1"/>
    <col min="15117" max="15117" width="10.140625" style="274" customWidth="1"/>
    <col min="15118" max="15118" width="10.5703125" style="274" customWidth="1"/>
    <col min="15119" max="15119" width="9.85546875" style="274" customWidth="1"/>
    <col min="15120" max="15120" width="50.28515625" style="274" customWidth="1"/>
    <col min="15121" max="15354" width="11.42578125" style="274"/>
    <col min="15355" max="15355" width="9.5703125" style="274" customWidth="1"/>
    <col min="15356" max="15356" width="9.85546875" style="274" customWidth="1"/>
    <col min="15357" max="15357" width="49.140625" style="274" customWidth="1"/>
    <col min="15358" max="15359" width="21.7109375" style="274" customWidth="1"/>
    <col min="15360" max="15360" width="32.85546875" style="274" customWidth="1"/>
    <col min="15361" max="15361" width="25.5703125" style="274" customWidth="1"/>
    <col min="15362" max="15362" width="26.5703125" style="274" customWidth="1"/>
    <col min="15363" max="15363" width="16" style="274" customWidth="1"/>
    <col min="15364" max="15364" width="12.7109375" style="274" customWidth="1"/>
    <col min="15365" max="15365" width="11.140625" style="274" customWidth="1"/>
    <col min="15366" max="15366" width="11.5703125" style="274" customWidth="1"/>
    <col min="15367" max="15367" width="11.28515625" style="274" customWidth="1"/>
    <col min="15368" max="15368" width="29" style="274" customWidth="1"/>
    <col min="15369" max="15369" width="12.42578125" style="274" customWidth="1"/>
    <col min="15370" max="15370" width="12.85546875" style="274" customWidth="1"/>
    <col min="15371" max="15371" width="11.28515625" style="274" customWidth="1"/>
    <col min="15372" max="15372" width="14.42578125" style="274" customWidth="1"/>
    <col min="15373" max="15373" width="10.140625" style="274" customWidth="1"/>
    <col min="15374" max="15374" width="10.5703125" style="274" customWidth="1"/>
    <col min="15375" max="15375" width="9.85546875" style="274" customWidth="1"/>
    <col min="15376" max="15376" width="50.28515625" style="274" customWidth="1"/>
    <col min="15377" max="15610" width="11.42578125" style="274"/>
    <col min="15611" max="15611" width="9.5703125" style="274" customWidth="1"/>
    <col min="15612" max="15612" width="9.85546875" style="274" customWidth="1"/>
    <col min="15613" max="15613" width="49.140625" style="274" customWidth="1"/>
    <col min="15614" max="15615" width="21.7109375" style="274" customWidth="1"/>
    <col min="15616" max="15616" width="32.85546875" style="274" customWidth="1"/>
    <col min="15617" max="15617" width="25.5703125" style="274" customWidth="1"/>
    <col min="15618" max="15618" width="26.5703125" style="274" customWidth="1"/>
    <col min="15619" max="15619" width="16" style="274" customWidth="1"/>
    <col min="15620" max="15620" width="12.7109375" style="274" customWidth="1"/>
    <col min="15621" max="15621" width="11.140625" style="274" customWidth="1"/>
    <col min="15622" max="15622" width="11.5703125" style="274" customWidth="1"/>
    <col min="15623" max="15623" width="11.28515625" style="274" customWidth="1"/>
    <col min="15624" max="15624" width="29" style="274" customWidth="1"/>
    <col min="15625" max="15625" width="12.42578125" style="274" customWidth="1"/>
    <col min="15626" max="15626" width="12.85546875" style="274" customWidth="1"/>
    <col min="15627" max="15627" width="11.28515625" style="274" customWidth="1"/>
    <col min="15628" max="15628" width="14.42578125" style="274" customWidth="1"/>
    <col min="15629" max="15629" width="10.140625" style="274" customWidth="1"/>
    <col min="15630" max="15630" width="10.5703125" style="274" customWidth="1"/>
    <col min="15631" max="15631" width="9.85546875" style="274" customWidth="1"/>
    <col min="15632" max="15632" width="50.28515625" style="274" customWidth="1"/>
    <col min="15633" max="15866" width="11.42578125" style="274"/>
    <col min="15867" max="15867" width="9.5703125" style="274" customWidth="1"/>
    <col min="15868" max="15868" width="9.85546875" style="274" customWidth="1"/>
    <col min="15869" max="15869" width="49.140625" style="274" customWidth="1"/>
    <col min="15870" max="15871" width="21.7109375" style="274" customWidth="1"/>
    <col min="15872" max="15872" width="32.85546875" style="274" customWidth="1"/>
    <col min="15873" max="15873" width="25.5703125" style="274" customWidth="1"/>
    <col min="15874" max="15874" width="26.5703125" style="274" customWidth="1"/>
    <col min="15875" max="15875" width="16" style="274" customWidth="1"/>
    <col min="15876" max="15876" width="12.7109375" style="274" customWidth="1"/>
    <col min="15877" max="15877" width="11.140625" style="274" customWidth="1"/>
    <col min="15878" max="15878" width="11.5703125" style="274" customWidth="1"/>
    <col min="15879" max="15879" width="11.28515625" style="274" customWidth="1"/>
    <col min="15880" max="15880" width="29" style="274" customWidth="1"/>
    <col min="15881" max="15881" width="12.42578125" style="274" customWidth="1"/>
    <col min="15882" max="15882" width="12.85546875" style="274" customWidth="1"/>
    <col min="15883" max="15883" width="11.28515625" style="274" customWidth="1"/>
    <col min="15884" max="15884" width="14.42578125" style="274" customWidth="1"/>
    <col min="15885" max="15885" width="10.140625" style="274" customWidth="1"/>
    <col min="15886" max="15886" width="10.5703125" style="274" customWidth="1"/>
    <col min="15887" max="15887" width="9.85546875" style="274" customWidth="1"/>
    <col min="15888" max="15888" width="50.28515625" style="274" customWidth="1"/>
    <col min="15889" max="16122" width="11.42578125" style="274"/>
    <col min="16123" max="16123" width="9.5703125" style="274" customWidth="1"/>
    <col min="16124" max="16124" width="9.85546875" style="274" customWidth="1"/>
    <col min="16125" max="16125" width="49.140625" style="274" customWidth="1"/>
    <col min="16126" max="16127" width="21.7109375" style="274" customWidth="1"/>
    <col min="16128" max="16128" width="32.85546875" style="274" customWidth="1"/>
    <col min="16129" max="16129" width="25.5703125" style="274" customWidth="1"/>
    <col min="16130" max="16130" width="26.5703125" style="274" customWidth="1"/>
    <col min="16131" max="16131" width="16" style="274" customWidth="1"/>
    <col min="16132" max="16132" width="12.7109375" style="274" customWidth="1"/>
    <col min="16133" max="16133" width="11.140625" style="274" customWidth="1"/>
    <col min="16134" max="16134" width="11.5703125" style="274" customWidth="1"/>
    <col min="16135" max="16135" width="11.28515625" style="274" customWidth="1"/>
    <col min="16136" max="16136" width="29" style="274" customWidth="1"/>
    <col min="16137" max="16137" width="12.42578125" style="274" customWidth="1"/>
    <col min="16138" max="16138" width="12.85546875" style="274" customWidth="1"/>
    <col min="16139" max="16139" width="11.28515625" style="274" customWidth="1"/>
    <col min="16140" max="16140" width="14.42578125" style="274" customWidth="1"/>
    <col min="16141" max="16141" width="10.140625" style="274" customWidth="1"/>
    <col min="16142" max="16142" width="10.5703125" style="274" customWidth="1"/>
    <col min="16143" max="16143" width="9.85546875" style="274" customWidth="1"/>
    <col min="16144" max="16144" width="43.140625" style="274" customWidth="1"/>
    <col min="16145" max="16145" width="14.28515625" style="274" customWidth="1"/>
    <col min="16146" max="16146" width="13" style="274" bestFit="1" customWidth="1"/>
    <col min="16147" max="16147" width="15.140625" style="274" customWidth="1"/>
    <col min="16148" max="16148" width="11.42578125" style="274"/>
    <col min="16149" max="16149" width="14.7109375" style="274" bestFit="1" customWidth="1"/>
    <col min="16150" max="16150" width="44.5703125" style="274" customWidth="1"/>
    <col min="16151" max="16151" width="107" style="274" bestFit="1" customWidth="1"/>
    <col min="16152" max="16384" width="11.42578125" style="274"/>
  </cols>
  <sheetData>
    <row r="1" spans="1:50" ht="15" customHeight="1" x14ac:dyDescent="0.2">
      <c r="A1" s="285" t="s">
        <v>391</v>
      </c>
      <c r="B1" s="285"/>
      <c r="C1" s="285"/>
      <c r="D1" s="285"/>
      <c r="E1" s="285"/>
      <c r="F1" s="285"/>
      <c r="G1" s="285"/>
      <c r="H1" s="285"/>
      <c r="I1" s="285"/>
      <c r="J1" s="285"/>
      <c r="K1" s="285"/>
      <c r="L1" s="285"/>
      <c r="M1" s="368"/>
      <c r="N1" s="285"/>
      <c r="O1" s="285"/>
      <c r="P1" s="285"/>
      <c r="Q1" s="285"/>
      <c r="R1" s="285"/>
      <c r="S1" s="285"/>
      <c r="T1" s="285"/>
      <c r="U1" s="368"/>
      <c r="V1" s="368"/>
      <c r="W1" s="368"/>
      <c r="X1" s="368"/>
      <c r="AD1" s="1068" t="s">
        <v>805</v>
      </c>
      <c r="AE1" s="1069" t="s">
        <v>428</v>
      </c>
      <c r="AF1" s="1070" t="s">
        <v>430</v>
      </c>
      <c r="AG1" s="1071" t="s">
        <v>432</v>
      </c>
      <c r="AH1" s="1072" t="s">
        <v>433</v>
      </c>
      <c r="AI1" s="1073" t="s">
        <v>435</v>
      </c>
      <c r="AJ1" s="290"/>
    </row>
    <row r="2" spans="1:50" ht="15" customHeight="1" x14ac:dyDescent="0.25">
      <c r="A2" s="285" t="s">
        <v>0</v>
      </c>
      <c r="B2" s="285"/>
      <c r="C2" s="285"/>
      <c r="D2" s="285"/>
      <c r="E2" s="285"/>
      <c r="F2" s="285"/>
      <c r="G2" s="285"/>
      <c r="H2" s="285"/>
      <c r="I2" s="285"/>
      <c r="J2" s="285"/>
      <c r="K2" s="285"/>
      <c r="L2" s="285"/>
      <c r="M2" s="285"/>
      <c r="N2" s="285"/>
      <c r="O2" s="285"/>
      <c r="P2" s="285"/>
      <c r="Q2" s="285"/>
      <c r="R2" s="285"/>
      <c r="S2" s="285"/>
      <c r="T2" s="285"/>
      <c r="U2" s="368"/>
      <c r="V2" s="368"/>
      <c r="W2" s="368"/>
      <c r="X2" s="1074" t="s">
        <v>77</v>
      </c>
      <c r="AE2" s="1075" t="s">
        <v>429</v>
      </c>
      <c r="AF2" s="821" t="s">
        <v>431</v>
      </c>
      <c r="AG2" s="290"/>
      <c r="AH2" s="1076" t="s">
        <v>434</v>
      </c>
      <c r="AI2" s="1077" t="s">
        <v>639</v>
      </c>
      <c r="AJ2" s="290"/>
    </row>
    <row r="3" spans="1:50" ht="15" customHeight="1" x14ac:dyDescent="0.25">
      <c r="A3" s="285" t="s">
        <v>436</v>
      </c>
      <c r="B3" s="285"/>
      <c r="C3" s="285"/>
      <c r="D3" s="285"/>
      <c r="E3" s="285"/>
      <c r="F3" s="285"/>
      <c r="G3" s="285"/>
      <c r="H3" s="285"/>
      <c r="I3" s="285"/>
      <c r="J3" s="285"/>
      <c r="K3" s="285"/>
      <c r="L3" s="285"/>
      <c r="M3" s="285"/>
      <c r="N3" s="285"/>
      <c r="O3" s="285"/>
      <c r="P3" s="285"/>
      <c r="Q3" s="285"/>
      <c r="R3" s="285"/>
      <c r="S3" s="285"/>
      <c r="T3" s="285"/>
      <c r="U3" s="368"/>
      <c r="V3" s="368"/>
      <c r="W3" s="368"/>
      <c r="X3" s="1078">
        <v>42370</v>
      </c>
    </row>
    <row r="4" spans="1:50" x14ac:dyDescent="0.2">
      <c r="A4" s="285"/>
      <c r="B4" s="285"/>
      <c r="C4" s="285"/>
      <c r="D4" s="285"/>
      <c r="E4" s="285"/>
      <c r="F4" s="285"/>
      <c r="G4" s="285"/>
      <c r="H4" s="285"/>
      <c r="I4" s="285"/>
      <c r="J4" s="285"/>
      <c r="K4" s="285"/>
      <c r="L4" s="285"/>
      <c r="M4" s="368"/>
      <c r="N4" s="285"/>
      <c r="O4" s="285"/>
      <c r="P4" s="285"/>
      <c r="Q4" s="285"/>
      <c r="R4" s="285"/>
      <c r="S4" s="285"/>
      <c r="T4" s="285"/>
      <c r="U4" s="368"/>
      <c r="V4" s="368"/>
      <c r="W4" s="368"/>
      <c r="X4" s="368"/>
    </row>
    <row r="5" spans="1:50" s="297" customFormat="1" ht="18" customHeight="1" x14ac:dyDescent="0.25">
      <c r="A5" s="1531" t="s">
        <v>1</v>
      </c>
      <c r="B5" s="1531"/>
      <c r="C5" s="295"/>
      <c r="D5" s="295"/>
      <c r="E5" s="295"/>
      <c r="F5" s="295"/>
      <c r="G5" s="295"/>
      <c r="H5" s="295"/>
      <c r="I5" s="295"/>
      <c r="J5" s="295"/>
      <c r="K5" s="295"/>
      <c r="L5" s="295"/>
      <c r="M5" s="369"/>
      <c r="N5" s="370"/>
      <c r="O5" s="308"/>
      <c r="P5" s="369"/>
      <c r="Q5" s="369"/>
      <c r="R5" s="369"/>
      <c r="S5" s="369"/>
      <c r="T5" s="1421"/>
      <c r="U5" s="1421"/>
      <c r="V5" s="369"/>
      <c r="W5" s="369"/>
      <c r="X5" s="369"/>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row>
    <row r="6" spans="1:50" ht="65.25" customHeight="1" x14ac:dyDescent="0.2">
      <c r="A6" s="1532" t="s">
        <v>3</v>
      </c>
      <c r="B6" s="1532" t="s">
        <v>1659</v>
      </c>
      <c r="C6" s="1532" t="s">
        <v>6</v>
      </c>
      <c r="D6" s="1532" t="s">
        <v>7</v>
      </c>
      <c r="E6" s="1532" t="s">
        <v>8</v>
      </c>
      <c r="F6" s="1532" t="s">
        <v>9</v>
      </c>
      <c r="G6" s="1532" t="s">
        <v>10</v>
      </c>
      <c r="H6" s="1532" t="s">
        <v>11</v>
      </c>
      <c r="I6" s="1532" t="s">
        <v>12</v>
      </c>
      <c r="J6" s="1532" t="s">
        <v>13</v>
      </c>
      <c r="K6" s="1532" t="s">
        <v>14</v>
      </c>
      <c r="L6" s="1532" t="s">
        <v>15</v>
      </c>
      <c r="M6" s="1532" t="s">
        <v>16</v>
      </c>
      <c r="N6" s="1532" t="s">
        <v>17</v>
      </c>
      <c r="O6" s="1532" t="s">
        <v>295</v>
      </c>
      <c r="P6" s="1532" t="s">
        <v>296</v>
      </c>
      <c r="Q6" s="1532" t="s">
        <v>18</v>
      </c>
      <c r="R6" s="1532" t="s">
        <v>19</v>
      </c>
      <c r="S6" s="1532" t="s">
        <v>20</v>
      </c>
      <c r="T6" s="1532"/>
      <c r="U6" s="1532" t="s">
        <v>23</v>
      </c>
      <c r="V6" s="786"/>
      <c r="W6" s="786"/>
      <c r="X6" s="1532" t="s">
        <v>78</v>
      </c>
      <c r="Y6" s="1532" t="s">
        <v>426</v>
      </c>
    </row>
    <row r="7" spans="1:50" ht="26.25" customHeight="1" x14ac:dyDescent="0.2">
      <c r="A7" s="1532"/>
      <c r="B7" s="1532"/>
      <c r="C7" s="1532"/>
      <c r="D7" s="1532"/>
      <c r="E7" s="1532"/>
      <c r="F7" s="1532"/>
      <c r="G7" s="1532"/>
      <c r="H7" s="1532"/>
      <c r="I7" s="1532"/>
      <c r="J7" s="1532"/>
      <c r="K7" s="1532"/>
      <c r="L7" s="1532"/>
      <c r="M7" s="1532"/>
      <c r="N7" s="1532"/>
      <c r="O7" s="1532"/>
      <c r="P7" s="1532"/>
      <c r="Q7" s="1532"/>
      <c r="R7" s="1532"/>
      <c r="S7" s="941" t="s">
        <v>21</v>
      </c>
      <c r="T7" s="941" t="s">
        <v>22</v>
      </c>
      <c r="U7" s="1532"/>
      <c r="V7" s="786"/>
      <c r="W7" s="786"/>
      <c r="X7" s="1532"/>
      <c r="Y7" s="1532"/>
    </row>
    <row r="8" spans="1:50" x14ac:dyDescent="0.2">
      <c r="A8" s="942" t="s">
        <v>1466</v>
      </c>
      <c r="B8" s="942"/>
      <c r="C8" s="942"/>
      <c r="D8" s="942"/>
      <c r="E8" s="942"/>
      <c r="F8" s="942"/>
      <c r="G8" s="943"/>
      <c r="H8" s="943"/>
      <c r="I8" s="943"/>
      <c r="J8" s="944"/>
      <c r="K8" s="944"/>
      <c r="L8" s="945"/>
      <c r="M8" s="946"/>
      <c r="N8" s="946"/>
      <c r="O8" s="947"/>
      <c r="P8" s="945"/>
      <c r="Q8" s="945"/>
      <c r="R8" s="945"/>
      <c r="S8" s="946"/>
      <c r="T8" s="946"/>
      <c r="U8" s="946"/>
      <c r="V8" s="946"/>
      <c r="W8" s="946"/>
      <c r="X8" s="946"/>
      <c r="Y8" s="481"/>
    </row>
    <row r="9" spans="1:50" ht="204" x14ac:dyDescent="0.2">
      <c r="A9" s="898">
        <v>1</v>
      </c>
      <c r="B9" s="899" t="s">
        <v>1671</v>
      </c>
      <c r="C9" s="899" t="s">
        <v>1316</v>
      </c>
      <c r="D9" s="899" t="s">
        <v>680</v>
      </c>
      <c r="E9" s="471" t="s">
        <v>1322</v>
      </c>
      <c r="F9" s="472" t="s">
        <v>680</v>
      </c>
      <c r="G9" s="471" t="s">
        <v>1374</v>
      </c>
      <c r="H9" s="471" t="s">
        <v>1375</v>
      </c>
      <c r="I9" s="473">
        <v>2</v>
      </c>
      <c r="J9" s="474">
        <v>41841</v>
      </c>
      <c r="K9" s="474">
        <v>41942</v>
      </c>
      <c r="L9" s="475">
        <f t="shared" ref="L9:L26" si="0">(+K9-J9)/7</f>
        <v>14.428571428571429</v>
      </c>
      <c r="M9" s="476" t="s">
        <v>1467</v>
      </c>
      <c r="N9" s="477">
        <f>'Plan General'!N11</f>
        <v>2</v>
      </c>
      <c r="O9" s="478">
        <f>IF(N9/I9&gt;1,1,+N9/I9)</f>
        <v>1</v>
      </c>
      <c r="P9" s="479">
        <f>+L9*O9</f>
        <v>14.428571428571429</v>
      </c>
      <c r="Q9" s="479">
        <f>IF(K9&lt;=$T$5,P9,0)</f>
        <v>0</v>
      </c>
      <c r="R9" s="479">
        <f>IF($T$5&gt;=K9,L9,0)</f>
        <v>0</v>
      </c>
      <c r="S9" s="480"/>
      <c r="T9" s="480"/>
      <c r="U9" s="208" t="str">
        <f>'Plan General'!U11</f>
        <v xml:space="preserve">Este requerimiento se cumplió con el memorando enviado a Turbaco. 
Correo Sonia Rodríguez Nov 19. Con radicado 2014402  se dio traslado al Organismo de Tránsito (a la fecha no se ha obtenido respuesta).
Sistema Orfeo: Se reiteró comunicación con radicado 20144000367141 del  07/10/2014
Se hará un nuevo requerimiento, SEGUNDO LLAMADO, antes del 30-nov-2014. </v>
      </c>
      <c r="V9" s="481">
        <f>IF(O9=100%,2,0)</f>
        <v>2</v>
      </c>
      <c r="W9" s="481">
        <f t="shared" ref="W9:W72" si="1">IF(K9&lt;$X$3,0,1)</f>
        <v>0</v>
      </c>
      <c r="X9" s="481" t="str">
        <f>IF(V9+W9&gt;1,"CUMPLIDA",IF(W9=1,"EN TERMINO","VENCIDA"))</f>
        <v>CUMPLIDA</v>
      </c>
      <c r="Y9" s="481" t="str">
        <f>IF(X9="CUMPLIDA","CUMPLIDA",IF(X9="EN TERMINO","EN TERMINO","VENCIDA"))</f>
        <v>CUMPLIDA</v>
      </c>
      <c r="AB9" s="1079"/>
    </row>
    <row r="10" spans="1:50" ht="192" x14ac:dyDescent="0.2">
      <c r="A10" s="898">
        <v>2</v>
      </c>
      <c r="B10" s="899" t="s">
        <v>1672</v>
      </c>
      <c r="C10" s="899" t="s">
        <v>1316</v>
      </c>
      <c r="D10" s="899" t="s">
        <v>680</v>
      </c>
      <c r="E10" s="471" t="s">
        <v>1323</v>
      </c>
      <c r="F10" s="472" t="s">
        <v>680</v>
      </c>
      <c r="G10" s="531" t="s">
        <v>1376</v>
      </c>
      <c r="H10" s="471" t="s">
        <v>1377</v>
      </c>
      <c r="I10" s="473">
        <v>2</v>
      </c>
      <c r="J10" s="474">
        <v>41852</v>
      </c>
      <c r="K10" s="474">
        <v>42004</v>
      </c>
      <c r="L10" s="475">
        <f t="shared" si="0"/>
        <v>21.714285714285715</v>
      </c>
      <c r="M10" s="476" t="s">
        <v>1467</v>
      </c>
      <c r="N10" s="477">
        <f>'Plan General'!N12</f>
        <v>2</v>
      </c>
      <c r="O10" s="478">
        <f>IF(N10/I10&gt;1,1,+N10/I10)</f>
        <v>1</v>
      </c>
      <c r="P10" s="479">
        <f>+L10*O10</f>
        <v>21.714285714285715</v>
      </c>
      <c r="Q10" s="479">
        <f t="shared" ref="Q10:Q49" si="2">IF(K10&lt;=$T$5,P10,0)</f>
        <v>0</v>
      </c>
      <c r="R10" s="479">
        <f t="shared" ref="R10:R49" si="3">IF($T$5&gt;=K10,L10,0)</f>
        <v>0</v>
      </c>
      <c r="S10" s="480"/>
      <c r="T10" s="480"/>
      <c r="U10" s="208" t="str">
        <f>'Plan General'!U12</f>
        <v>En el año 2014 se realizó el cruce de las bases de datos del RUNT con la información del grupo de reposición del MT, identificando varias tipologías de casos con inconsistencias o falta de información relacionada con algunos vehículos de transporte de Carga en el RUNT. Como consecuencia del análisis de los resultados, se solicitó al RUNT que efectuará equivalencias entre vehículos de características similares para llenar en forma automática los campos faltantes. 
Adicionalmente, se ofició a los organismos de tránsito para que revisaran la información del RUNT contra la información que reposa en sus archivos sobre vehículos de carga y procedieran a depurar la información correspondiente al proceso de matrícula de cada vehículo. El MT a medida que identifica nuevas tipologías de inconsistencias realiza los ajustes necesarios, pero hay información que reposa sólo en los OT´s y le corresponde a ellos actualizarla.</v>
      </c>
      <c r="V10" s="481">
        <f>IF(O10=100%,2,0)</f>
        <v>2</v>
      </c>
      <c r="W10" s="1264">
        <f t="shared" si="1"/>
        <v>0</v>
      </c>
      <c r="X10" s="481" t="str">
        <f>IF(V10+W10&gt;1,"CUMPLIDA",IF(W10=1,"EN TERMINO","VENCIDA"))</f>
        <v>CUMPLIDA</v>
      </c>
      <c r="Y10" s="481" t="str">
        <f t="shared" ref="Y10:Y26" si="4">IF(X10="CUMPLIDA","CUMPLIDA",IF(X10="EN TERMINO","EN TERMINO","VENCIDA"))</f>
        <v>CUMPLIDA</v>
      </c>
      <c r="AB10" s="1079"/>
    </row>
    <row r="11" spans="1:50" ht="156" x14ac:dyDescent="0.2">
      <c r="A11" s="898">
        <v>3</v>
      </c>
      <c r="B11" s="899" t="s">
        <v>1673</v>
      </c>
      <c r="C11" s="899" t="s">
        <v>1316</v>
      </c>
      <c r="D11" s="899" t="s">
        <v>680</v>
      </c>
      <c r="E11" s="471" t="s">
        <v>1324</v>
      </c>
      <c r="F11" s="472" t="s">
        <v>680</v>
      </c>
      <c r="G11" s="471" t="s">
        <v>1378</v>
      </c>
      <c r="H11" s="471" t="s">
        <v>1379</v>
      </c>
      <c r="I11" s="473">
        <v>2</v>
      </c>
      <c r="J11" s="474">
        <v>41852</v>
      </c>
      <c r="K11" s="474">
        <v>42004</v>
      </c>
      <c r="L11" s="475">
        <f t="shared" si="0"/>
        <v>21.714285714285715</v>
      </c>
      <c r="M11" s="476" t="s">
        <v>1467</v>
      </c>
      <c r="N11" s="477">
        <f>'Plan General'!N13</f>
        <v>2</v>
      </c>
      <c r="O11" s="478">
        <f>IF(N11/I11&gt;1,1,+N11/I11)</f>
        <v>1</v>
      </c>
      <c r="P11" s="479">
        <f>+L11*O11</f>
        <v>21.714285714285715</v>
      </c>
      <c r="Q11" s="479">
        <f t="shared" si="2"/>
        <v>0</v>
      </c>
      <c r="R11" s="479">
        <f t="shared" si="3"/>
        <v>0</v>
      </c>
      <c r="S11" s="480"/>
      <c r="T11" s="480"/>
      <c r="U11" s="208" t="str">
        <f>'Plan General'!U13</f>
        <v>Informe de pólizas en verificación (18 casos 2010-2012)
Seguimiento acciones respectivas (18 casos 2010-2012).
100%</v>
      </c>
      <c r="V11" s="481">
        <f>IF(O11=100%,2,0)</f>
        <v>2</v>
      </c>
      <c r="W11" s="1264">
        <f t="shared" si="1"/>
        <v>0</v>
      </c>
      <c r="X11" s="481" t="str">
        <f>IF(V11+W11&gt;1,"CUMPLIDA",IF(W11=1,"EN TERMINO","VENCIDA"))</f>
        <v>CUMPLIDA</v>
      </c>
      <c r="Y11" s="481" t="str">
        <f t="shared" si="4"/>
        <v>CUMPLIDA</v>
      </c>
      <c r="AB11" s="1079"/>
    </row>
    <row r="12" spans="1:50" ht="204" x14ac:dyDescent="0.2">
      <c r="A12" s="898">
        <v>4</v>
      </c>
      <c r="B12" s="899" t="s">
        <v>1674</v>
      </c>
      <c r="C12" s="899" t="s">
        <v>1316</v>
      </c>
      <c r="D12" s="899" t="s">
        <v>680</v>
      </c>
      <c r="E12" s="471" t="s">
        <v>1325</v>
      </c>
      <c r="F12" s="472" t="s">
        <v>680</v>
      </c>
      <c r="G12" s="471" t="s">
        <v>1675</v>
      </c>
      <c r="H12" s="471" t="s">
        <v>1380</v>
      </c>
      <c r="I12" s="473">
        <v>1</v>
      </c>
      <c r="J12" s="474">
        <v>41852</v>
      </c>
      <c r="K12" s="474">
        <v>42246</v>
      </c>
      <c r="L12" s="475">
        <f t="shared" si="0"/>
        <v>56.285714285714285</v>
      </c>
      <c r="M12" s="476" t="s">
        <v>1467</v>
      </c>
      <c r="N12" s="477">
        <f>'Plan General'!N14</f>
        <v>1</v>
      </c>
      <c r="O12" s="478">
        <f t="shared" ref="O12:O26" si="5">IF(N12/I12&gt;1,1,+N12/I12)</f>
        <v>1</v>
      </c>
      <c r="P12" s="479">
        <f t="shared" ref="P12:P26" si="6">+L12*O12</f>
        <v>56.285714285714285</v>
      </c>
      <c r="Q12" s="479">
        <f t="shared" si="2"/>
        <v>0</v>
      </c>
      <c r="R12" s="479">
        <f t="shared" si="3"/>
        <v>0</v>
      </c>
      <c r="S12" s="480"/>
      <c r="T12" s="480"/>
      <c r="U12" s="208" t="str">
        <f>'Plan General'!U14</f>
        <v>Se expidió la circular 20144000245703 del 01 dic 2014.</v>
      </c>
      <c r="V12" s="481">
        <f t="shared" ref="V12:V26" si="7">IF(O12=100%,2,0)</f>
        <v>2</v>
      </c>
      <c r="W12" s="1264">
        <f t="shared" si="1"/>
        <v>0</v>
      </c>
      <c r="X12" s="481" t="str">
        <f t="shared" ref="X12:X26" si="8">IF(V12+W12&gt;1,"CUMPLIDA",IF(W12=1,"EN TERMINO","VENCIDA"))</f>
        <v>CUMPLIDA</v>
      </c>
      <c r="Y12" s="481" t="str">
        <f t="shared" si="4"/>
        <v>CUMPLIDA</v>
      </c>
      <c r="AB12" s="1079"/>
    </row>
    <row r="13" spans="1:50" ht="132" x14ac:dyDescent="0.2">
      <c r="A13" s="898">
        <v>5</v>
      </c>
      <c r="B13" s="899" t="s">
        <v>1676</v>
      </c>
      <c r="C13" s="899" t="s">
        <v>1316</v>
      </c>
      <c r="D13" s="899" t="s">
        <v>680</v>
      </c>
      <c r="E13" s="471" t="s">
        <v>1326</v>
      </c>
      <c r="F13" s="472" t="s">
        <v>680</v>
      </c>
      <c r="G13" s="471" t="s">
        <v>1381</v>
      </c>
      <c r="H13" s="471" t="s">
        <v>1382</v>
      </c>
      <c r="I13" s="473">
        <v>2</v>
      </c>
      <c r="J13" s="474">
        <v>41845</v>
      </c>
      <c r="K13" s="474">
        <v>42004</v>
      </c>
      <c r="L13" s="475">
        <f t="shared" si="0"/>
        <v>22.714285714285715</v>
      </c>
      <c r="M13" s="476" t="s">
        <v>1468</v>
      </c>
      <c r="N13" s="477">
        <f>'Plan General'!N15</f>
        <v>2</v>
      </c>
      <c r="O13" s="478">
        <f t="shared" si="5"/>
        <v>1</v>
      </c>
      <c r="P13" s="479">
        <f t="shared" si="6"/>
        <v>22.714285714285715</v>
      </c>
      <c r="Q13" s="479">
        <f t="shared" si="2"/>
        <v>0</v>
      </c>
      <c r="R13" s="479">
        <f t="shared" si="3"/>
        <v>0</v>
      </c>
      <c r="S13" s="480"/>
      <c r="T13" s="480"/>
      <c r="U13" s="208" t="str">
        <f>'Plan General'!U15</f>
        <v>Se expidió la circular 20144000245703 del 01 dic 2014 en la que los funcionarios de la Dirección Territorial Cundinamarca que intervienen en los diferentes procesos de autorizaciones el diligencien el formato de hoja de ruta.</v>
      </c>
      <c r="V13" s="481">
        <f t="shared" si="7"/>
        <v>2</v>
      </c>
      <c r="W13" s="1264">
        <f t="shared" si="1"/>
        <v>0</v>
      </c>
      <c r="X13" s="481" t="str">
        <f t="shared" si="8"/>
        <v>CUMPLIDA</v>
      </c>
      <c r="Y13" s="481" t="str">
        <f t="shared" si="4"/>
        <v>CUMPLIDA</v>
      </c>
      <c r="AB13" s="1079"/>
    </row>
    <row r="14" spans="1:50" ht="204" x14ac:dyDescent="0.2">
      <c r="A14" s="1396">
        <v>6</v>
      </c>
      <c r="B14" s="1397" t="s">
        <v>1677</v>
      </c>
      <c r="C14" s="1397" t="s">
        <v>1316</v>
      </c>
      <c r="D14" s="1397" t="s">
        <v>680</v>
      </c>
      <c r="E14" s="471" t="s">
        <v>1327</v>
      </c>
      <c r="F14" s="472" t="s">
        <v>680</v>
      </c>
      <c r="G14" s="471" t="s">
        <v>1383</v>
      </c>
      <c r="H14" s="471" t="s">
        <v>1384</v>
      </c>
      <c r="I14" s="473">
        <v>2</v>
      </c>
      <c r="J14" s="474">
        <v>41852</v>
      </c>
      <c r="K14" s="474">
        <v>41988</v>
      </c>
      <c r="L14" s="475">
        <f t="shared" si="0"/>
        <v>19.428571428571427</v>
      </c>
      <c r="M14" s="476" t="s">
        <v>141</v>
      </c>
      <c r="N14" s="477">
        <f>'Plan General'!N16</f>
        <v>2</v>
      </c>
      <c r="O14" s="478">
        <f t="shared" si="5"/>
        <v>1</v>
      </c>
      <c r="P14" s="479">
        <f t="shared" si="6"/>
        <v>19.428571428571427</v>
      </c>
      <c r="Q14" s="479">
        <f t="shared" si="2"/>
        <v>0</v>
      </c>
      <c r="R14" s="479">
        <f t="shared" si="3"/>
        <v>0</v>
      </c>
      <c r="S14" s="480"/>
      <c r="T14" s="480"/>
      <c r="U14" s="208" t="str">
        <f>'Plan General'!U16</f>
        <v>Mediante reuniones realizadas: 
25/Jul/2014_Transmetro
4/Agos/2014_Megabus
5/Agos/2014_Transmilenio
5/Agos/2014_Transfederal
11/Agos/2014_Metrolínea
11/Agos/2014_Siva
12/Agos/2014_MetroCali
12/Agos/2014_Ciudad Amable
13/Agos/2014_Avante
14/Agos/2014_Metrop
Con los entes  gestores, se generaron actas de las reuniones donde se solicita reporte sobre el avance de los procesos de reestructuración de rutas, estado de reducción de oferta y cumplimiento de los niveles de flota requeridos, así como un plan de acción para su normalización.</v>
      </c>
      <c r="V14" s="481">
        <f t="shared" si="7"/>
        <v>2</v>
      </c>
      <c r="W14" s="1264">
        <f t="shared" si="1"/>
        <v>0</v>
      </c>
      <c r="X14" s="481" t="str">
        <f t="shared" si="8"/>
        <v>CUMPLIDA</v>
      </c>
      <c r="Y14" s="1512" t="str">
        <f>IF(X14&amp;X15&amp;X16="CUMPLIDA","CUMPLIDA",IF(OR(X14="VENCIDA",X15="VENCIDA",X16="VENCIDA"),"VENCIDA",IF(V14+V15+V16=6,"CUMPLIDA","EN TERMINO")))</f>
        <v>CUMPLIDA</v>
      </c>
      <c r="AB14" s="1079"/>
    </row>
    <row r="15" spans="1:50" ht="132" x14ac:dyDescent="0.2">
      <c r="A15" s="1396"/>
      <c r="B15" s="1481"/>
      <c r="C15" s="1481" t="s">
        <v>1316</v>
      </c>
      <c r="D15" s="1481" t="s">
        <v>680</v>
      </c>
      <c r="E15" s="471" t="s">
        <v>1328</v>
      </c>
      <c r="F15" s="472" t="s">
        <v>680</v>
      </c>
      <c r="G15" s="471" t="s">
        <v>1385</v>
      </c>
      <c r="H15" s="471" t="s">
        <v>1386</v>
      </c>
      <c r="I15" s="473">
        <v>1</v>
      </c>
      <c r="J15" s="474">
        <v>41791</v>
      </c>
      <c r="K15" s="474">
        <v>42004</v>
      </c>
      <c r="L15" s="475">
        <f t="shared" si="0"/>
        <v>30.428571428571427</v>
      </c>
      <c r="M15" s="476" t="s">
        <v>141</v>
      </c>
      <c r="N15" s="477">
        <f>'Plan General'!N17</f>
        <v>1</v>
      </c>
      <c r="O15" s="478">
        <f t="shared" si="5"/>
        <v>1</v>
      </c>
      <c r="P15" s="479">
        <f t="shared" si="6"/>
        <v>30.428571428571427</v>
      </c>
      <c r="Q15" s="479">
        <f t="shared" si="2"/>
        <v>0</v>
      </c>
      <c r="R15" s="479">
        <f t="shared" si="3"/>
        <v>0</v>
      </c>
      <c r="S15" s="480"/>
      <c r="T15" s="480"/>
      <c r="U15" s="208" t="str">
        <f>'Plan General'!U17</f>
        <v xml:space="preserve">Del 8 al 10 de junio se  llevó a acabo un taller en la ciudad de Pasto con los SITM y SETP,  con el propósito de afianzar los procesos de  estructuración y seguimiento de los Planes de Manejo Ambiental para las obras de infraestructura, difundir experiencias obtenidas durante los procesos de planeación, contratación y ejecución de obra, Identificar las necesidades de fortalecimiento técnico e institucional local para mejorar el desempeño ambiental de los proyectos,  fortalecer la articulación entre las prácticas de gestión ambiental y las de gestión social, entendiendo los requerimientos particulares de los distintos proyectos.  </v>
      </c>
      <c r="V15" s="481">
        <f t="shared" si="7"/>
        <v>2</v>
      </c>
      <c r="W15" s="1264">
        <f t="shared" si="1"/>
        <v>0</v>
      </c>
      <c r="X15" s="481" t="str">
        <f t="shared" si="8"/>
        <v>CUMPLIDA</v>
      </c>
      <c r="Y15" s="1512"/>
      <c r="AB15" s="1079"/>
    </row>
    <row r="16" spans="1:50" ht="204" x14ac:dyDescent="0.2">
      <c r="A16" s="1396"/>
      <c r="B16" s="1481"/>
      <c r="C16" s="1481" t="s">
        <v>1316</v>
      </c>
      <c r="D16" s="1481" t="s">
        <v>680</v>
      </c>
      <c r="E16" s="471" t="s">
        <v>1329</v>
      </c>
      <c r="F16" s="472" t="s">
        <v>680</v>
      </c>
      <c r="G16" s="471" t="s">
        <v>1387</v>
      </c>
      <c r="H16" s="471" t="s">
        <v>1384</v>
      </c>
      <c r="I16" s="473">
        <v>2</v>
      </c>
      <c r="J16" s="474">
        <v>41852</v>
      </c>
      <c r="K16" s="474">
        <v>42004</v>
      </c>
      <c r="L16" s="475">
        <f t="shared" si="0"/>
        <v>21.714285714285715</v>
      </c>
      <c r="M16" s="476" t="s">
        <v>141</v>
      </c>
      <c r="N16" s="477">
        <f>'Plan General'!N18</f>
        <v>2</v>
      </c>
      <c r="O16" s="478">
        <f t="shared" si="5"/>
        <v>1</v>
      </c>
      <c r="P16" s="479">
        <f t="shared" si="6"/>
        <v>21.714285714285715</v>
      </c>
      <c r="Q16" s="479">
        <f t="shared" si="2"/>
        <v>0</v>
      </c>
      <c r="R16" s="479">
        <f t="shared" si="3"/>
        <v>0</v>
      </c>
      <c r="S16" s="480"/>
      <c r="T16" s="480"/>
      <c r="U16" s="208" t="str">
        <f>'Plan General'!U18</f>
        <v>Mediante reuniones realizadas: 25/Jul/2014_Transmetro
4/Agos/2014_Megabus
5/Agos/2014_Transmilenio
5/Agos/2014_Transfederal
11/Agos/2014_Metrolínea
11/Agos/2014_Siva
12/Agos/2014_MetroCali
12/Agos/2014_Ciudad Amable
13/Agos/2014_Avante
14/Agos/2014_Metroplús
14/Agos/2014_Amable
15/Agos/2014_MovilidadFutura
19/Agos/2014_Metrosabanas
2/Sep/2014_SantaMarta  
Con los entes  gestores, se generaron actas de las reuniones donde se manifiesta el cumplimiento de los cronogramas de obras.</v>
      </c>
      <c r="V16" s="481">
        <f t="shared" si="7"/>
        <v>2</v>
      </c>
      <c r="W16" s="1264">
        <f t="shared" si="1"/>
        <v>0</v>
      </c>
      <c r="X16" s="481" t="str">
        <f t="shared" si="8"/>
        <v>CUMPLIDA</v>
      </c>
      <c r="Y16" s="1512"/>
      <c r="AB16" s="1079"/>
    </row>
    <row r="17" spans="1:28" ht="180" x14ac:dyDescent="0.2">
      <c r="A17" s="898">
        <v>7</v>
      </c>
      <c r="B17" s="899" t="s">
        <v>1678</v>
      </c>
      <c r="C17" s="899" t="s">
        <v>1316</v>
      </c>
      <c r="D17" s="899" t="s">
        <v>680</v>
      </c>
      <c r="E17" s="471" t="s">
        <v>1330</v>
      </c>
      <c r="F17" s="472" t="s">
        <v>680</v>
      </c>
      <c r="G17" s="471" t="s">
        <v>1388</v>
      </c>
      <c r="H17" s="471" t="s">
        <v>1389</v>
      </c>
      <c r="I17" s="473">
        <v>2</v>
      </c>
      <c r="J17" s="474">
        <v>41852</v>
      </c>
      <c r="K17" s="474">
        <v>42094</v>
      </c>
      <c r="L17" s="475">
        <f t="shared" si="0"/>
        <v>34.571428571428569</v>
      </c>
      <c r="M17" s="476" t="s">
        <v>1469</v>
      </c>
      <c r="N17" s="477">
        <f>'Plan General'!N19</f>
        <v>2</v>
      </c>
      <c r="O17" s="478">
        <f t="shared" si="5"/>
        <v>1</v>
      </c>
      <c r="P17" s="479">
        <f t="shared" si="6"/>
        <v>34.571428571428569</v>
      </c>
      <c r="Q17" s="479">
        <f t="shared" si="2"/>
        <v>0</v>
      </c>
      <c r="R17" s="479">
        <f t="shared" si="3"/>
        <v>0</v>
      </c>
      <c r="S17" s="480"/>
      <c r="T17" s="480"/>
      <c r="U17" s="208" t="str">
        <f>'Plan General'!U19</f>
        <v>* Mesa de trabajo para retroalimentación de información vigencias 2011 y 2012. (Acta No. 1 de reunión -consolidación de 7 reuniones meses de octubre y noviembre).
* Cruce y unificación de Base de Datos entre Reposición Vehicular e Ingresos y Cartera.
* Análisis individual de las 150 resoluciones identificadas por la Contraloría General de la República. (BD con análisis).</v>
      </c>
      <c r="V17" s="481">
        <f t="shared" si="7"/>
        <v>2</v>
      </c>
      <c r="W17" s="1264">
        <f t="shared" si="1"/>
        <v>0</v>
      </c>
      <c r="X17" s="481" t="str">
        <f t="shared" si="8"/>
        <v>CUMPLIDA</v>
      </c>
      <c r="Y17" s="481" t="str">
        <f t="shared" si="4"/>
        <v>CUMPLIDA</v>
      </c>
      <c r="AB17" s="1079"/>
    </row>
    <row r="18" spans="1:28" ht="288" x14ac:dyDescent="0.2">
      <c r="A18" s="898">
        <v>8</v>
      </c>
      <c r="B18" s="899" t="s">
        <v>1679</v>
      </c>
      <c r="C18" s="899" t="s">
        <v>1316</v>
      </c>
      <c r="D18" s="899" t="s">
        <v>680</v>
      </c>
      <c r="E18" s="471" t="s">
        <v>1331</v>
      </c>
      <c r="F18" s="472" t="s">
        <v>680</v>
      </c>
      <c r="G18" s="471" t="s">
        <v>1390</v>
      </c>
      <c r="H18" s="471" t="s">
        <v>1391</v>
      </c>
      <c r="I18" s="473">
        <v>2</v>
      </c>
      <c r="J18" s="474">
        <v>41821</v>
      </c>
      <c r="K18" s="474">
        <v>42063</v>
      </c>
      <c r="L18" s="475">
        <f t="shared" si="0"/>
        <v>34.571428571428569</v>
      </c>
      <c r="M18" s="476" t="s">
        <v>1469</v>
      </c>
      <c r="N18" s="477">
        <f>'Plan General'!N20</f>
        <v>2</v>
      </c>
      <c r="O18" s="478">
        <f t="shared" si="5"/>
        <v>1</v>
      </c>
      <c r="P18" s="479">
        <f t="shared" si="6"/>
        <v>34.571428571428569</v>
      </c>
      <c r="Q18" s="479">
        <f t="shared" si="2"/>
        <v>0</v>
      </c>
      <c r="R18" s="479">
        <f t="shared" si="3"/>
        <v>0</v>
      </c>
      <c r="S18" s="480"/>
      <c r="T18" s="480"/>
      <c r="U18" s="208" t="str">
        <f>'Plan General'!U20</f>
        <v>Se hizo la revisión y todos aquellos ítems incompletos del 2013 fueron incluidos en el plan del 2014. Actualmente todos ellos se encuentran ejecutados e incluso por encima del 100% de las metas, situación de distorsión generada por la mayor ejecución del proceso de reposición de vehículos de carga durante el 2014.
1. Se realizó Informe trimestral de autoevaluación a la ejecución del plan de gestión.
2. Se hizo seguimiento periódico al Plan de Mejoramiento de la Contraloría, correos a responsables y matrices de seguimiento a control interno.</v>
      </c>
      <c r="V18" s="481">
        <f t="shared" si="7"/>
        <v>2</v>
      </c>
      <c r="W18" s="1264">
        <f t="shared" si="1"/>
        <v>0</v>
      </c>
      <c r="X18" s="481" t="str">
        <f t="shared" si="8"/>
        <v>CUMPLIDA</v>
      </c>
      <c r="Y18" s="481" t="str">
        <f t="shared" si="4"/>
        <v>CUMPLIDA</v>
      </c>
      <c r="AB18" s="1079"/>
    </row>
    <row r="19" spans="1:28" ht="96" x14ac:dyDescent="0.2">
      <c r="A19" s="898">
        <v>9</v>
      </c>
      <c r="B19" s="899" t="s">
        <v>1680</v>
      </c>
      <c r="C19" s="899" t="s">
        <v>1316</v>
      </c>
      <c r="D19" s="899" t="s">
        <v>680</v>
      </c>
      <c r="E19" s="487" t="s">
        <v>1332</v>
      </c>
      <c r="F19" s="472" t="s">
        <v>680</v>
      </c>
      <c r="G19" s="471" t="s">
        <v>1392</v>
      </c>
      <c r="H19" s="489" t="s">
        <v>1393</v>
      </c>
      <c r="I19" s="473">
        <v>1</v>
      </c>
      <c r="J19" s="474">
        <v>41851</v>
      </c>
      <c r="K19" s="474">
        <v>42216</v>
      </c>
      <c r="L19" s="475">
        <f t="shared" si="0"/>
        <v>52.142857142857146</v>
      </c>
      <c r="M19" s="476" t="s">
        <v>141</v>
      </c>
      <c r="N19" s="477">
        <f>'Plan General'!N21</f>
        <v>1</v>
      </c>
      <c r="O19" s="478">
        <f t="shared" si="5"/>
        <v>1</v>
      </c>
      <c r="P19" s="479">
        <f t="shared" si="6"/>
        <v>52.142857142857146</v>
      </c>
      <c r="Q19" s="479">
        <f t="shared" si="2"/>
        <v>0</v>
      </c>
      <c r="R19" s="479">
        <f t="shared" si="3"/>
        <v>0</v>
      </c>
      <c r="S19" s="480"/>
      <c r="T19" s="480"/>
      <c r="U19" s="208" t="str">
        <f>'Plan General'!U21</f>
        <v xml:space="preserve">El contrato de consultoría para la actualización técnica de la batería de indicadores que soportan el Sistema de Información, seguimiento y evaluación del proyecto de transporte urbano inició el 25 de septiembre de 2015, a la fecha se están haciendo las correcciones solicitadas por el Ministerio al documento final. </v>
      </c>
      <c r="V19" s="481">
        <f t="shared" si="7"/>
        <v>2</v>
      </c>
      <c r="W19" s="1264">
        <f t="shared" si="1"/>
        <v>0</v>
      </c>
      <c r="X19" s="481" t="str">
        <f t="shared" si="8"/>
        <v>CUMPLIDA</v>
      </c>
      <c r="Y19" s="481" t="str">
        <f t="shared" si="4"/>
        <v>CUMPLIDA</v>
      </c>
      <c r="AB19" s="1079"/>
    </row>
    <row r="20" spans="1:28" ht="204" x14ac:dyDescent="0.2">
      <c r="A20" s="1396">
        <v>10</v>
      </c>
      <c r="B20" s="1397" t="s">
        <v>1681</v>
      </c>
      <c r="C20" s="1397" t="s">
        <v>1316</v>
      </c>
      <c r="D20" s="1397" t="s">
        <v>680</v>
      </c>
      <c r="E20" s="471" t="s">
        <v>1333</v>
      </c>
      <c r="F20" s="472" t="s">
        <v>680</v>
      </c>
      <c r="G20" s="471" t="s">
        <v>1394</v>
      </c>
      <c r="H20" s="489" t="s">
        <v>1395</v>
      </c>
      <c r="I20" s="902">
        <v>1</v>
      </c>
      <c r="J20" s="474">
        <v>41835</v>
      </c>
      <c r="K20" s="474">
        <v>41988</v>
      </c>
      <c r="L20" s="475">
        <f t="shared" si="0"/>
        <v>21.857142857142858</v>
      </c>
      <c r="M20" s="476" t="s">
        <v>141</v>
      </c>
      <c r="N20" s="477">
        <f>'Plan General'!N22</f>
        <v>1</v>
      </c>
      <c r="O20" s="478">
        <f t="shared" si="5"/>
        <v>1</v>
      </c>
      <c r="P20" s="479">
        <f t="shared" si="6"/>
        <v>21.857142857142858</v>
      </c>
      <c r="Q20" s="479">
        <f t="shared" si="2"/>
        <v>0</v>
      </c>
      <c r="R20" s="479">
        <f t="shared" si="3"/>
        <v>0</v>
      </c>
      <c r="S20" s="480"/>
      <c r="T20" s="480"/>
      <c r="U20" s="208" t="str">
        <f>'Plan General'!U22</f>
        <v>El 15 de agosto se envió al correo electrónico del funcionario Luis Fernando Gomez  la propuesta  de actualización  del mapa de riesgos acorde con los componentes definidos en la Resolución 269 de 2012, la cual fue   validada y aprobada  por la Coordinadora de la UMUS. 
Mediante correo electrónico enviado 2014/12/16 se solicita al funcionario Luis Fernando Gomez la inclusión y actualización de la propuesta trabajada . 
Acción realizada y cumplida. 
En la reunión realizada el 2014/08/04 en la oficina de Planeación se trabajo la propuesta del mapa de riesgos. El 2014/08/20 se envía correo electrónico con la versión final del mapa de riesgos para ser aprobado e incluido por la oficina de Planeación.  Se encuentra en proceso de Actualización los mapas de riesgo institucionales.</v>
      </c>
      <c r="V20" s="481">
        <f t="shared" si="7"/>
        <v>2</v>
      </c>
      <c r="W20" s="1264">
        <f t="shared" si="1"/>
        <v>0</v>
      </c>
      <c r="X20" s="481" t="str">
        <f t="shared" si="8"/>
        <v>CUMPLIDA</v>
      </c>
      <c r="Y20" s="1512" t="str">
        <f>IF(X20&amp;X21&amp;X22&amp;X23&amp;X24&amp;X25="CUMPLIDA","CUMPLIDA",IF(OR(X20="VENCIDA",X21="VENCIDA",X22="VENCIDA",X23="VENCIDA",X24="VENCIDA",X25="VENCIDA"),"VENCIDA",IF(V20+V21+V22+V23+V24+V25=12,"CUMPLIDA","EN TERMINO")))</f>
        <v>CUMPLIDA</v>
      </c>
      <c r="AB20" s="1079"/>
    </row>
    <row r="21" spans="1:28" ht="120" x14ac:dyDescent="0.2">
      <c r="A21" s="1396"/>
      <c r="B21" s="1481"/>
      <c r="C21" s="1481" t="s">
        <v>1316</v>
      </c>
      <c r="D21" s="1481" t="s">
        <v>680</v>
      </c>
      <c r="E21" s="471" t="s">
        <v>1333</v>
      </c>
      <c r="F21" s="472" t="s">
        <v>680</v>
      </c>
      <c r="G21" s="487" t="s">
        <v>1396</v>
      </c>
      <c r="H21" s="487" t="s">
        <v>1397</v>
      </c>
      <c r="I21" s="488">
        <v>1</v>
      </c>
      <c r="J21" s="474">
        <v>41805</v>
      </c>
      <c r="K21" s="474">
        <v>41927</v>
      </c>
      <c r="L21" s="475">
        <f t="shared" si="0"/>
        <v>17.428571428571427</v>
      </c>
      <c r="M21" s="476" t="s">
        <v>141</v>
      </c>
      <c r="N21" s="477">
        <f>'Plan General'!N23</f>
        <v>1</v>
      </c>
      <c r="O21" s="478">
        <f t="shared" si="5"/>
        <v>1</v>
      </c>
      <c r="P21" s="479">
        <f t="shared" si="6"/>
        <v>17.428571428571427</v>
      </c>
      <c r="Q21" s="479">
        <f t="shared" si="2"/>
        <v>0</v>
      </c>
      <c r="R21" s="479">
        <f t="shared" si="3"/>
        <v>0</v>
      </c>
      <c r="S21" s="480"/>
      <c r="T21" s="480"/>
      <c r="U21" s="208" t="str">
        <f>'Plan General'!U23</f>
        <v>El instructivo AAT-I-001 se encuentra aprobado y ya  esta disponible la versión 2 en el aplicativo Daruma , acorde con la normatividad vigente de los SITM y SETP</v>
      </c>
      <c r="V21" s="481">
        <f t="shared" si="7"/>
        <v>2</v>
      </c>
      <c r="W21" s="1264">
        <f t="shared" si="1"/>
        <v>0</v>
      </c>
      <c r="X21" s="481" t="str">
        <f t="shared" si="8"/>
        <v>CUMPLIDA</v>
      </c>
      <c r="Y21" s="1512"/>
      <c r="AB21" s="1079"/>
    </row>
    <row r="22" spans="1:28" ht="60" x14ac:dyDescent="0.2">
      <c r="A22" s="1396"/>
      <c r="B22" s="1481"/>
      <c r="C22" s="1481" t="s">
        <v>1316</v>
      </c>
      <c r="D22" s="1481" t="s">
        <v>680</v>
      </c>
      <c r="E22" s="471" t="s">
        <v>1333</v>
      </c>
      <c r="F22" s="472" t="s">
        <v>680</v>
      </c>
      <c r="G22" s="471" t="s">
        <v>1398</v>
      </c>
      <c r="H22" s="489" t="s">
        <v>1399</v>
      </c>
      <c r="I22" s="488">
        <v>1</v>
      </c>
      <c r="J22" s="474">
        <v>41835</v>
      </c>
      <c r="K22" s="474">
        <v>41927</v>
      </c>
      <c r="L22" s="475">
        <f t="shared" si="0"/>
        <v>13.142857142857142</v>
      </c>
      <c r="M22" s="476" t="s">
        <v>141</v>
      </c>
      <c r="N22" s="477">
        <f>'Plan General'!N24</f>
        <v>1</v>
      </c>
      <c r="O22" s="478">
        <f t="shared" si="5"/>
        <v>1</v>
      </c>
      <c r="P22" s="479">
        <f t="shared" si="6"/>
        <v>13.142857142857142</v>
      </c>
      <c r="Q22" s="479">
        <f t="shared" si="2"/>
        <v>0</v>
      </c>
      <c r="R22" s="479">
        <f t="shared" si="3"/>
        <v>0</v>
      </c>
      <c r="S22" s="480"/>
      <c r="T22" s="480"/>
      <c r="U22" s="208" t="str">
        <f>'Plan General'!U24</f>
        <v>Se tiene aprobado por la Coordinadora de la UMUS la versión final del 20140805_Procedimiento para la No Objeción de PMAs, el cual es insumo de trabajo del componente ambiental de la UMUS.</v>
      </c>
      <c r="V22" s="481">
        <f t="shared" si="7"/>
        <v>2</v>
      </c>
      <c r="W22" s="1264">
        <f t="shared" si="1"/>
        <v>0</v>
      </c>
      <c r="X22" s="481" t="str">
        <f t="shared" si="8"/>
        <v>CUMPLIDA</v>
      </c>
      <c r="Y22" s="1512"/>
      <c r="AB22" s="1079"/>
    </row>
    <row r="23" spans="1:28" ht="132" x14ac:dyDescent="0.2">
      <c r="A23" s="1396"/>
      <c r="B23" s="1481"/>
      <c r="C23" s="1481" t="s">
        <v>1316</v>
      </c>
      <c r="D23" s="1481" t="s">
        <v>680</v>
      </c>
      <c r="E23" s="471" t="s">
        <v>1333</v>
      </c>
      <c r="F23" s="472" t="s">
        <v>680</v>
      </c>
      <c r="G23" s="471" t="s">
        <v>1400</v>
      </c>
      <c r="H23" s="489" t="s">
        <v>1401</v>
      </c>
      <c r="I23" s="488">
        <v>1</v>
      </c>
      <c r="J23" s="474">
        <v>41835</v>
      </c>
      <c r="K23" s="474">
        <v>41927</v>
      </c>
      <c r="L23" s="475">
        <f t="shared" si="0"/>
        <v>13.142857142857142</v>
      </c>
      <c r="M23" s="476" t="s">
        <v>141</v>
      </c>
      <c r="N23" s="477">
        <f>'Plan General'!N25</f>
        <v>1</v>
      </c>
      <c r="O23" s="478">
        <f t="shared" si="5"/>
        <v>1</v>
      </c>
      <c r="P23" s="479">
        <f t="shared" si="6"/>
        <v>13.142857142857142</v>
      </c>
      <c r="Q23" s="479">
        <f t="shared" si="2"/>
        <v>0</v>
      </c>
      <c r="R23" s="479">
        <f t="shared" si="3"/>
        <v>0</v>
      </c>
      <c r="S23" s="480"/>
      <c r="T23" s="480"/>
      <c r="U23" s="208" t="str">
        <f>'Plan General'!U25</f>
        <v>Se tiene aprobado por la Coordinadora de la UMUS la versión final del formato 20140805_Validación de Contenidos PMAs. el cual es insumo de trabajo del componente ambiental de la UMUS.</v>
      </c>
      <c r="V23" s="481">
        <f t="shared" si="7"/>
        <v>2</v>
      </c>
      <c r="W23" s="1264">
        <f t="shared" si="1"/>
        <v>0</v>
      </c>
      <c r="X23" s="481" t="str">
        <f t="shared" si="8"/>
        <v>CUMPLIDA</v>
      </c>
      <c r="Y23" s="1512"/>
      <c r="AB23" s="1079"/>
    </row>
    <row r="24" spans="1:28" ht="132" x14ac:dyDescent="0.2">
      <c r="A24" s="1396"/>
      <c r="B24" s="1481"/>
      <c r="C24" s="1481" t="s">
        <v>1316</v>
      </c>
      <c r="D24" s="1481" t="s">
        <v>680</v>
      </c>
      <c r="E24" s="471" t="s">
        <v>1333</v>
      </c>
      <c r="F24" s="472" t="s">
        <v>680</v>
      </c>
      <c r="G24" s="471" t="s">
        <v>1402</v>
      </c>
      <c r="H24" s="489" t="s">
        <v>1401</v>
      </c>
      <c r="I24" s="488">
        <v>1</v>
      </c>
      <c r="J24" s="474">
        <v>41835</v>
      </c>
      <c r="K24" s="474">
        <v>41927</v>
      </c>
      <c r="L24" s="475">
        <f t="shared" si="0"/>
        <v>13.142857142857142</v>
      </c>
      <c r="M24" s="476" t="s">
        <v>141</v>
      </c>
      <c r="N24" s="477">
        <f>'Plan General'!N26</f>
        <v>1</v>
      </c>
      <c r="O24" s="478">
        <f t="shared" si="5"/>
        <v>1</v>
      </c>
      <c r="P24" s="479">
        <f t="shared" si="6"/>
        <v>13.142857142857142</v>
      </c>
      <c r="Q24" s="479">
        <f t="shared" si="2"/>
        <v>0</v>
      </c>
      <c r="R24" s="479">
        <f t="shared" si="3"/>
        <v>0</v>
      </c>
      <c r="S24" s="480"/>
      <c r="T24" s="480"/>
      <c r="U24" s="208" t="str">
        <f>'Plan General'!U26</f>
        <v>Se tiene aprobado por la Coordinadora de la UMUS la versión final del formato 20140810_Seguimiento a observaciones. El cual es adoptado por todos los componentes de la UMUS.</v>
      </c>
      <c r="V24" s="481">
        <f t="shared" si="7"/>
        <v>2</v>
      </c>
      <c r="W24" s="1264">
        <f t="shared" si="1"/>
        <v>0</v>
      </c>
      <c r="X24" s="481" t="str">
        <f t="shared" si="8"/>
        <v>CUMPLIDA</v>
      </c>
      <c r="Y24" s="1512"/>
      <c r="AB24" s="1079"/>
    </row>
    <row r="25" spans="1:28" ht="84" x14ac:dyDescent="0.2">
      <c r="A25" s="1396"/>
      <c r="B25" s="1481"/>
      <c r="C25" s="1481" t="s">
        <v>1316</v>
      </c>
      <c r="D25" s="1481" t="s">
        <v>680</v>
      </c>
      <c r="E25" s="471" t="s">
        <v>1333</v>
      </c>
      <c r="F25" s="472" t="s">
        <v>680</v>
      </c>
      <c r="G25" s="471" t="s">
        <v>1403</v>
      </c>
      <c r="H25" s="489" t="s">
        <v>1404</v>
      </c>
      <c r="I25" s="488">
        <v>3</v>
      </c>
      <c r="J25" s="474">
        <v>41835</v>
      </c>
      <c r="K25" s="474">
        <v>41927</v>
      </c>
      <c r="L25" s="475">
        <f t="shared" si="0"/>
        <v>13.142857142857142</v>
      </c>
      <c r="M25" s="476" t="s">
        <v>141</v>
      </c>
      <c r="N25" s="477">
        <f>'Plan General'!N27</f>
        <v>3</v>
      </c>
      <c r="O25" s="478">
        <f t="shared" si="5"/>
        <v>1</v>
      </c>
      <c r="P25" s="479">
        <f t="shared" si="6"/>
        <v>13.142857142857142</v>
      </c>
      <c r="Q25" s="479">
        <f t="shared" si="2"/>
        <v>0</v>
      </c>
      <c r="R25" s="479">
        <f t="shared" si="3"/>
        <v>0</v>
      </c>
      <c r="S25" s="480"/>
      <c r="T25" s="480"/>
      <c r="U25" s="208" t="str">
        <f>'Plan General'!U27</f>
        <v xml:space="preserve">Se realizaron y aprobaron por la Coordinadora,  los flujogramas: Contratación directa-fuente única, Contratación Consultores individuales  y Shopping, de acuerdo a la norma Banco.   </v>
      </c>
      <c r="V25" s="481">
        <f t="shared" si="7"/>
        <v>2</v>
      </c>
      <c r="W25" s="1264">
        <f t="shared" si="1"/>
        <v>0</v>
      </c>
      <c r="X25" s="481" t="str">
        <f t="shared" si="8"/>
        <v>CUMPLIDA</v>
      </c>
      <c r="Y25" s="1512"/>
      <c r="AB25" s="1079"/>
    </row>
    <row r="26" spans="1:28" ht="108" x14ac:dyDescent="0.2">
      <c r="A26" s="898">
        <v>32</v>
      </c>
      <c r="B26" s="899" t="s">
        <v>1707</v>
      </c>
      <c r="C26" s="899" t="s">
        <v>1316</v>
      </c>
      <c r="D26" s="899" t="s">
        <v>680</v>
      </c>
      <c r="E26" s="471" t="s">
        <v>1358</v>
      </c>
      <c r="F26" s="472" t="s">
        <v>680</v>
      </c>
      <c r="G26" s="471" t="s">
        <v>1444</v>
      </c>
      <c r="H26" s="471" t="s">
        <v>51</v>
      </c>
      <c r="I26" s="473">
        <v>1</v>
      </c>
      <c r="J26" s="903">
        <v>41852</v>
      </c>
      <c r="K26" s="903">
        <v>42004</v>
      </c>
      <c r="L26" s="475">
        <f t="shared" si="0"/>
        <v>21.714285714285715</v>
      </c>
      <c r="M26" s="476" t="s">
        <v>1469</v>
      </c>
      <c r="N26" s="477">
        <f>'Plan General'!N67</f>
        <v>1</v>
      </c>
      <c r="O26" s="478">
        <f t="shared" si="5"/>
        <v>1</v>
      </c>
      <c r="P26" s="479">
        <f t="shared" si="6"/>
        <v>21.714285714285715</v>
      </c>
      <c r="Q26" s="479">
        <f t="shared" si="2"/>
        <v>0</v>
      </c>
      <c r="R26" s="479">
        <f t="shared" si="3"/>
        <v>0</v>
      </c>
      <c r="S26" s="480"/>
      <c r="T26" s="480"/>
      <c r="U26" s="208" t="str">
        <f>'Plan General'!U67</f>
        <v>Se expidió la circular 20144000073813, dirigida a los supervisores de convenios suscritos con cargo a proyectos del Viceministerio teniendo en cuenta las directrices del Manual de Supervisión y del Manual de Gestión Documental del MT.</v>
      </c>
      <c r="V26" s="481">
        <f t="shared" si="7"/>
        <v>2</v>
      </c>
      <c r="W26" s="1264">
        <f t="shared" si="1"/>
        <v>0</v>
      </c>
      <c r="X26" s="481" t="str">
        <f t="shared" si="8"/>
        <v>CUMPLIDA</v>
      </c>
      <c r="Y26" s="481" t="str">
        <f t="shared" si="4"/>
        <v>CUMPLIDA</v>
      </c>
      <c r="AB26" s="1079"/>
    </row>
    <row r="27" spans="1:28" ht="26.25" customHeight="1" x14ac:dyDescent="0.2">
      <c r="A27" s="948" t="s">
        <v>678</v>
      </c>
      <c r="B27" s="948"/>
      <c r="C27" s="948"/>
      <c r="D27" s="948"/>
      <c r="E27" s="948"/>
      <c r="F27" s="948"/>
      <c r="G27" s="948"/>
      <c r="H27" s="948"/>
      <c r="I27" s="948"/>
      <c r="J27" s="948"/>
      <c r="K27" s="948"/>
      <c r="L27" s="948"/>
      <c r="M27" s="948"/>
      <c r="N27" s="948"/>
      <c r="O27" s="948"/>
      <c r="P27" s="948"/>
      <c r="Q27" s="948"/>
      <c r="R27" s="948"/>
      <c r="S27" s="940"/>
      <c r="T27" s="940"/>
      <c r="U27" s="948"/>
      <c r="V27" s="949"/>
      <c r="W27" s="1264">
        <f t="shared" si="1"/>
        <v>0</v>
      </c>
      <c r="X27" s="914"/>
      <c r="Y27" s="949"/>
    </row>
    <row r="28" spans="1:28" ht="252.75" customHeight="1" x14ac:dyDescent="0.2">
      <c r="A28" s="898">
        <v>1</v>
      </c>
      <c r="B28" s="899" t="s">
        <v>1722</v>
      </c>
      <c r="C28" s="899" t="s">
        <v>679</v>
      </c>
      <c r="D28" s="899" t="s">
        <v>680</v>
      </c>
      <c r="E28" s="472" t="s">
        <v>681</v>
      </c>
      <c r="F28" s="472" t="s">
        <v>680</v>
      </c>
      <c r="G28" s="950" t="s">
        <v>728</v>
      </c>
      <c r="H28" s="950" t="s">
        <v>774</v>
      </c>
      <c r="I28" s="928">
        <v>12</v>
      </c>
      <c r="J28" s="951">
        <v>41487</v>
      </c>
      <c r="K28" s="951">
        <v>41851</v>
      </c>
      <c r="L28" s="475">
        <f t="shared" ref="L28:L49" si="9">(+K28-J28)/7</f>
        <v>52</v>
      </c>
      <c r="M28" s="476" t="s">
        <v>25</v>
      </c>
      <c r="N28" s="477">
        <f>+'Plan General'!N89</f>
        <v>12</v>
      </c>
      <c r="O28" s="478">
        <f>IF(N28/I28&gt;1,1,+N28/I28)</f>
        <v>1</v>
      </c>
      <c r="P28" s="479">
        <f>+L28*O28</f>
        <v>52</v>
      </c>
      <c r="Q28" s="479">
        <f t="shared" si="2"/>
        <v>0</v>
      </c>
      <c r="R28" s="479">
        <f t="shared" si="3"/>
        <v>0</v>
      </c>
      <c r="S28" s="480"/>
      <c r="T28" s="480"/>
      <c r="U28" s="208" t="str">
        <f>+'Plan General'!U89</f>
        <v>Se viene cumpliendo publicando permanentemente en el sitio WEB MT los informes relacionados con el tema en la siguiente dirección: https://www.mintransporte.gov.co/publicaciones.php?id=1364 .</v>
      </c>
      <c r="V28" s="481">
        <f>IF(O28=100%,2,0)</f>
        <v>2</v>
      </c>
      <c r="W28" s="1264">
        <f t="shared" si="1"/>
        <v>0</v>
      </c>
      <c r="X28" s="481" t="str">
        <f>IF(V28+W28&gt;1,"CUMPLIDA",IF(W28=1,"EN TERMINO","VENCIDA"))</f>
        <v>CUMPLIDA</v>
      </c>
      <c r="Y28" s="481" t="str">
        <f>IF(X28="CUMPLIDA","CUMPLIDA",IF(X28="EN TERMINO","EN TERMINO","VENCIDA"))</f>
        <v>CUMPLIDA</v>
      </c>
      <c r="AB28" s="1081"/>
    </row>
    <row r="29" spans="1:28" ht="409.5" x14ac:dyDescent="0.2">
      <c r="A29" s="898">
        <v>3</v>
      </c>
      <c r="B29" s="899" t="s">
        <v>1723</v>
      </c>
      <c r="C29" s="899" t="s">
        <v>679</v>
      </c>
      <c r="D29" s="899" t="s">
        <v>680</v>
      </c>
      <c r="E29" s="472" t="s">
        <v>682</v>
      </c>
      <c r="F29" s="472" t="s">
        <v>680</v>
      </c>
      <c r="G29" s="950" t="s">
        <v>729</v>
      </c>
      <c r="H29" s="950" t="s">
        <v>808</v>
      </c>
      <c r="I29" s="928">
        <v>1</v>
      </c>
      <c r="J29" s="951">
        <v>41487</v>
      </c>
      <c r="K29" s="951">
        <v>41639</v>
      </c>
      <c r="L29" s="475">
        <f t="shared" si="9"/>
        <v>21.714285714285715</v>
      </c>
      <c r="M29" s="476" t="s">
        <v>25</v>
      </c>
      <c r="N29" s="477">
        <f>+'Plan General'!N90</f>
        <v>1</v>
      </c>
      <c r="O29" s="478">
        <f t="shared" ref="O29:O49" si="10">IF(N29/I29&gt;1,1,+N29/I29)</f>
        <v>1</v>
      </c>
      <c r="P29" s="479">
        <f t="shared" ref="P29:P49" si="11">+L29*O29</f>
        <v>21.714285714285715</v>
      </c>
      <c r="Q29" s="479">
        <f t="shared" si="2"/>
        <v>0</v>
      </c>
      <c r="R29" s="479">
        <f t="shared" si="3"/>
        <v>0</v>
      </c>
      <c r="S29" s="480"/>
      <c r="T29" s="480"/>
      <c r="U29" s="208" t="str">
        <f>+'Plan General'!U90</f>
        <v xml:space="preserve"> Basados en la resolución 10106 de octubre de 2012, "Por la cual se constituye el Observatorio de Transporte de Carga por Carretera (OTCC).", se cumple con la  discusión participativa en el que se analizan los asuntos asociados al transporte público de carga y donde igualmente se efectúa el monitoreo, el seguimiento y la validación de las fuentes de información que se considere necesario consultar a efectos de atender las actividades propias del mercado. Igualmente se entregó el  informe final del Contrato 329 - 2012, cuyo objeto fue  ““ Realizar el estudio de movilización de transporte de carga por carretera  a nivel nacional y adelantar la recolección y análisis de datos  tendientes a determinar los tiempos logísticos en origen y en destino que se generan  en la operación de transporte de carga por carretera”; los objetivos específicos de este contrato  fueron los relacionados con el hallazgo:
1. Actualizar la matriz de movilización de carga por carretera, caracterizada por las diferentes variables de vehículos, productos, y otras requeridas.
2. Actualizar la información de movilización de carga de los modelos de oferta vehicular y SIRTCC (Sistema de
Información para la Regulación del Transporte de Carga por Carretera).
3. Calcular el número de recorridos cargados y vacíos de los vehículos y su participación dentro de la movilización de carga.
4. Estructurar, desarrollar e implementar la metodología de recolección y análisis de datos para estimar los tiempos logísticos (cargue y descargue) en los puertos marítimos (Buenaventura, Cartagena, Barranquilla y Santa Marta) y principales centros de producción y consumo (Bogotá, Medellín, Cali, Bucaramanga, Barranquilla, Cartagena).
De otra parte, se realizó análisis de tiempos logísticos.  Toda la información se puede consultar en https://www.mintransporte.gov.co/publicaciones.php?id=2648
CON ESTA INFORMACIÓN SE PIDE DAR POR CUMPLIDA LA META  PUES LOS DOCUMENTOS ANTES MENCIONADOS YA SOBREPASAN LA UNIDAD DE MEDIDA DE LA META QUE ES : "Documento en el que se adopten los requerimientos  recogidos en la implementación del observatorio de carga, el ajuste de validación de la encuesta origen destino 2013 y de la medición de tiempos logísticos"</v>
      </c>
      <c r="V29" s="481">
        <f t="shared" ref="V29:V49" si="12">IF(O29=100%,2,0)</f>
        <v>2</v>
      </c>
      <c r="W29" s="1264">
        <f t="shared" si="1"/>
        <v>0</v>
      </c>
      <c r="X29" s="481" t="str">
        <f t="shared" ref="X29:X49" si="13">IF(V29+W29&gt;1,"CUMPLIDA",IF(W29=1,"EN TERMINO","VENCIDA"))</f>
        <v>CUMPLIDA</v>
      </c>
      <c r="Y29" s="481" t="str">
        <f>IF(X29="CUMPLIDA","CUMPLIDA",IF(X29="EN TERMINO","EN TERMINO","VENCIDA"))</f>
        <v>CUMPLIDA</v>
      </c>
      <c r="AB29" s="1081"/>
    </row>
    <row r="30" spans="1:28" ht="168" x14ac:dyDescent="0.2">
      <c r="A30" s="898">
        <v>4</v>
      </c>
      <c r="B30" s="899" t="s">
        <v>1724</v>
      </c>
      <c r="C30" s="899" t="s">
        <v>679</v>
      </c>
      <c r="D30" s="899" t="s">
        <v>680</v>
      </c>
      <c r="E30" s="472" t="s">
        <v>683</v>
      </c>
      <c r="F30" s="472" t="s">
        <v>680</v>
      </c>
      <c r="G30" s="950" t="s">
        <v>730</v>
      </c>
      <c r="H30" s="950" t="s">
        <v>775</v>
      </c>
      <c r="I30" s="928">
        <v>3</v>
      </c>
      <c r="J30" s="951">
        <v>41487</v>
      </c>
      <c r="K30" s="951">
        <v>41623</v>
      </c>
      <c r="L30" s="475">
        <f t="shared" si="9"/>
        <v>19.428571428571427</v>
      </c>
      <c r="M30" s="476" t="s">
        <v>25</v>
      </c>
      <c r="N30" s="477">
        <f>+'Plan General'!N91</f>
        <v>3</v>
      </c>
      <c r="O30" s="478">
        <f t="shared" si="10"/>
        <v>1</v>
      </c>
      <c r="P30" s="479">
        <f t="shared" si="11"/>
        <v>19.428571428571427</v>
      </c>
      <c r="Q30" s="479">
        <f t="shared" si="2"/>
        <v>0</v>
      </c>
      <c r="R30" s="479">
        <f t="shared" si="3"/>
        <v>0</v>
      </c>
      <c r="S30" s="480"/>
      <c r="T30" s="480"/>
      <c r="U30" s="208" t="str">
        <f>+'Plan General'!U91</f>
        <v>El 27 de marzo de 2014 se actualizaron en plataforma DARUMA los instructivos así:
AUT-I-030 CERTIFICACION DE CUMPLIMIENTO DE REQUISITOS PARA REGISTRO INICIAL DE VEHICULOS DE CARGA  Versión 2.
AUT-I-061 RECONOCIMIENTO ECONOMICO POR DESINTEGRACION FISICA TOTAL DE VEHICULOS DE TRANSPORTE PUBLICO DE CARGA POR CARRETERA Y RECONOCIMIENTO ECONÓMICO POR DESINTEGRACIÓN FÍSICA TOTAL DE VEHÍCULOS DE TRANSPORTE PÚBLICO DE CARGA POR CARRETERA CON REPOSICION. Versión 2.
AUT-I-001 APROBACIÓN DE CAUCION: PARA REGISTRO INICIAL DE UN VEHICULO NUEVO Documento Obsoleto por entrada en Vigencia del Decreto 1764 de 2013</v>
      </c>
      <c r="V30" s="481">
        <f t="shared" si="12"/>
        <v>2</v>
      </c>
      <c r="W30" s="1264">
        <f t="shared" si="1"/>
        <v>0</v>
      </c>
      <c r="X30" s="481" t="str">
        <f t="shared" si="13"/>
        <v>CUMPLIDA</v>
      </c>
      <c r="Y30" s="481" t="str">
        <f>IF(X30="CUMPLIDA","CUMPLIDA",IF(X30="EN TERMINO","EN TERMINO","VENCIDA"))</f>
        <v>CUMPLIDA</v>
      </c>
      <c r="AB30" s="1081"/>
    </row>
    <row r="31" spans="1:28" ht="72" x14ac:dyDescent="0.2">
      <c r="A31" s="898">
        <v>5</v>
      </c>
      <c r="B31" s="899" t="s">
        <v>1725</v>
      </c>
      <c r="C31" s="899" t="s">
        <v>679</v>
      </c>
      <c r="D31" s="899" t="s">
        <v>680</v>
      </c>
      <c r="E31" s="952" t="s">
        <v>684</v>
      </c>
      <c r="F31" s="472" t="s">
        <v>680</v>
      </c>
      <c r="G31" s="950" t="s">
        <v>731</v>
      </c>
      <c r="H31" s="950" t="s">
        <v>776</v>
      </c>
      <c r="I31" s="928">
        <v>2</v>
      </c>
      <c r="J31" s="951">
        <v>41487</v>
      </c>
      <c r="K31" s="951">
        <v>41851</v>
      </c>
      <c r="L31" s="475">
        <f t="shared" si="9"/>
        <v>52</v>
      </c>
      <c r="M31" s="476" t="s">
        <v>814</v>
      </c>
      <c r="N31" s="477">
        <f>+'Plan General'!N92</f>
        <v>2</v>
      </c>
      <c r="O31" s="478">
        <f t="shared" si="10"/>
        <v>1</v>
      </c>
      <c r="P31" s="479">
        <f t="shared" si="11"/>
        <v>52</v>
      </c>
      <c r="Q31" s="479">
        <f t="shared" si="2"/>
        <v>0</v>
      </c>
      <c r="R31" s="479">
        <f t="shared" si="3"/>
        <v>0</v>
      </c>
      <c r="S31" s="480"/>
      <c r="T31" s="480"/>
      <c r="U31" s="208" t="str">
        <f>'Plan General'!U92</f>
        <v>Se realizaron las reuniones trimestrales de seguimiento a los entes gestores de los SITM, se les reiteró el compromiso de reporte de los indicadores al SISETU. Simultáneamente se recibieron los indicadores mediante correo físico y electrónico, aunque algunos SITM no reportan la totalidad por imposibilidad técnica y de recursos.</v>
      </c>
      <c r="V31" s="481">
        <f t="shared" si="12"/>
        <v>2</v>
      </c>
      <c r="W31" s="1264">
        <f t="shared" si="1"/>
        <v>0</v>
      </c>
      <c r="X31" s="481" t="str">
        <f t="shared" si="13"/>
        <v>CUMPLIDA</v>
      </c>
      <c r="Y31" s="481" t="str">
        <f>IF(X31="CUMPLIDA","CUMPLIDA",IF(X31="EN TERMINO","EN TERMINO","VENCIDA"))</f>
        <v>CUMPLIDA</v>
      </c>
      <c r="AB31" s="1081"/>
    </row>
    <row r="32" spans="1:28" ht="96" x14ac:dyDescent="0.2">
      <c r="A32" s="1396">
        <v>6</v>
      </c>
      <c r="B32" s="1397" t="s">
        <v>1726</v>
      </c>
      <c r="C32" s="1402" t="s">
        <v>679</v>
      </c>
      <c r="D32" s="1402" t="s">
        <v>680</v>
      </c>
      <c r="E32" s="952" t="s">
        <v>685</v>
      </c>
      <c r="F32" s="472" t="s">
        <v>680</v>
      </c>
      <c r="G32" s="950" t="s">
        <v>732</v>
      </c>
      <c r="H32" s="950" t="s">
        <v>777</v>
      </c>
      <c r="I32" s="928">
        <v>2</v>
      </c>
      <c r="J32" s="951">
        <v>41487</v>
      </c>
      <c r="K32" s="951">
        <v>41851</v>
      </c>
      <c r="L32" s="475">
        <f t="shared" si="9"/>
        <v>52</v>
      </c>
      <c r="M32" s="476" t="s">
        <v>814</v>
      </c>
      <c r="N32" s="477">
        <f>+'Plan General'!N93</f>
        <v>2</v>
      </c>
      <c r="O32" s="478">
        <f t="shared" si="10"/>
        <v>1</v>
      </c>
      <c r="P32" s="479">
        <f t="shared" si="11"/>
        <v>52</v>
      </c>
      <c r="Q32" s="479">
        <f t="shared" si="2"/>
        <v>0</v>
      </c>
      <c r="R32" s="479">
        <f t="shared" si="3"/>
        <v>0</v>
      </c>
      <c r="S32" s="480"/>
      <c r="T32" s="480"/>
      <c r="U32" s="208" t="str">
        <f>+'Plan General'!U93</f>
        <v>Se anexan actas: 
No.072 con fecha 2014/01/21 Seguimiento a la operación del SITM del área Metropolitana de Bucaramanga. 
Acta No. 77 del 2014/08/08 de Transmetro.
Ayuda de memoria visita técnica 2014/07/03 SITM Mío. Mesa técnica con los transportadores.
Ayuda de memoria 2014/05/13 , se realizo comité de seguimiento Conpes Bogotá 3677.</v>
      </c>
      <c r="V32" s="481">
        <f t="shared" si="12"/>
        <v>2</v>
      </c>
      <c r="W32" s="1264">
        <f t="shared" si="1"/>
        <v>0</v>
      </c>
      <c r="X32" s="481" t="str">
        <f t="shared" si="13"/>
        <v>CUMPLIDA</v>
      </c>
      <c r="Y32" s="1512" t="str">
        <f>IF(X32&amp;X33="CUMPLIDA","CUMPLIDA",IF(OR(X32="VENCIDA",X33="VENCIDA"),"VENCIDA",IF(V32+V33=4,"CUMPLIDA","EN TERMINO")))</f>
        <v>CUMPLIDA</v>
      </c>
      <c r="AB32" s="1081"/>
    </row>
    <row r="33" spans="1:28" ht="60" x14ac:dyDescent="0.2">
      <c r="A33" s="1396"/>
      <c r="B33" s="1397"/>
      <c r="C33" s="1402"/>
      <c r="D33" s="1402"/>
      <c r="E33" s="952" t="s">
        <v>686</v>
      </c>
      <c r="F33" s="472" t="s">
        <v>680</v>
      </c>
      <c r="G33" s="950" t="s">
        <v>733</v>
      </c>
      <c r="H33" s="950" t="s">
        <v>778</v>
      </c>
      <c r="I33" s="928">
        <v>2</v>
      </c>
      <c r="J33" s="951">
        <v>41487</v>
      </c>
      <c r="K33" s="951">
        <v>41851</v>
      </c>
      <c r="L33" s="475">
        <f t="shared" si="9"/>
        <v>52</v>
      </c>
      <c r="M33" s="476" t="s">
        <v>814</v>
      </c>
      <c r="N33" s="477">
        <f>+'Plan General'!N94</f>
        <v>2</v>
      </c>
      <c r="O33" s="478">
        <f t="shared" si="10"/>
        <v>1</v>
      </c>
      <c r="P33" s="479">
        <f t="shared" si="11"/>
        <v>52</v>
      </c>
      <c r="Q33" s="479">
        <f t="shared" si="2"/>
        <v>0</v>
      </c>
      <c r="R33" s="479">
        <f t="shared" si="3"/>
        <v>0</v>
      </c>
      <c r="S33" s="480"/>
      <c r="T33" s="480"/>
      <c r="U33" s="208" t="str">
        <f>+'Plan General'!U94</f>
        <v>Se ha realizado acompañamiento en reuniones trimestrales, juntas directivas, reuniones de seguimiento y comités fiduciarios. Se han adelantado medidas por parte de las autoridades locales para combatir el paralelismo e informalidad.</v>
      </c>
      <c r="V33" s="481">
        <f t="shared" si="12"/>
        <v>2</v>
      </c>
      <c r="W33" s="1264">
        <f t="shared" si="1"/>
        <v>0</v>
      </c>
      <c r="X33" s="481" t="str">
        <f t="shared" si="13"/>
        <v>CUMPLIDA</v>
      </c>
      <c r="Y33" s="1512"/>
      <c r="AB33" s="1081"/>
    </row>
    <row r="34" spans="1:28" ht="48" x14ac:dyDescent="0.2">
      <c r="A34" s="898">
        <v>7</v>
      </c>
      <c r="B34" s="953" t="s">
        <v>1727</v>
      </c>
      <c r="C34" s="899" t="s">
        <v>679</v>
      </c>
      <c r="D34" s="899" t="s">
        <v>680</v>
      </c>
      <c r="E34" s="952" t="s">
        <v>687</v>
      </c>
      <c r="F34" s="472" t="s">
        <v>680</v>
      </c>
      <c r="G34" s="950" t="s">
        <v>733</v>
      </c>
      <c r="H34" s="950" t="s">
        <v>779</v>
      </c>
      <c r="I34" s="928">
        <v>2</v>
      </c>
      <c r="J34" s="951">
        <v>41487</v>
      </c>
      <c r="K34" s="951">
        <v>41851</v>
      </c>
      <c r="L34" s="475">
        <f t="shared" si="9"/>
        <v>52</v>
      </c>
      <c r="M34" s="476" t="s">
        <v>814</v>
      </c>
      <c r="N34" s="477">
        <f>+'Plan General'!N95</f>
        <v>2</v>
      </c>
      <c r="O34" s="478">
        <f t="shared" si="10"/>
        <v>1</v>
      </c>
      <c r="P34" s="479">
        <f t="shared" si="11"/>
        <v>52</v>
      </c>
      <c r="Q34" s="479">
        <f t="shared" si="2"/>
        <v>0</v>
      </c>
      <c r="R34" s="479">
        <f t="shared" si="3"/>
        <v>0</v>
      </c>
      <c r="S34" s="480"/>
      <c r="T34" s="480"/>
      <c r="U34" s="208" t="str">
        <f>+'Plan General'!U95</f>
        <v>Se realizaron talleres de capacitación para estructurar los POA y definir las actividades a ejecutar en 2014. también talleres para elaboración de pliegos acorde con exigencias de banca multilateral.</v>
      </c>
      <c r="V34" s="481">
        <f t="shared" si="12"/>
        <v>2</v>
      </c>
      <c r="W34" s="1264">
        <f t="shared" si="1"/>
        <v>0</v>
      </c>
      <c r="X34" s="481" t="str">
        <f t="shared" si="13"/>
        <v>CUMPLIDA</v>
      </c>
      <c r="Y34" s="481" t="str">
        <f>IF(X34="CUMPLIDA","CUMPLIDA",IF(X34="EN TERMINO","EN TERMINO","VENCIDA"))</f>
        <v>CUMPLIDA</v>
      </c>
      <c r="AB34" s="1081"/>
    </row>
    <row r="35" spans="1:28" ht="36" x14ac:dyDescent="0.2">
      <c r="A35" s="1396">
        <v>8</v>
      </c>
      <c r="B35" s="1397" t="s">
        <v>1728</v>
      </c>
      <c r="C35" s="1402" t="s">
        <v>679</v>
      </c>
      <c r="D35" s="1402" t="s">
        <v>680</v>
      </c>
      <c r="E35" s="952" t="s">
        <v>688</v>
      </c>
      <c r="F35" s="472" t="s">
        <v>680</v>
      </c>
      <c r="G35" s="950" t="s">
        <v>132</v>
      </c>
      <c r="H35" s="950" t="s">
        <v>780</v>
      </c>
      <c r="I35" s="928">
        <v>1</v>
      </c>
      <c r="J35" s="951">
        <v>41487</v>
      </c>
      <c r="K35" s="951">
        <v>41639</v>
      </c>
      <c r="L35" s="475">
        <f t="shared" si="9"/>
        <v>21.714285714285715</v>
      </c>
      <c r="M35" s="476" t="s">
        <v>814</v>
      </c>
      <c r="N35" s="477">
        <f>+'Plan General'!N96</f>
        <v>1</v>
      </c>
      <c r="O35" s="478">
        <f t="shared" si="10"/>
        <v>1</v>
      </c>
      <c r="P35" s="479">
        <f t="shared" si="11"/>
        <v>21.714285714285715</v>
      </c>
      <c r="Q35" s="479">
        <f t="shared" si="2"/>
        <v>0</v>
      </c>
      <c r="R35" s="479">
        <f t="shared" si="3"/>
        <v>0</v>
      </c>
      <c r="S35" s="480"/>
      <c r="T35" s="480"/>
      <c r="U35" s="208" t="str">
        <f>+'Plan General'!U96</f>
        <v>Se actualizó y remitió a Planeación la actualización del mapa de riesgos</v>
      </c>
      <c r="V35" s="481">
        <f t="shared" si="12"/>
        <v>2</v>
      </c>
      <c r="W35" s="1264">
        <f t="shared" si="1"/>
        <v>0</v>
      </c>
      <c r="X35" s="481" t="str">
        <f t="shared" si="13"/>
        <v>CUMPLIDA</v>
      </c>
      <c r="Y35" s="1512" t="str">
        <f>IF(X35&amp;X36="CUMPLIDA","CUMPLIDA",IF(OR(X35="VENCIDA",X36="VENCIDA"),"VENCIDA",IF(V35+V36=4,"CUMPLIDA","EN TERMINO")))</f>
        <v>CUMPLIDA</v>
      </c>
      <c r="AB35" s="1081"/>
    </row>
    <row r="36" spans="1:28" ht="60" x14ac:dyDescent="0.2">
      <c r="A36" s="1396"/>
      <c r="B36" s="1397"/>
      <c r="C36" s="1402"/>
      <c r="D36" s="1402"/>
      <c r="E36" s="952" t="s">
        <v>689</v>
      </c>
      <c r="F36" s="472" t="s">
        <v>680</v>
      </c>
      <c r="G36" s="950" t="s">
        <v>734</v>
      </c>
      <c r="H36" s="950" t="s">
        <v>781</v>
      </c>
      <c r="I36" s="954">
        <v>1</v>
      </c>
      <c r="J36" s="951">
        <v>41487</v>
      </c>
      <c r="K36" s="951">
        <v>41729</v>
      </c>
      <c r="L36" s="475">
        <f t="shared" si="9"/>
        <v>34.571428571428569</v>
      </c>
      <c r="M36" s="476" t="s">
        <v>814</v>
      </c>
      <c r="N36" s="477">
        <f>+'Plan General'!N97</f>
        <v>1</v>
      </c>
      <c r="O36" s="478">
        <f t="shared" si="10"/>
        <v>1</v>
      </c>
      <c r="P36" s="479">
        <f t="shared" si="11"/>
        <v>34.571428571428569</v>
      </c>
      <c r="Q36" s="479">
        <f t="shared" si="2"/>
        <v>0</v>
      </c>
      <c r="R36" s="479">
        <f t="shared" si="3"/>
        <v>0</v>
      </c>
      <c r="S36" s="480"/>
      <c r="T36" s="480"/>
      <c r="U36" s="208" t="str">
        <f>+'Plan General'!U97</f>
        <v>El instructivo AAT-I-001 se encuentra aprobado y ya  esta disponible la versión 2 en el aplicativo Daruma , acorde con la normatividad vigente de los SITM y SETP</v>
      </c>
      <c r="V36" s="481">
        <f t="shared" si="12"/>
        <v>2</v>
      </c>
      <c r="W36" s="1264">
        <f t="shared" si="1"/>
        <v>0</v>
      </c>
      <c r="X36" s="481" t="str">
        <f t="shared" si="13"/>
        <v>CUMPLIDA</v>
      </c>
      <c r="Y36" s="1512"/>
      <c r="AB36" s="1081"/>
    </row>
    <row r="37" spans="1:28" ht="192" x14ac:dyDescent="0.2">
      <c r="A37" s="898">
        <v>10</v>
      </c>
      <c r="B37" s="955" t="s">
        <v>1729</v>
      </c>
      <c r="C37" s="899" t="s">
        <v>679</v>
      </c>
      <c r="D37" s="899" t="s">
        <v>680</v>
      </c>
      <c r="E37" s="952" t="s">
        <v>690</v>
      </c>
      <c r="F37" s="472" t="s">
        <v>680</v>
      </c>
      <c r="G37" s="950" t="s">
        <v>735</v>
      </c>
      <c r="H37" s="950" t="s">
        <v>782</v>
      </c>
      <c r="I37" s="928">
        <v>1</v>
      </c>
      <c r="J37" s="951">
        <v>41487</v>
      </c>
      <c r="K37" s="951">
        <v>41820</v>
      </c>
      <c r="L37" s="475">
        <f t="shared" si="9"/>
        <v>47.571428571428569</v>
      </c>
      <c r="M37" s="476" t="s">
        <v>814</v>
      </c>
      <c r="N37" s="477">
        <f>+'Plan General'!N98</f>
        <v>1</v>
      </c>
      <c r="O37" s="478">
        <f t="shared" si="10"/>
        <v>1</v>
      </c>
      <c r="P37" s="479">
        <f t="shared" si="11"/>
        <v>47.571428571428569</v>
      </c>
      <c r="Q37" s="479">
        <f t="shared" si="2"/>
        <v>0</v>
      </c>
      <c r="R37" s="479">
        <f t="shared" si="3"/>
        <v>0</v>
      </c>
      <c r="S37" s="480"/>
      <c r="T37" s="480"/>
      <c r="U37" s="208" t="str">
        <f>+'Plan General'!U98</f>
        <v>Se revisó y actualizó en el mes de diciembre el Manual Financiero y mediante correo electrónico del 3 de enero de 2014 se envío al Banco Mundial  para obtener la no objeción</v>
      </c>
      <c r="V37" s="481">
        <f t="shared" si="12"/>
        <v>2</v>
      </c>
      <c r="W37" s="1264">
        <f t="shared" si="1"/>
        <v>0</v>
      </c>
      <c r="X37" s="481" t="str">
        <f t="shared" si="13"/>
        <v>CUMPLIDA</v>
      </c>
      <c r="Y37" s="481" t="str">
        <f>IF(X37="CUMPLIDA","CUMPLIDA",IF(X37="EN TERMINO","EN TERMINO","VENCIDA"))</f>
        <v>CUMPLIDA</v>
      </c>
      <c r="AB37" s="1081"/>
    </row>
    <row r="38" spans="1:28" ht="156" x14ac:dyDescent="0.2">
      <c r="A38" s="898">
        <v>11</v>
      </c>
      <c r="B38" s="955" t="s">
        <v>1730</v>
      </c>
      <c r="C38" s="899" t="s">
        <v>679</v>
      </c>
      <c r="D38" s="899" t="s">
        <v>680</v>
      </c>
      <c r="E38" s="952" t="s">
        <v>691</v>
      </c>
      <c r="F38" s="472" t="s">
        <v>680</v>
      </c>
      <c r="G38" s="950" t="s">
        <v>736</v>
      </c>
      <c r="H38" s="950" t="s">
        <v>783</v>
      </c>
      <c r="I38" s="928">
        <v>2</v>
      </c>
      <c r="J38" s="951">
        <v>41487</v>
      </c>
      <c r="K38" s="951">
        <v>41729</v>
      </c>
      <c r="L38" s="475">
        <f t="shared" si="9"/>
        <v>34.571428571428569</v>
      </c>
      <c r="M38" s="476" t="s">
        <v>814</v>
      </c>
      <c r="N38" s="477">
        <f>+'Plan General'!N99</f>
        <v>2</v>
      </c>
      <c r="O38" s="478">
        <f t="shared" si="10"/>
        <v>1</v>
      </c>
      <c r="P38" s="479">
        <f t="shared" si="11"/>
        <v>34.571428571428569</v>
      </c>
      <c r="Q38" s="479">
        <f t="shared" si="2"/>
        <v>0</v>
      </c>
      <c r="R38" s="479">
        <f t="shared" si="3"/>
        <v>0</v>
      </c>
      <c r="S38" s="480"/>
      <c r="T38" s="480"/>
      <c r="U38" s="208" t="str">
        <f>+'Plan General'!U99</f>
        <v>Se enviaron comunicaciones a los entes gestores el 17 /dic/2013 con los radicados:
Metrocali 20132100438701
Megabus 20132100438821
Metrolínea 20132100438661
Metroplus 20132100438961
Transcaribe 20132100439011
Transmetro 20132100439051
Durante la vigencia 2014 se han realizado 2 reuniones trimestrales donde se hace seguimiento a los estados financieros de cada ente gestor.</v>
      </c>
      <c r="V38" s="481">
        <f t="shared" si="12"/>
        <v>2</v>
      </c>
      <c r="W38" s="1264">
        <f t="shared" si="1"/>
        <v>0</v>
      </c>
      <c r="X38" s="481" t="str">
        <f t="shared" si="13"/>
        <v>CUMPLIDA</v>
      </c>
      <c r="Y38" s="481" t="str">
        <f>IF(X38="CUMPLIDA","CUMPLIDA",IF(X38="EN TERMINO","EN TERMINO","VENCIDA"))</f>
        <v>CUMPLIDA</v>
      </c>
      <c r="AB38" s="1081"/>
    </row>
    <row r="39" spans="1:28" ht="102" customHeight="1" x14ac:dyDescent="0.2">
      <c r="A39" s="898">
        <v>12</v>
      </c>
      <c r="B39" s="927" t="s">
        <v>1731</v>
      </c>
      <c r="C39" s="927" t="s">
        <v>679</v>
      </c>
      <c r="D39" s="927" t="s">
        <v>680</v>
      </c>
      <c r="E39" s="952" t="s">
        <v>692</v>
      </c>
      <c r="F39" s="472" t="s">
        <v>680</v>
      </c>
      <c r="G39" s="950" t="s">
        <v>737</v>
      </c>
      <c r="H39" s="950" t="s">
        <v>784</v>
      </c>
      <c r="I39" s="928">
        <v>2</v>
      </c>
      <c r="J39" s="951">
        <v>41487</v>
      </c>
      <c r="K39" s="951">
        <v>41851</v>
      </c>
      <c r="L39" s="475">
        <f t="shared" si="9"/>
        <v>52</v>
      </c>
      <c r="M39" s="476" t="s">
        <v>814</v>
      </c>
      <c r="N39" s="477">
        <f>+'Plan General'!N100</f>
        <v>2</v>
      </c>
      <c r="O39" s="478">
        <f t="shared" si="10"/>
        <v>1</v>
      </c>
      <c r="P39" s="479">
        <f t="shared" si="11"/>
        <v>52</v>
      </c>
      <c r="Q39" s="479">
        <f t="shared" si="2"/>
        <v>0</v>
      </c>
      <c r="R39" s="479">
        <f t="shared" si="3"/>
        <v>0</v>
      </c>
      <c r="S39" s="480"/>
      <c r="T39" s="480"/>
      <c r="U39" s="542" t="str">
        <f>'Plan General'!U100</f>
        <v>En las reuniones de seguimiento se verifica el cumplimiento de los compromisos presupuestales.  Durante la vigencia 2013 se realizó cierre del empréstito y se obtuvo un nuevo crédito.
Durante la vigencia 2014 se han realizado 2 reuniones trimestrales donde se hace seguimiento a los estados financieros de cada ente gestor.</v>
      </c>
      <c r="V39" s="481">
        <f t="shared" si="12"/>
        <v>2</v>
      </c>
      <c r="W39" s="1264">
        <f t="shared" si="1"/>
        <v>0</v>
      </c>
      <c r="X39" s="481" t="str">
        <f>IF(V39+W39&gt;1,"CUMPLIDA",IF(W39=1,"EN TERMINO","VENCIDA"))</f>
        <v>CUMPLIDA</v>
      </c>
      <c r="Y39" s="481" t="str">
        <f>IF(X39="CUMPLIDA","CUMPLIDA",IF(X39="EN TERMINO","EN TERMINO","VENCIDA"))</f>
        <v>CUMPLIDA</v>
      </c>
      <c r="AB39" s="1081"/>
    </row>
    <row r="40" spans="1:28" ht="180" x14ac:dyDescent="0.2">
      <c r="A40" s="898">
        <v>14</v>
      </c>
      <c r="B40" s="956" t="s">
        <v>1732</v>
      </c>
      <c r="C40" s="899" t="s">
        <v>679</v>
      </c>
      <c r="D40" s="899" t="s">
        <v>680</v>
      </c>
      <c r="E40" s="952" t="s">
        <v>693</v>
      </c>
      <c r="F40" s="472" t="s">
        <v>680</v>
      </c>
      <c r="G40" s="950" t="s">
        <v>738</v>
      </c>
      <c r="H40" s="950" t="s">
        <v>785</v>
      </c>
      <c r="I40" s="928">
        <v>1</v>
      </c>
      <c r="J40" s="951">
        <v>41487</v>
      </c>
      <c r="K40" s="951">
        <v>41729</v>
      </c>
      <c r="L40" s="475">
        <f t="shared" si="9"/>
        <v>34.571428571428569</v>
      </c>
      <c r="M40" s="476" t="s">
        <v>814</v>
      </c>
      <c r="N40" s="477">
        <f>+'Plan General'!N101</f>
        <v>1</v>
      </c>
      <c r="O40" s="478">
        <f t="shared" si="10"/>
        <v>1</v>
      </c>
      <c r="P40" s="479">
        <f t="shared" si="11"/>
        <v>34.571428571428569</v>
      </c>
      <c r="Q40" s="479">
        <f t="shared" si="2"/>
        <v>0</v>
      </c>
      <c r="R40" s="479">
        <f t="shared" si="3"/>
        <v>0</v>
      </c>
      <c r="S40" s="480"/>
      <c r="T40" s="480"/>
      <c r="U40" s="208" t="str">
        <f>+'Plan General'!U101</f>
        <v xml:space="preserve">A 31 de marzo de 2014 se encuentran consolidados los informes financieros de los SETP. </v>
      </c>
      <c r="V40" s="481">
        <f t="shared" si="12"/>
        <v>2</v>
      </c>
      <c r="W40" s="1264">
        <f t="shared" si="1"/>
        <v>0</v>
      </c>
      <c r="X40" s="481" t="str">
        <f t="shared" si="13"/>
        <v>CUMPLIDA</v>
      </c>
      <c r="Y40" s="481" t="str">
        <f>IF(X40="CUMPLIDA","CUMPLIDA",IF(X40="EN TERMINO","EN TERMINO","VENCIDA"))</f>
        <v>CUMPLIDA</v>
      </c>
      <c r="AB40" s="1081"/>
    </row>
    <row r="41" spans="1:28" ht="76.5" customHeight="1" x14ac:dyDescent="0.2">
      <c r="A41" s="898">
        <v>15</v>
      </c>
      <c r="B41" s="927" t="s">
        <v>1733</v>
      </c>
      <c r="C41" s="927" t="s">
        <v>679</v>
      </c>
      <c r="D41" s="927" t="s">
        <v>680</v>
      </c>
      <c r="E41" s="952" t="s">
        <v>694</v>
      </c>
      <c r="F41" s="472" t="s">
        <v>680</v>
      </c>
      <c r="G41" s="950" t="s">
        <v>739</v>
      </c>
      <c r="H41" s="950" t="s">
        <v>786</v>
      </c>
      <c r="I41" s="928">
        <v>1</v>
      </c>
      <c r="J41" s="951">
        <v>41487</v>
      </c>
      <c r="K41" s="951">
        <v>41759</v>
      </c>
      <c r="L41" s="475">
        <f t="shared" si="9"/>
        <v>38.857142857142854</v>
      </c>
      <c r="M41" s="476" t="s">
        <v>814</v>
      </c>
      <c r="N41" s="477">
        <f>+'Plan General'!N102</f>
        <v>1</v>
      </c>
      <c r="O41" s="478">
        <f t="shared" si="10"/>
        <v>1</v>
      </c>
      <c r="P41" s="479">
        <f t="shared" si="11"/>
        <v>38.857142857142854</v>
      </c>
      <c r="Q41" s="479">
        <f t="shared" si="2"/>
        <v>0</v>
      </c>
      <c r="R41" s="479">
        <f t="shared" si="3"/>
        <v>0</v>
      </c>
      <c r="S41" s="480"/>
      <c r="T41" s="480"/>
      <c r="U41" s="208" t="str">
        <f>+'Plan General'!U102</f>
        <v xml:space="preserve">Con comunicación 201332100195693 del 23 de octubre de 2013 la Subdirección administrativa y financiera del MT indica que la depreciación de los bienes que están a cago de la asignación interna 2401-01-001 programa SITM se encuentra en forma consolidada dentro del sistema general de depreciación que maneja el MT. </v>
      </c>
      <c r="V41" s="481">
        <f t="shared" si="12"/>
        <v>2</v>
      </c>
      <c r="W41" s="1264">
        <f t="shared" si="1"/>
        <v>0</v>
      </c>
      <c r="X41" s="481" t="str">
        <f t="shared" si="13"/>
        <v>CUMPLIDA</v>
      </c>
      <c r="Y41" s="481" t="str">
        <f>IF(X41="CUMPLIDA","CUMPLIDA",IF(X41="EN TERMINO","EN TERMINO","VENCIDA"))</f>
        <v>CUMPLIDA</v>
      </c>
      <c r="AB41" s="1081"/>
    </row>
    <row r="42" spans="1:28" ht="72" x14ac:dyDescent="0.2">
      <c r="A42" s="1396">
        <v>16</v>
      </c>
      <c r="B42" s="1397" t="s">
        <v>1653</v>
      </c>
      <c r="C42" s="1397" t="s">
        <v>679</v>
      </c>
      <c r="D42" s="1397" t="s">
        <v>680</v>
      </c>
      <c r="E42" s="952" t="s">
        <v>695</v>
      </c>
      <c r="F42" s="472" t="s">
        <v>680</v>
      </c>
      <c r="G42" s="950" t="s">
        <v>740</v>
      </c>
      <c r="H42" s="950" t="s">
        <v>787</v>
      </c>
      <c r="I42" s="928">
        <v>1</v>
      </c>
      <c r="J42" s="951">
        <v>41487</v>
      </c>
      <c r="K42" s="951">
        <v>41670</v>
      </c>
      <c r="L42" s="475">
        <f t="shared" si="9"/>
        <v>26.142857142857142</v>
      </c>
      <c r="M42" s="476" t="s">
        <v>814</v>
      </c>
      <c r="N42" s="477">
        <f>+'Plan General'!N103</f>
        <v>1</v>
      </c>
      <c r="O42" s="478">
        <f t="shared" si="10"/>
        <v>1</v>
      </c>
      <c r="P42" s="479">
        <f t="shared" si="11"/>
        <v>26.142857142857142</v>
      </c>
      <c r="Q42" s="479">
        <f t="shared" si="2"/>
        <v>0</v>
      </c>
      <c r="R42" s="479">
        <f t="shared" si="3"/>
        <v>0</v>
      </c>
      <c r="S42" s="480"/>
      <c r="T42" s="480"/>
      <c r="U42" s="208" t="str">
        <f>+'Plan General'!U103</f>
        <v>Se abrió carpeta para el Plan de Mejoramiento y se están  anexando  los soportes correspondientes a cada Hallazgo</v>
      </c>
      <c r="V42" s="481">
        <f t="shared" si="12"/>
        <v>2</v>
      </c>
      <c r="W42" s="1264">
        <f t="shared" si="1"/>
        <v>0</v>
      </c>
      <c r="X42" s="481" t="str">
        <f t="shared" si="13"/>
        <v>CUMPLIDA</v>
      </c>
      <c r="Y42" s="1512" t="str">
        <f>IF(X42&amp;X43="CUMPLIDA","CUMPLIDA",IF(OR(X42="VENCIDA",X43="VENCIDA"),"VENCIDA",IF(V42+V43=4,"CUMPLIDA","EN TERMINO")))</f>
        <v>CUMPLIDA</v>
      </c>
      <c r="AB42" s="1081"/>
    </row>
    <row r="43" spans="1:28" ht="132" x14ac:dyDescent="0.2">
      <c r="A43" s="1396"/>
      <c r="B43" s="1397"/>
      <c r="C43" s="1397"/>
      <c r="D43" s="1397"/>
      <c r="E43" s="952" t="s">
        <v>696</v>
      </c>
      <c r="F43" s="472" t="s">
        <v>680</v>
      </c>
      <c r="G43" s="950" t="s">
        <v>741</v>
      </c>
      <c r="H43" s="950" t="s">
        <v>788</v>
      </c>
      <c r="I43" s="928">
        <v>1</v>
      </c>
      <c r="J43" s="951">
        <v>41487</v>
      </c>
      <c r="K43" s="951">
        <v>41608</v>
      </c>
      <c r="L43" s="475">
        <f t="shared" si="9"/>
        <v>17.285714285714285</v>
      </c>
      <c r="M43" s="476" t="s">
        <v>49</v>
      </c>
      <c r="N43" s="477">
        <f>+'Plan General'!N104</f>
        <v>1</v>
      </c>
      <c r="O43" s="478">
        <f t="shared" si="10"/>
        <v>1</v>
      </c>
      <c r="P43" s="479">
        <f t="shared" si="11"/>
        <v>17.285714285714285</v>
      </c>
      <c r="Q43" s="479">
        <f t="shared" si="2"/>
        <v>0</v>
      </c>
      <c r="R43" s="479">
        <f t="shared" si="3"/>
        <v>0</v>
      </c>
      <c r="S43" s="480"/>
      <c r="T43" s="480"/>
      <c r="U43" s="208" t="str">
        <f>+'Plan General'!U104</f>
        <v>Se proyectó circular para firma de la señora ministra, en trámite</v>
      </c>
      <c r="V43" s="481">
        <f t="shared" si="12"/>
        <v>2</v>
      </c>
      <c r="W43" s="1264">
        <f t="shared" si="1"/>
        <v>0</v>
      </c>
      <c r="X43" s="481" t="str">
        <f t="shared" si="13"/>
        <v>CUMPLIDA</v>
      </c>
      <c r="Y43" s="1512"/>
      <c r="AB43" s="1081"/>
    </row>
    <row r="44" spans="1:28" ht="136.5" customHeight="1" x14ac:dyDescent="0.2">
      <c r="A44" s="898">
        <v>18</v>
      </c>
      <c r="B44" s="927" t="s">
        <v>1734</v>
      </c>
      <c r="C44" s="927" t="s">
        <v>679</v>
      </c>
      <c r="D44" s="927" t="s">
        <v>680</v>
      </c>
      <c r="E44" s="952" t="s">
        <v>697</v>
      </c>
      <c r="F44" s="472" t="s">
        <v>680</v>
      </c>
      <c r="G44" s="950" t="s">
        <v>742</v>
      </c>
      <c r="H44" s="950" t="s">
        <v>608</v>
      </c>
      <c r="I44" s="928">
        <v>4</v>
      </c>
      <c r="J44" s="951">
        <v>41487</v>
      </c>
      <c r="K44" s="951">
        <v>41851</v>
      </c>
      <c r="L44" s="475">
        <f t="shared" si="9"/>
        <v>52</v>
      </c>
      <c r="M44" s="476" t="s">
        <v>814</v>
      </c>
      <c r="N44" s="477">
        <f>+'Plan General'!N105</f>
        <v>4</v>
      </c>
      <c r="O44" s="478">
        <f t="shared" si="10"/>
        <v>1</v>
      </c>
      <c r="P44" s="479">
        <f t="shared" si="11"/>
        <v>52</v>
      </c>
      <c r="Q44" s="479">
        <f t="shared" si="2"/>
        <v>0</v>
      </c>
      <c r="R44" s="479">
        <f t="shared" si="3"/>
        <v>0</v>
      </c>
      <c r="S44" s="480"/>
      <c r="T44" s="480"/>
      <c r="U44" s="208" t="str">
        <f>+'Plan General'!U105</f>
        <v>Se anexan actas de seguimiento trimestral con el seguimiento al POA y Plan de Adquisiciones.</v>
      </c>
      <c r="V44" s="481">
        <f t="shared" si="12"/>
        <v>2</v>
      </c>
      <c r="W44" s="1264">
        <f t="shared" si="1"/>
        <v>0</v>
      </c>
      <c r="X44" s="481" t="str">
        <f t="shared" si="13"/>
        <v>CUMPLIDA</v>
      </c>
      <c r="Y44" s="481" t="str">
        <f>IF(X44="CUMPLIDA","CUMPLIDA",IF(X44="EN TERMINO","EN TERMINO","VENCIDA"))</f>
        <v>CUMPLIDA</v>
      </c>
      <c r="AB44" s="1081"/>
    </row>
    <row r="45" spans="1:28" ht="89.25" customHeight="1" x14ac:dyDescent="0.2">
      <c r="A45" s="1396">
        <v>23</v>
      </c>
      <c r="B45" s="1397" t="s">
        <v>2000</v>
      </c>
      <c r="C45" s="1397" t="s">
        <v>679</v>
      </c>
      <c r="D45" s="1397" t="s">
        <v>680</v>
      </c>
      <c r="E45" s="565" t="s">
        <v>1857</v>
      </c>
      <c r="F45" s="472" t="s">
        <v>680</v>
      </c>
      <c r="G45" s="925" t="s">
        <v>1858</v>
      </c>
      <c r="H45" s="565" t="s">
        <v>1859</v>
      </c>
      <c r="I45" s="559">
        <v>1</v>
      </c>
      <c r="J45" s="933">
        <v>41487</v>
      </c>
      <c r="K45" s="934">
        <v>41639</v>
      </c>
      <c r="L45" s="475">
        <f t="shared" si="9"/>
        <v>21.714285714285715</v>
      </c>
      <c r="M45" s="476" t="s">
        <v>25</v>
      </c>
      <c r="N45" s="477">
        <f>+'Plan General'!N108</f>
        <v>1</v>
      </c>
      <c r="O45" s="478">
        <f t="shared" si="10"/>
        <v>1</v>
      </c>
      <c r="P45" s="479">
        <f t="shared" si="11"/>
        <v>21.714285714285715</v>
      </c>
      <c r="Q45" s="479">
        <f t="shared" si="2"/>
        <v>0</v>
      </c>
      <c r="R45" s="479">
        <f t="shared" si="3"/>
        <v>0</v>
      </c>
      <c r="S45" s="480"/>
      <c r="T45" s="480"/>
      <c r="U45" s="208" t="str">
        <f>'Plan General'!U108</f>
        <v>SE DECIDIÓ CAMBIAR LA ACCIÓN DE MEJORA, pues Finalmente el Gobierno Nacional consideró necesario establecer una política diferente para el manejo de los CENAF y los CEBAF,  para lo cual se decidió incluir en  el proyecto del PLAN NACIONAL DE DESARROLLO 2014-2018, la propuesta de un artículo relacionado con la operación y el funcionamiento de los CENAF y los CEBAF. que una vez entre en vigencia deberá ser reglamentado por la entidad competente.
Se materializó con el : Artículo 184°. Implementación de los Centros Integrados de Servicio (SI) y modelo de operación en Centros Binacionales de Atención en Frontera (CEBAF), Centros Nacionales de Atención de Fronteras (CENAF) y pasos de frontera. El Departamento Nacional de Planeación implementará los Centros Integrados de Servicio (SI) en los que harán presencia entidades del orden nacional, departamental y municipal, que adoptarán estándares que garanticen al ciudadano un trato amable, digno y eficiente. Así mismo, el modelo de operación y el funcionamiento de los Centros Binacionales de Atención en Frontera (CEBAF) y de los Centros Nacionales de Atención de Fronteras (CENAF) será el establecido por el Programa Nacional de Servicio al Ciudadano del Departamento Nacional de Planeación, quien coordinará y articulará a las entidades que presten sus servicios en dichos centros. Del Proyecto para sanción presidencial del PND 2014-2018.
Se replantea la  acción, meta y  unidad de medida, de acuerdo a la justificación expuesta en el Oficio 20151500115311 del 05/05/2015 enviado a la CGR.</v>
      </c>
      <c r="V45" s="481">
        <f t="shared" si="12"/>
        <v>2</v>
      </c>
      <c r="W45" s="1264">
        <f t="shared" si="1"/>
        <v>0</v>
      </c>
      <c r="X45" s="481" t="str">
        <f t="shared" si="13"/>
        <v>CUMPLIDA</v>
      </c>
      <c r="Y45" s="1512" t="str">
        <f>IF(X45&amp;X46&amp;X47&amp;X48="CUMPLIDA","CUMPLIDA",IF(OR(X45="VENCIDA",X46="VENCIDA",X47="VENCIDA",X48="VENCIDA"),"VENCIDA",IF(V45+V46+V47+V48=8,"CUMPLIDA","EN TERMINO")))</f>
        <v>CUMPLIDA</v>
      </c>
      <c r="AB45" s="1081"/>
    </row>
    <row r="46" spans="1:28" ht="207" customHeight="1" x14ac:dyDescent="0.2">
      <c r="A46" s="1396"/>
      <c r="B46" s="1397"/>
      <c r="C46" s="1397"/>
      <c r="D46" s="1397"/>
      <c r="E46" s="925" t="s">
        <v>1862</v>
      </c>
      <c r="F46" s="472" t="s">
        <v>680</v>
      </c>
      <c r="G46" s="565" t="s">
        <v>745</v>
      </c>
      <c r="H46" s="558" t="s">
        <v>89</v>
      </c>
      <c r="I46" s="559">
        <v>1</v>
      </c>
      <c r="J46" s="560">
        <v>41517</v>
      </c>
      <c r="K46" s="560">
        <v>41639</v>
      </c>
      <c r="L46" s="475">
        <f t="shared" si="9"/>
        <v>17.428571428571427</v>
      </c>
      <c r="M46" s="476" t="s">
        <v>25</v>
      </c>
      <c r="N46" s="477">
        <f>+'Plan General'!N109</f>
        <v>1</v>
      </c>
      <c r="O46" s="478">
        <f t="shared" si="10"/>
        <v>1</v>
      </c>
      <c r="P46" s="479">
        <f t="shared" si="11"/>
        <v>17.428571428571427</v>
      </c>
      <c r="Q46" s="479">
        <f t="shared" si="2"/>
        <v>0</v>
      </c>
      <c r="R46" s="479">
        <f t="shared" si="3"/>
        <v>0</v>
      </c>
      <c r="S46" s="480"/>
      <c r="T46" s="480"/>
      <c r="U46" s="208" t="str">
        <f>'Plan General'!U109</f>
        <v>Por parte de DNP se celebró el contrato de consultoría DNP-0R-045-2013 cuyo objeto es Establecer una visión y formular la estrategia para el desarrollo de las actividades y vías fluviales de la Nación, en el corto, mediano y largo plazo, que permitan establecer el Plan Maestro Fluvial para Colombia,  en los Componentes Operativos y Promocionales. Además el Ministerio de Transporte firmó convenio 212 de 2013 con la Embajada de Holanda, cuyo objeto es identificar estrategias orientadas al desarrollo del transporte fluvial y definición de elementos para establecer el plan maestro fluvial para Colombia.  
Se replantea la  acción, meta y  unidad de medida, de acuerdo a la justificación expuesta en el Oficio 20151500115311 del 05/05/2015 enviado a la CGR.</v>
      </c>
      <c r="V46" s="481">
        <f t="shared" si="12"/>
        <v>2</v>
      </c>
      <c r="W46" s="1264">
        <f t="shared" si="1"/>
        <v>0</v>
      </c>
      <c r="X46" s="481" t="str">
        <f t="shared" si="13"/>
        <v>CUMPLIDA</v>
      </c>
      <c r="Y46" s="1512"/>
      <c r="AB46" s="1081"/>
    </row>
    <row r="47" spans="1:28" ht="401.25" customHeight="1" x14ac:dyDescent="0.2">
      <c r="A47" s="1396"/>
      <c r="B47" s="1397"/>
      <c r="C47" s="1397"/>
      <c r="D47" s="1397"/>
      <c r="E47" s="925" t="s">
        <v>1861</v>
      </c>
      <c r="F47" s="472" t="s">
        <v>680</v>
      </c>
      <c r="G47" s="565" t="s">
        <v>1863</v>
      </c>
      <c r="H47" s="558" t="s">
        <v>89</v>
      </c>
      <c r="I47" s="559">
        <v>1</v>
      </c>
      <c r="J47" s="560">
        <v>41821</v>
      </c>
      <c r="K47" s="560">
        <v>41881</v>
      </c>
      <c r="L47" s="475">
        <f t="shared" si="9"/>
        <v>8.5714285714285712</v>
      </c>
      <c r="M47" s="476" t="s">
        <v>25</v>
      </c>
      <c r="N47" s="477">
        <f>+'Plan General'!N110</f>
        <v>1</v>
      </c>
      <c r="O47" s="478">
        <f t="shared" si="10"/>
        <v>1</v>
      </c>
      <c r="P47" s="479">
        <f t="shared" si="11"/>
        <v>8.5714285714285712</v>
      </c>
      <c r="Q47" s="479">
        <f t="shared" si="2"/>
        <v>0</v>
      </c>
      <c r="R47" s="479">
        <f t="shared" si="3"/>
        <v>0</v>
      </c>
      <c r="S47" s="480"/>
      <c r="T47" s="480"/>
      <c r="U47" s="208" t="str">
        <f>'Plan General'!U110</f>
        <v>En el marco del Comité de supervisión   DNP - Mintransporte - de las consultorías, se revisaron y aprobaron  los informes y documentos de la consultoría Contratada por DNP con el Consorcio Witteveen Bos sobre los componentes ESTRATEGIA PROMOCIONAL Y MARCO OPERACIONAL,  se entregó como insumo para la consolidación de las bases para la construcción del plan maestro de transporte fluvial a la Firma Arcadis. Respecto de la consultoría en desarrollo bajo el convenio con los países bajos, se ha realizado revisión del total de los documentos parciales recibidos solicitando los ajustes necesarios al consultor. Estando al 100% en las revisiones.
Se replantea la  acción y meta, de acuerdo a la justificación expuesta en el Oficio 20151500115311 del 05/05/2015 enviado a la CGR.</v>
      </c>
      <c r="V47" s="481">
        <f t="shared" si="12"/>
        <v>2</v>
      </c>
      <c r="W47" s="1264">
        <f t="shared" si="1"/>
        <v>0</v>
      </c>
      <c r="X47" s="481" t="str">
        <f t="shared" si="13"/>
        <v>CUMPLIDA</v>
      </c>
      <c r="Y47" s="1512"/>
      <c r="AB47" s="1081"/>
    </row>
    <row r="48" spans="1:28" ht="112.5" customHeight="1" x14ac:dyDescent="0.2">
      <c r="A48" s="1396"/>
      <c r="B48" s="1397"/>
      <c r="C48" s="1397"/>
      <c r="D48" s="1397"/>
      <c r="E48" s="556" t="s">
        <v>1864</v>
      </c>
      <c r="F48" s="472" t="s">
        <v>680</v>
      </c>
      <c r="G48" s="557" t="s">
        <v>1865</v>
      </c>
      <c r="H48" s="925" t="s">
        <v>1866</v>
      </c>
      <c r="I48" s="928">
        <v>2</v>
      </c>
      <c r="J48" s="560">
        <v>41881</v>
      </c>
      <c r="K48" s="560">
        <v>42004</v>
      </c>
      <c r="L48" s="475">
        <f t="shared" si="9"/>
        <v>17.571428571428573</v>
      </c>
      <c r="M48" s="476" t="s">
        <v>25</v>
      </c>
      <c r="N48" s="477">
        <f>+'Plan General'!N111</f>
        <v>2</v>
      </c>
      <c r="O48" s="478">
        <f t="shared" si="10"/>
        <v>1</v>
      </c>
      <c r="P48" s="479">
        <f t="shared" si="11"/>
        <v>17.571428571428573</v>
      </c>
      <c r="Q48" s="479">
        <f t="shared" si="2"/>
        <v>0</v>
      </c>
      <c r="R48" s="479">
        <f t="shared" si="3"/>
        <v>0</v>
      </c>
      <c r="S48" s="480"/>
      <c r="T48" s="480"/>
      <c r="U48" s="208" t="str">
        <f>'Plan General'!U111</f>
        <v>Se expidieron las resoluciones No. 03767 del 26 de septiembre de 2013  "por medio de la cual se adopta el manual único de señalización fluvial como reglamento de señalización  y Balizaje Fluvial y se dictan otras disposiciones"; 
La resolución 04824 del 8 de noviembre de 2013  "por la cual se adopta el reglamento de las tripulaciones y dotaciones de embarcaciones fluviales y se dictan otras disposiciones".
Se replantea la  acción, meta y  unidad de medida, de acuerdo a la justificación expuesta en el Oficio 20151500115311 del 05/05/2015 enviado a la CGR.</v>
      </c>
      <c r="V48" s="481">
        <f t="shared" si="12"/>
        <v>2</v>
      </c>
      <c r="W48" s="1264">
        <f t="shared" si="1"/>
        <v>0</v>
      </c>
      <c r="X48" s="481" t="str">
        <f t="shared" si="13"/>
        <v>CUMPLIDA</v>
      </c>
      <c r="Y48" s="1513"/>
      <c r="AB48" s="1081"/>
    </row>
    <row r="49" spans="1:28" ht="96" x14ac:dyDescent="0.2">
      <c r="A49" s="898">
        <v>24</v>
      </c>
      <c r="B49" s="899" t="s">
        <v>1736</v>
      </c>
      <c r="C49" s="899" t="s">
        <v>679</v>
      </c>
      <c r="D49" s="899" t="s">
        <v>680</v>
      </c>
      <c r="E49" s="556" t="s">
        <v>700</v>
      </c>
      <c r="F49" s="472" t="s">
        <v>680</v>
      </c>
      <c r="G49" s="557" t="s">
        <v>746</v>
      </c>
      <c r="H49" s="558" t="s">
        <v>89</v>
      </c>
      <c r="I49" s="957">
        <v>1</v>
      </c>
      <c r="J49" s="933">
        <v>41311</v>
      </c>
      <c r="K49" s="933">
        <v>41639</v>
      </c>
      <c r="L49" s="475">
        <f t="shared" si="9"/>
        <v>46.857142857142854</v>
      </c>
      <c r="M49" s="476" t="s">
        <v>25</v>
      </c>
      <c r="N49" s="477">
        <f>+'Plan General'!N112</f>
        <v>1</v>
      </c>
      <c r="O49" s="478">
        <f t="shared" si="10"/>
        <v>1</v>
      </c>
      <c r="P49" s="479">
        <f t="shared" si="11"/>
        <v>46.857142857142854</v>
      </c>
      <c r="Q49" s="479">
        <f t="shared" si="2"/>
        <v>0</v>
      </c>
      <c r="R49" s="479">
        <f t="shared" si="3"/>
        <v>0</v>
      </c>
      <c r="S49" s="480"/>
      <c r="T49" s="480"/>
      <c r="U49" s="208" t="str">
        <f>+'Plan General'!U112</f>
        <v>COLCIENCIAS adelantó la Convocatoria No. 622 de 2013, la cual se cerró el 1 de agosto de 2013. Como resultado de la misma, el 18 de octubre de 2013 se publicó el listado preliminar de proyectos elegibles.</v>
      </c>
      <c r="V49" s="481">
        <f t="shared" si="12"/>
        <v>2</v>
      </c>
      <c r="W49" s="1264">
        <f t="shared" si="1"/>
        <v>0</v>
      </c>
      <c r="X49" s="481" t="str">
        <f t="shared" si="13"/>
        <v>CUMPLIDA</v>
      </c>
      <c r="Y49" s="481" t="str">
        <f>IF(X49="CUMPLIDA","CUMPLIDA",IF(X49="EN TERMINO","EN TERMINO","VENCIDA"))</f>
        <v>CUMPLIDA</v>
      </c>
      <c r="AB49" s="1081"/>
    </row>
    <row r="50" spans="1:28" ht="22.5" customHeight="1" x14ac:dyDescent="0.2">
      <c r="A50" s="948" t="s">
        <v>349</v>
      </c>
      <c r="B50" s="948"/>
      <c r="C50" s="948"/>
      <c r="D50" s="948"/>
      <c r="E50" s="948"/>
      <c r="F50" s="948"/>
      <c r="G50" s="948"/>
      <c r="H50" s="948"/>
      <c r="I50" s="948"/>
      <c r="J50" s="948"/>
      <c r="K50" s="948"/>
      <c r="L50" s="948"/>
      <c r="M50" s="948"/>
      <c r="N50" s="948"/>
      <c r="O50" s="948"/>
      <c r="P50" s="948"/>
      <c r="Q50" s="948"/>
      <c r="R50" s="948"/>
      <c r="S50" s="940"/>
      <c r="T50" s="940"/>
      <c r="U50" s="948"/>
      <c r="V50" s="949"/>
      <c r="W50" s="1264">
        <f t="shared" si="1"/>
        <v>0</v>
      </c>
      <c r="X50" s="914"/>
      <c r="Y50" s="949"/>
    </row>
    <row r="51" spans="1:28" ht="300" x14ac:dyDescent="0.2">
      <c r="A51" s="898">
        <v>3</v>
      </c>
      <c r="B51" s="899" t="s">
        <v>1870</v>
      </c>
      <c r="C51" s="899" t="s">
        <v>28</v>
      </c>
      <c r="D51" s="899" t="s">
        <v>350</v>
      </c>
      <c r="E51" s="652" t="s">
        <v>352</v>
      </c>
      <c r="F51" s="652" t="s">
        <v>353</v>
      </c>
      <c r="G51" s="652" t="s">
        <v>354</v>
      </c>
      <c r="H51" s="652" t="s">
        <v>355</v>
      </c>
      <c r="I51" s="658">
        <v>1</v>
      </c>
      <c r="J51" s="958">
        <v>41320</v>
      </c>
      <c r="K51" s="958">
        <v>41532</v>
      </c>
      <c r="L51" s="479">
        <f t="shared" ref="L51:L56" si="14">(+K51-J51)/7</f>
        <v>30.285714285714285</v>
      </c>
      <c r="M51" s="959" t="s">
        <v>351</v>
      </c>
      <c r="N51" s="477">
        <f>+'Plan General'!N142</f>
        <v>1</v>
      </c>
      <c r="O51" s="478">
        <f t="shared" ref="O51:O56" si="15">IF(N51/I51&gt;1,1,+N51/I51)</f>
        <v>1</v>
      </c>
      <c r="P51" s="479">
        <f t="shared" ref="P51:P56" si="16">+L51*O51</f>
        <v>30.285714285714285</v>
      </c>
      <c r="Q51" s="479">
        <f t="shared" ref="Q51:Q56" si="17">IF(K51&lt;=$T$5,P51,0)</f>
        <v>0</v>
      </c>
      <c r="R51" s="479">
        <f t="shared" ref="R51:R56" si="18">IF($T$5&gt;=K51,L51,0)</f>
        <v>0</v>
      </c>
      <c r="S51" s="480"/>
      <c r="T51" s="480"/>
      <c r="U51" s="208" t="str">
        <f>+'Plan General'!U142</f>
        <v>Se revisaron las carpetas y se identificaron los vehículos a los cuales no se les ha cancelado parte o el total del valor del Reconocimiento Económico por desintegración. 
Para efectuar el pago  la matrícula del vehículo debe estar cancelada y los propietarios deben entregar la documentación correspondiente al Ministerio, pero los propietarios de esos vehículos no han cancelado las matrículas o si lo han hecho no se han acercado al Ministerio con la documentación correspondiente para cobrar el dinero faltante. Es por ello que se ha llamado uno a uno a los propietarios para que terminen su trámite y así se ha logrado ir evacuando algunos de los pagos pendientes, pero otros no han atendido el llamado del Ministerio, y hasta tanto no alleguen toda la documentación no es posible efectuar los desembolsos del reconocimiento económico.</v>
      </c>
      <c r="V51" s="481">
        <f t="shared" ref="V51:V56" si="19">IF(O51=100%,2,0)</f>
        <v>2</v>
      </c>
      <c r="W51" s="1264">
        <f t="shared" si="1"/>
        <v>0</v>
      </c>
      <c r="X51" s="481" t="str">
        <f t="shared" ref="X51:X56" si="20">IF(V51+W51&gt;1,"CUMPLIDA",IF(W51=1,"EN TERMINO","VENCIDA"))</f>
        <v>CUMPLIDA</v>
      </c>
      <c r="Y51" s="481" t="str">
        <f>IF(X51="CUMPLIDA","CUMPLIDA",IF(X51="EN TERMINO","EN TERMINO","VENCIDA"))</f>
        <v>CUMPLIDA</v>
      </c>
      <c r="AB51" s="1082"/>
    </row>
    <row r="52" spans="1:28" ht="216" x14ac:dyDescent="0.2">
      <c r="A52" s="898">
        <v>5</v>
      </c>
      <c r="B52" s="899" t="s">
        <v>1754</v>
      </c>
      <c r="C52" s="899" t="s">
        <v>356</v>
      </c>
      <c r="D52" s="960" t="s">
        <v>350</v>
      </c>
      <c r="E52" s="652" t="s">
        <v>357</v>
      </c>
      <c r="F52" s="652" t="s">
        <v>358</v>
      </c>
      <c r="G52" s="652" t="s">
        <v>1755</v>
      </c>
      <c r="H52" s="652" t="s">
        <v>359</v>
      </c>
      <c r="I52" s="653">
        <v>1</v>
      </c>
      <c r="J52" s="958">
        <v>41214</v>
      </c>
      <c r="K52" s="958">
        <v>41532</v>
      </c>
      <c r="L52" s="479">
        <f t="shared" si="14"/>
        <v>45.428571428571431</v>
      </c>
      <c r="M52" s="959" t="s">
        <v>351</v>
      </c>
      <c r="N52" s="477">
        <f>+'Plan General'!N143</f>
        <v>1</v>
      </c>
      <c r="O52" s="478">
        <f t="shared" si="15"/>
        <v>1</v>
      </c>
      <c r="P52" s="479">
        <f t="shared" si="16"/>
        <v>45.428571428571431</v>
      </c>
      <c r="Q52" s="479">
        <f t="shared" si="17"/>
        <v>0</v>
      </c>
      <c r="R52" s="479">
        <f t="shared" si="18"/>
        <v>0</v>
      </c>
      <c r="S52" s="480"/>
      <c r="T52" s="480"/>
      <c r="U52" s="208" t="str">
        <f>+'Plan General'!U143</f>
        <v>Se identifican 215 casos en los que se pagó el 90% con el certificado RUNT (validación de cancelación de matrícula).
De los cuales 77 casos obtuvieron pago del 10% entre abril de 2011 y marzo de 2012.
De los 138 casos pendientes de pago del 10% continúan pendientes de pago pues los usuarios no han completado los requisitos para el mismo.</v>
      </c>
      <c r="V52" s="481">
        <f t="shared" si="19"/>
        <v>2</v>
      </c>
      <c r="W52" s="1264">
        <f t="shared" si="1"/>
        <v>0</v>
      </c>
      <c r="X52" s="481" t="str">
        <f t="shared" si="20"/>
        <v>CUMPLIDA</v>
      </c>
      <c r="Y52" s="481" t="str">
        <f>IF(X52="CUMPLIDA","CUMPLIDA",IF(X52="EN TERMINO","EN TERMINO","VENCIDA"))</f>
        <v>CUMPLIDA</v>
      </c>
      <c r="AB52" s="1082"/>
    </row>
    <row r="53" spans="1:28" ht="192" x14ac:dyDescent="0.2">
      <c r="A53" s="898">
        <v>7</v>
      </c>
      <c r="B53" s="899" t="s">
        <v>1756</v>
      </c>
      <c r="C53" s="899" t="s">
        <v>361</v>
      </c>
      <c r="D53" s="899" t="s">
        <v>350</v>
      </c>
      <c r="E53" s="652" t="s">
        <v>362</v>
      </c>
      <c r="F53" s="652" t="s">
        <v>363</v>
      </c>
      <c r="G53" s="652" t="s">
        <v>364</v>
      </c>
      <c r="H53" s="652" t="s">
        <v>365</v>
      </c>
      <c r="I53" s="658">
        <v>1</v>
      </c>
      <c r="J53" s="958">
        <v>41183</v>
      </c>
      <c r="K53" s="958">
        <v>41547</v>
      </c>
      <c r="L53" s="479">
        <f t="shared" si="14"/>
        <v>52</v>
      </c>
      <c r="M53" s="959" t="s">
        <v>351</v>
      </c>
      <c r="N53" s="477">
        <f>+'Plan General'!N144</f>
        <v>1</v>
      </c>
      <c r="O53" s="478">
        <f t="shared" si="15"/>
        <v>1</v>
      </c>
      <c r="P53" s="479">
        <f t="shared" si="16"/>
        <v>52</v>
      </c>
      <c r="Q53" s="479">
        <f t="shared" si="17"/>
        <v>0</v>
      </c>
      <c r="R53" s="479">
        <f t="shared" si="18"/>
        <v>0</v>
      </c>
      <c r="S53" s="480"/>
      <c r="T53" s="480"/>
      <c r="U53" s="208" t="str">
        <f>+'Plan General'!U144</f>
        <v xml:space="preserve">A partir del 25 de junio de 2012 se implementó la validación de los certificados de cumplimiento de requisitos y caución a través del RUNT como requisito para el registro inicial de vehículos de carga. Con la expedición de la resolución 7036 de 2012 a partir del 1 de octubre de 2012 la matrícula de vehículos de carga de que tratan los Decreto 2085, 2450 de 2008 y 1139 de 2009 se encuentra controlada por el sistema RUNT.  </v>
      </c>
      <c r="V53" s="481">
        <f t="shared" si="19"/>
        <v>2</v>
      </c>
      <c r="W53" s="1264">
        <f t="shared" si="1"/>
        <v>0</v>
      </c>
      <c r="X53" s="481" t="str">
        <f t="shared" si="20"/>
        <v>CUMPLIDA</v>
      </c>
      <c r="Y53" s="481" t="str">
        <f>IF(X53="CUMPLIDA","CUMPLIDA",IF(X53="EN TERMINO","EN TERMINO","VENCIDA"))</f>
        <v>CUMPLIDA</v>
      </c>
      <c r="AB53" s="1082"/>
    </row>
    <row r="54" spans="1:28" ht="409.5" x14ac:dyDescent="0.2">
      <c r="A54" s="898">
        <v>9</v>
      </c>
      <c r="B54" s="899" t="s">
        <v>1757</v>
      </c>
      <c r="C54" s="899" t="s">
        <v>367</v>
      </c>
      <c r="D54" s="960" t="s">
        <v>350</v>
      </c>
      <c r="E54" s="652" t="s">
        <v>360</v>
      </c>
      <c r="F54" s="652" t="s">
        <v>368</v>
      </c>
      <c r="G54" s="652" t="s">
        <v>369</v>
      </c>
      <c r="H54" s="961" t="s">
        <v>86</v>
      </c>
      <c r="I54" s="658">
        <v>1</v>
      </c>
      <c r="J54" s="958">
        <v>41183</v>
      </c>
      <c r="K54" s="958">
        <v>41455</v>
      </c>
      <c r="L54" s="479">
        <f t="shared" si="14"/>
        <v>38.857142857142854</v>
      </c>
      <c r="M54" s="959" t="s">
        <v>351</v>
      </c>
      <c r="N54" s="477">
        <f>+'Plan General'!N145</f>
        <v>1</v>
      </c>
      <c r="O54" s="478">
        <f t="shared" si="15"/>
        <v>1</v>
      </c>
      <c r="P54" s="479">
        <f t="shared" si="16"/>
        <v>38.857142857142854</v>
      </c>
      <c r="Q54" s="479">
        <f t="shared" si="17"/>
        <v>0</v>
      </c>
      <c r="R54" s="479">
        <f t="shared" si="18"/>
        <v>0</v>
      </c>
      <c r="S54" s="480"/>
      <c r="T54" s="480"/>
      <c r="U54" s="208" t="str">
        <f>+'Plan General'!U145</f>
        <v>El 27 de marzo de 2014 se actualizaron en plataforma DARUMA los instructivos así:
AUT-I-030 CERTIFICACION DE CUMPLIMIENTO DE REQUISITOS PARA REGISTRO INICIAL DE VEHICULOS DE CARGA  Versión 2.
AUT-I-061 RECONOCIMIENTO ECONOMICO POR DESINTEGRACION FISICA TOTAL DE VEHICULOS DE TRANSPORTE PUBLICO DE CARGA POR CARRETERA Y RECONOCIMIENTO ECONÓMICO POR DESINTEGRACIÓN FÍSICA TOTAL DE VEHÍCULOS DE TRANSPORTE PÚBLICO DE CARGA POR CARRETERA CON REPOSICION. Versión 2.
AUT-I-001 APROBACIÓN DE CAUCION: PARA REGISTRO INICIAL DE UN VEHICULO NUEVO Documento Obsoleto por entrada en Vigencia del Decreto 1764 de 2013</v>
      </c>
      <c r="V54" s="481">
        <f t="shared" si="19"/>
        <v>2</v>
      </c>
      <c r="W54" s="1264">
        <f t="shared" si="1"/>
        <v>0</v>
      </c>
      <c r="X54" s="481" t="str">
        <f t="shared" si="20"/>
        <v>CUMPLIDA</v>
      </c>
      <c r="Y54" s="481" t="str">
        <f>IF(X54="CUMPLIDA","CUMPLIDA",IF(X54="EN TERMINO","EN TERMINO","VENCIDA"))</f>
        <v>CUMPLIDA</v>
      </c>
      <c r="AB54" s="1082"/>
    </row>
    <row r="55" spans="1:28" ht="168" x14ac:dyDescent="0.2">
      <c r="A55" s="1396">
        <v>34</v>
      </c>
      <c r="B55" s="1397" t="s">
        <v>1759</v>
      </c>
      <c r="C55" s="1397" t="s">
        <v>416</v>
      </c>
      <c r="D55" s="1401" t="s">
        <v>350</v>
      </c>
      <c r="E55" s="652" t="s">
        <v>379</v>
      </c>
      <c r="F55" s="961" t="s">
        <v>380</v>
      </c>
      <c r="G55" s="652" t="s">
        <v>381</v>
      </c>
      <c r="H55" s="652" t="s">
        <v>382</v>
      </c>
      <c r="I55" s="653">
        <v>2</v>
      </c>
      <c r="J55" s="958">
        <v>41167</v>
      </c>
      <c r="K55" s="958">
        <v>41532</v>
      </c>
      <c r="L55" s="479">
        <f t="shared" si="14"/>
        <v>52.142857142857146</v>
      </c>
      <c r="M55" s="962" t="s">
        <v>135</v>
      </c>
      <c r="N55" s="477">
        <f>+'Plan General'!N148</f>
        <v>2</v>
      </c>
      <c r="O55" s="478">
        <f t="shared" si="15"/>
        <v>1</v>
      </c>
      <c r="P55" s="479">
        <f t="shared" si="16"/>
        <v>52.142857142857146</v>
      </c>
      <c r="Q55" s="479">
        <f t="shared" si="17"/>
        <v>0</v>
      </c>
      <c r="R55" s="479">
        <f t="shared" si="18"/>
        <v>0</v>
      </c>
      <c r="S55" s="480"/>
      <c r="T55" s="480"/>
      <c r="U55" s="208" t="str">
        <f>+'Plan General'!U148</f>
        <v>Se llevaron a cabo las mesas de trabajo con la unidad de informática del MT, Fabiola Campo y Catalino Posso, desde ese grupo se identificó que la plataforma necesita otro lenguaje y que ese grupo pagó en el año 2012 un contratista para mantener todos los sistemas de información dentro de los cuales estaba el SISETU lo que impide la inversión en la contratación de un nuevo sistema por detrimento patrimonial, indicó el grupo de informática, al igual que ellos son los encargados de hacer inversiones del MT en aplicativos y recursos de sistemas. El grupo de informática recibió de la UMUs, los estudios previos para su contratación, se remitieron a 6 empresas las invitaciones a cotizar los servicios para dar continuidad al proceso, del cual no se recibió ninguna propuesta oficial a la fecha.</v>
      </c>
      <c r="V55" s="481">
        <f t="shared" si="19"/>
        <v>2</v>
      </c>
      <c r="W55" s="1264">
        <f t="shared" si="1"/>
        <v>0</v>
      </c>
      <c r="X55" s="481" t="str">
        <f t="shared" si="20"/>
        <v>CUMPLIDA</v>
      </c>
      <c r="Y55" s="1512" t="str">
        <f>IF(X55&amp;X56="CUMPLIDA","CUMPLIDA",IF(OR(X55="VENCIDA",X56="VENCIDA"),"VENCIDA",IF(V55+V56=4,"CUMPLIDA","EN TERMINO")))</f>
        <v>VENCIDA</v>
      </c>
      <c r="AB55" s="1082"/>
    </row>
    <row r="56" spans="1:28" ht="168" x14ac:dyDescent="0.2">
      <c r="A56" s="1396"/>
      <c r="B56" s="1397"/>
      <c r="C56" s="1397"/>
      <c r="D56" s="1401"/>
      <c r="E56" s="652" t="s">
        <v>383</v>
      </c>
      <c r="F56" s="961" t="s">
        <v>380</v>
      </c>
      <c r="G56" s="652" t="s">
        <v>384</v>
      </c>
      <c r="H56" s="652" t="s">
        <v>30</v>
      </c>
      <c r="I56" s="653">
        <v>1</v>
      </c>
      <c r="J56" s="958">
        <v>41167</v>
      </c>
      <c r="K56" s="958">
        <v>41532</v>
      </c>
      <c r="L56" s="479">
        <f t="shared" si="14"/>
        <v>52.142857142857146</v>
      </c>
      <c r="M56" s="962" t="s">
        <v>135</v>
      </c>
      <c r="N56" s="477">
        <f>+'Plan General'!N149</f>
        <v>0.5</v>
      </c>
      <c r="O56" s="478">
        <f t="shared" si="15"/>
        <v>0.5</v>
      </c>
      <c r="P56" s="479">
        <f t="shared" si="16"/>
        <v>26.071428571428573</v>
      </c>
      <c r="Q56" s="479">
        <f t="shared" si="17"/>
        <v>0</v>
      </c>
      <c r="R56" s="479">
        <f t="shared" si="18"/>
        <v>0</v>
      </c>
      <c r="S56" s="480"/>
      <c r="T56" s="480"/>
      <c r="U56" s="208" t="str">
        <f>+'Plan General'!U149</f>
        <v xml:space="preserve">Es importante mencionar que la plataforma de recolección de información del SISETU ha sido revisada y ajustada y hoy es funcional, es decir, puede ingresarse la información. En el momento los Entes Gestores se encuentran actualizando la información.   Como medida transitoria, mientras se cuenta con los resultados de la consultoría que establecerá la batería de indicadores y la metodología de medición de los mismos, se trabajó en la elaboración de una resolución que suspenda provisionalmente la resolución del SISETU, que incluya el mecanismo alternativo para el reporte de información y seguimiento por parte de la UMUS, proyecto  de resolución  que se publicó en la página web el  4 de agosto del año 2015 por la Dirección de Transporte y se encuentra en el Despacho de la Ministra para su firma.  </v>
      </c>
      <c r="V56" s="481">
        <f t="shared" si="19"/>
        <v>0</v>
      </c>
      <c r="W56" s="1264">
        <f t="shared" si="1"/>
        <v>0</v>
      </c>
      <c r="X56" s="481" t="str">
        <f t="shared" si="20"/>
        <v>VENCIDA</v>
      </c>
      <c r="Y56" s="1512"/>
      <c r="AB56" s="1082"/>
    </row>
    <row r="57" spans="1:28" x14ac:dyDescent="0.2">
      <c r="A57" s="963" t="s">
        <v>130</v>
      </c>
      <c r="B57" s="938"/>
      <c r="C57" s="963"/>
      <c r="D57" s="963"/>
      <c r="E57" s="963"/>
      <c r="F57" s="963"/>
      <c r="G57" s="963"/>
      <c r="H57" s="963"/>
      <c r="I57" s="963"/>
      <c r="J57" s="963"/>
      <c r="K57" s="963"/>
      <c r="L57" s="963"/>
      <c r="M57" s="963"/>
      <c r="N57" s="964"/>
      <c r="O57" s="965"/>
      <c r="P57" s="965"/>
      <c r="Q57" s="965"/>
      <c r="R57" s="965"/>
      <c r="S57" s="965"/>
      <c r="T57" s="965"/>
      <c r="U57" s="965"/>
      <c r="V57" s="481"/>
      <c r="W57" s="1264">
        <f t="shared" si="1"/>
        <v>0</v>
      </c>
      <c r="X57" s="481"/>
      <c r="Y57" s="786"/>
      <c r="AB57" s="1082"/>
    </row>
    <row r="58" spans="1:28" ht="216" x14ac:dyDescent="0.2">
      <c r="A58" s="704">
        <v>9</v>
      </c>
      <c r="B58" s="899" t="s">
        <v>96</v>
      </c>
      <c r="C58" s="899" t="s">
        <v>97</v>
      </c>
      <c r="D58" s="899" t="s">
        <v>98</v>
      </c>
      <c r="E58" s="652" t="s">
        <v>99</v>
      </c>
      <c r="F58" s="652" t="s">
        <v>297</v>
      </c>
      <c r="G58" s="652" t="s">
        <v>298</v>
      </c>
      <c r="H58" s="652" t="s">
        <v>299</v>
      </c>
      <c r="I58" s="658">
        <v>1</v>
      </c>
      <c r="J58" s="966">
        <v>40909</v>
      </c>
      <c r="K58" s="966">
        <v>41274</v>
      </c>
      <c r="L58" s="967">
        <f t="shared" ref="L58:L60" si="21">(+K58-J58)/7</f>
        <v>52.142857142857146</v>
      </c>
      <c r="M58" s="968" t="s">
        <v>95</v>
      </c>
      <c r="N58" s="969">
        <f>'Plan General'!N153</f>
        <v>1</v>
      </c>
      <c r="O58" s="869">
        <f>IF(N58/I58&gt;1,1,+N58/I58)</f>
        <v>1</v>
      </c>
      <c r="P58" s="475">
        <f>+L58*O58</f>
        <v>52.142857142857146</v>
      </c>
      <c r="Q58" s="479">
        <f t="shared" ref="Q58:Q60" si="22">IF(K58&lt;=$T$5,P58,0)</f>
        <v>0</v>
      </c>
      <c r="R58" s="479">
        <f t="shared" ref="R58:R60" si="23">IF($T$5&gt;=K58,L58,0)</f>
        <v>0</v>
      </c>
      <c r="S58" s="870"/>
      <c r="T58" s="870"/>
      <c r="U58" s="208" t="str">
        <f>'Plan General'!U153</f>
        <v xml:space="preserve">La  Resolución 243 de 2011  derogó la Resolución 3569 de 2009 eliminando así el concepto previo del despacho del Ministro. 
A la fecha se evaluaron la totalidad de las solicitudes de autorización de rutas y horarios pendientes.
 Se realizó apertura de concursos públicos para la adjudicación de rutas y horarios </v>
      </c>
      <c r="V58" s="481">
        <f>IF(O58=100%,2,0)</f>
        <v>2</v>
      </c>
      <c r="W58" s="1264">
        <f t="shared" si="1"/>
        <v>0</v>
      </c>
      <c r="X58" s="481" t="str">
        <f t="shared" ref="X58:X60" si="24">IF(V58+W58&gt;1,"CUMPLIDA",IF(W58=1,"EN TERMINO","VENCIDA"))</f>
        <v>CUMPLIDA</v>
      </c>
      <c r="Y58" s="481" t="str">
        <f>IF(X58="CUMPLIDA","CUMPLIDA",IF(X58="EN TERMINO","EN TERMINO","VENCIDA"))</f>
        <v>CUMPLIDA</v>
      </c>
      <c r="AB58" s="1082"/>
    </row>
    <row r="59" spans="1:28" ht="216" x14ac:dyDescent="0.2">
      <c r="A59" s="704">
        <v>49</v>
      </c>
      <c r="B59" s="899" t="s">
        <v>108</v>
      </c>
      <c r="C59" s="970" t="s">
        <v>109</v>
      </c>
      <c r="D59" s="899" t="s">
        <v>110</v>
      </c>
      <c r="E59" s="652" t="s">
        <v>111</v>
      </c>
      <c r="F59" s="652" t="s">
        <v>112</v>
      </c>
      <c r="G59" s="652" t="s">
        <v>301</v>
      </c>
      <c r="H59" s="653" t="s">
        <v>113</v>
      </c>
      <c r="I59" s="653">
        <v>1</v>
      </c>
      <c r="J59" s="971">
        <v>40848</v>
      </c>
      <c r="K59" s="971">
        <v>40967</v>
      </c>
      <c r="L59" s="475">
        <f t="shared" si="21"/>
        <v>17</v>
      </c>
      <c r="M59" s="476" t="s">
        <v>114</v>
      </c>
      <c r="N59" s="868">
        <f>'Plan General'!N156</f>
        <v>1</v>
      </c>
      <c r="O59" s="869">
        <f t="shared" ref="O59:O60" si="25">IF(N59/I59&gt;1,1,+N59/I59)</f>
        <v>1</v>
      </c>
      <c r="P59" s="475">
        <f t="shared" ref="P59:P60" si="26">+L59*O59</f>
        <v>17</v>
      </c>
      <c r="Q59" s="479">
        <f t="shared" si="22"/>
        <v>0</v>
      </c>
      <c r="R59" s="479">
        <f t="shared" si="23"/>
        <v>0</v>
      </c>
      <c r="S59" s="870"/>
      <c r="T59" s="870"/>
      <c r="U59" s="871" t="str">
        <f>'Plan General'!U156</f>
        <v>Se ajustaron los indicadores, quedó evidenciado en el Plan Indicativo publicado el 31/01/2012.</v>
      </c>
      <c r="V59" s="481">
        <f t="shared" ref="V59:V60" si="27">IF(O59=100%,2,0)</f>
        <v>2</v>
      </c>
      <c r="W59" s="1264">
        <f t="shared" si="1"/>
        <v>0</v>
      </c>
      <c r="X59" s="481" t="str">
        <f t="shared" si="24"/>
        <v>CUMPLIDA</v>
      </c>
      <c r="Y59" s="481" t="str">
        <f>IF(X59="CUMPLIDA","CUMPLIDA",IF(X59="EN TERMINO","EN TERMINO","VENCIDA"))</f>
        <v>CUMPLIDA</v>
      </c>
      <c r="AB59" s="1082"/>
    </row>
    <row r="60" spans="1:28" ht="180" x14ac:dyDescent="0.2">
      <c r="A60" s="704">
        <v>53</v>
      </c>
      <c r="B60" s="899" t="s">
        <v>115</v>
      </c>
      <c r="C60" s="899" t="s">
        <v>116</v>
      </c>
      <c r="D60" s="899" t="s">
        <v>117</v>
      </c>
      <c r="E60" s="961" t="s">
        <v>303</v>
      </c>
      <c r="F60" s="961" t="s">
        <v>118</v>
      </c>
      <c r="G60" s="961" t="s">
        <v>304</v>
      </c>
      <c r="H60" s="961" t="s">
        <v>119</v>
      </c>
      <c r="I60" s="653">
        <v>1</v>
      </c>
      <c r="J60" s="966">
        <v>40725</v>
      </c>
      <c r="K60" s="966">
        <v>41274</v>
      </c>
      <c r="L60" s="475">
        <f t="shared" si="21"/>
        <v>78.428571428571431</v>
      </c>
      <c r="M60" s="962" t="s">
        <v>120</v>
      </c>
      <c r="N60" s="868">
        <f>'Plan General'!N157</f>
        <v>1</v>
      </c>
      <c r="O60" s="869">
        <f t="shared" si="25"/>
        <v>1</v>
      </c>
      <c r="P60" s="475">
        <f t="shared" si="26"/>
        <v>78.428571428571431</v>
      </c>
      <c r="Q60" s="479">
        <f t="shared" si="22"/>
        <v>0</v>
      </c>
      <c r="R60" s="479">
        <f t="shared" si="23"/>
        <v>0</v>
      </c>
      <c r="S60" s="870"/>
      <c r="T60" s="870"/>
      <c r="U60" s="871" t="str">
        <f>'Plan General'!U157</f>
        <v>Después de realizadas las mejoras locativas a las instalaciones de la Dirección Territorial Bolívar, y teniendo en cuenta que el 6 de Enero de 2012, informaron sobre las nuevas TRD para las Direcciones Territoriales del Ministerio, vía correo electrónico, estamos a la espera de la aprobación de estas, con el fin de proceder de manera definitiva a la ajuste total del archivo documental de la D.T.</v>
      </c>
      <c r="V60" s="481">
        <f t="shared" si="27"/>
        <v>2</v>
      </c>
      <c r="W60" s="1264">
        <f t="shared" si="1"/>
        <v>0</v>
      </c>
      <c r="X60" s="481" t="str">
        <f t="shared" si="24"/>
        <v>CUMPLIDA</v>
      </c>
      <c r="Y60" s="481" t="str">
        <f>IF(X60="CUMPLIDA","CUMPLIDA",IF(X60="EN TERMINO","EN TERMINO","VENCIDA"))</f>
        <v>CUMPLIDA</v>
      </c>
      <c r="AB60" s="1082"/>
    </row>
    <row r="61" spans="1:28" x14ac:dyDescent="0.2">
      <c r="A61" s="963" t="s">
        <v>24</v>
      </c>
      <c r="B61" s="963"/>
      <c r="C61" s="963"/>
      <c r="D61" s="963"/>
      <c r="E61" s="963"/>
      <c r="F61" s="963"/>
      <c r="G61" s="963"/>
      <c r="H61" s="963"/>
      <c r="I61" s="963"/>
      <c r="J61" s="963"/>
      <c r="K61" s="963"/>
      <c r="L61" s="963"/>
      <c r="M61" s="963"/>
      <c r="N61" s="964"/>
      <c r="O61" s="965"/>
      <c r="P61" s="965"/>
      <c r="Q61" s="965"/>
      <c r="R61" s="965"/>
      <c r="S61" s="965"/>
      <c r="T61" s="965"/>
      <c r="U61" s="965"/>
      <c r="V61" s="481"/>
      <c r="W61" s="1264">
        <f t="shared" si="1"/>
        <v>0</v>
      </c>
      <c r="X61" s="481"/>
      <c r="Y61" s="481"/>
      <c r="AB61" s="1082"/>
    </row>
    <row r="62" spans="1:28" ht="192" x14ac:dyDescent="0.2">
      <c r="A62" s="972">
        <v>34</v>
      </c>
      <c r="B62" s="973" t="s">
        <v>32</v>
      </c>
      <c r="C62" s="973" t="s">
        <v>33</v>
      </c>
      <c r="D62" s="973" t="s">
        <v>34</v>
      </c>
      <c r="E62" s="585" t="s">
        <v>308</v>
      </c>
      <c r="F62" s="585" t="s">
        <v>35</v>
      </c>
      <c r="G62" s="585" t="s">
        <v>36</v>
      </c>
      <c r="H62" s="578" t="s">
        <v>37</v>
      </c>
      <c r="I62" s="578">
        <v>1</v>
      </c>
      <c r="J62" s="974">
        <v>40422</v>
      </c>
      <c r="K62" s="974">
        <v>40543</v>
      </c>
      <c r="L62" s="475">
        <f>(+K62-J62)/7</f>
        <v>17.285714285714285</v>
      </c>
      <c r="M62" s="975" t="s">
        <v>26</v>
      </c>
      <c r="N62" s="976">
        <v>1</v>
      </c>
      <c r="O62" s="977">
        <f>IF(N62/I62&gt;1,1,+N62/I62)</f>
        <v>1</v>
      </c>
      <c r="P62" s="967">
        <f>+L62*O62</f>
        <v>17.285714285714285</v>
      </c>
      <c r="Q62" s="479">
        <f t="shared" ref="Q62:Q63" si="28">IF(K62&lt;=$T$5,P62,0)</f>
        <v>0</v>
      </c>
      <c r="R62" s="479">
        <f t="shared" ref="R62:R63" si="29">IF($T$5&gt;=K62,L62,0)</f>
        <v>0</v>
      </c>
      <c r="S62" s="978"/>
      <c r="T62" s="978"/>
      <c r="U62" s="979"/>
      <c r="V62" s="978">
        <f>IF(O62=100%,2,0)</f>
        <v>2</v>
      </c>
      <c r="W62" s="1264">
        <f t="shared" si="1"/>
        <v>0</v>
      </c>
      <c r="X62" s="481" t="str">
        <f>IF(V62+W62&gt;1,"CUMPLIDA",IF(W62=1,"EN TERMINO","VENCIDA"))</f>
        <v>CUMPLIDA</v>
      </c>
      <c r="Y62" s="481" t="str">
        <f>IF(X62="CUMPLIDA","CUMPLIDA",IF(X62="EN TERMINO","EN TERMINO","VENCIDA"))</f>
        <v>CUMPLIDA</v>
      </c>
      <c r="AB62" s="1082"/>
    </row>
    <row r="63" spans="1:28" ht="108" x14ac:dyDescent="0.2">
      <c r="A63" s="972">
        <v>35</v>
      </c>
      <c r="B63" s="973" t="s">
        <v>38</v>
      </c>
      <c r="C63" s="973" t="s">
        <v>39</v>
      </c>
      <c r="D63" s="973" t="s">
        <v>40</v>
      </c>
      <c r="E63" s="585" t="s">
        <v>41</v>
      </c>
      <c r="F63" s="585" t="s">
        <v>42</v>
      </c>
      <c r="G63" s="585" t="s">
        <v>43</v>
      </c>
      <c r="H63" s="578" t="s">
        <v>44</v>
      </c>
      <c r="I63" s="980">
        <v>1</v>
      </c>
      <c r="J63" s="974">
        <v>40422</v>
      </c>
      <c r="K63" s="974">
        <v>40787</v>
      </c>
      <c r="L63" s="475">
        <f>(+K63-J63)/7</f>
        <v>52.142857142857146</v>
      </c>
      <c r="M63" s="975" t="s">
        <v>26</v>
      </c>
      <c r="N63" s="976">
        <v>1</v>
      </c>
      <c r="O63" s="977">
        <f>IF(N63/I63&gt;1,1,+N63/I63)</f>
        <v>1</v>
      </c>
      <c r="P63" s="967">
        <f>+L63*O63</f>
        <v>52.142857142857146</v>
      </c>
      <c r="Q63" s="479">
        <f t="shared" si="28"/>
        <v>0</v>
      </c>
      <c r="R63" s="479">
        <f t="shared" si="29"/>
        <v>0</v>
      </c>
      <c r="S63" s="978"/>
      <c r="T63" s="978"/>
      <c r="U63" s="871" t="str">
        <f>'Plan General'!U165</f>
        <v xml:space="preserve">Se hizo efectiva la hoja de ruta. </v>
      </c>
      <c r="V63" s="978">
        <f>IF(O63=100%,2,0)</f>
        <v>2</v>
      </c>
      <c r="W63" s="1264">
        <f t="shared" si="1"/>
        <v>0</v>
      </c>
      <c r="X63" s="481" t="str">
        <f>IF(V63+W63&gt;1,"CUMPLIDA",IF(W63=1,"EN TERMINO","VENCIDA"))</f>
        <v>CUMPLIDA</v>
      </c>
      <c r="Y63" s="481" t="str">
        <f>IF(X63="CUMPLIDA","CUMPLIDA",IF(X63="EN TERMINO","EN TERMINO","VENCIDA"))</f>
        <v>CUMPLIDA</v>
      </c>
      <c r="AB63" s="1082"/>
    </row>
    <row r="64" spans="1:28" x14ac:dyDescent="0.2">
      <c r="A64" s="963" t="s">
        <v>53</v>
      </c>
      <c r="B64" s="963"/>
      <c r="C64" s="963"/>
      <c r="D64" s="963"/>
      <c r="E64" s="963"/>
      <c r="F64" s="963"/>
      <c r="G64" s="963"/>
      <c r="H64" s="963"/>
      <c r="I64" s="963"/>
      <c r="J64" s="963"/>
      <c r="K64" s="963"/>
      <c r="L64" s="963"/>
      <c r="M64" s="963"/>
      <c r="N64" s="964"/>
      <c r="O64" s="965"/>
      <c r="P64" s="965"/>
      <c r="Q64" s="965"/>
      <c r="R64" s="965"/>
      <c r="S64" s="965"/>
      <c r="T64" s="965"/>
      <c r="U64" s="981"/>
      <c r="V64" s="481"/>
      <c r="W64" s="1264">
        <f t="shared" si="1"/>
        <v>0</v>
      </c>
      <c r="X64" s="481"/>
      <c r="Y64" s="481"/>
      <c r="AB64" s="1082"/>
    </row>
    <row r="65" spans="1:28" ht="348" x14ac:dyDescent="0.2">
      <c r="A65" s="982">
        <v>63</v>
      </c>
      <c r="B65" s="983" t="s">
        <v>56</v>
      </c>
      <c r="C65" s="973" t="s">
        <v>57</v>
      </c>
      <c r="D65" s="973" t="s">
        <v>58</v>
      </c>
      <c r="E65" s="652" t="s">
        <v>310</v>
      </c>
      <c r="F65" s="652" t="s">
        <v>311</v>
      </c>
      <c r="G65" s="652" t="s">
        <v>312</v>
      </c>
      <c r="H65" s="653" t="s">
        <v>59</v>
      </c>
      <c r="I65" s="658">
        <v>1</v>
      </c>
      <c r="J65" s="966">
        <v>40086</v>
      </c>
      <c r="K65" s="966">
        <v>40178</v>
      </c>
      <c r="L65" s="475">
        <f>(+K65-J65)/7</f>
        <v>13.142857142857142</v>
      </c>
      <c r="M65" s="479" t="s">
        <v>55</v>
      </c>
      <c r="N65" s="926">
        <v>1</v>
      </c>
      <c r="O65" s="977">
        <f>IF(N65/I65&gt;1,1,+N65/I65)</f>
        <v>1</v>
      </c>
      <c r="P65" s="967">
        <f>+L65*O65</f>
        <v>13.142857142857142</v>
      </c>
      <c r="Q65" s="479">
        <f t="shared" ref="Q65" si="30">IF(K65&lt;=$T$5,P65,0)</f>
        <v>0</v>
      </c>
      <c r="R65" s="479">
        <f t="shared" ref="R65" si="31">IF($T$5&gt;=K65,L65,0)</f>
        <v>0</v>
      </c>
      <c r="S65" s="978"/>
      <c r="T65" s="978"/>
      <c r="U65" s="984"/>
      <c r="V65" s="978">
        <f>IF(O65=100%,2,0)</f>
        <v>2</v>
      </c>
      <c r="W65" s="1264">
        <f t="shared" si="1"/>
        <v>0</v>
      </c>
      <c r="X65" s="481" t="str">
        <f>IF(V65+W65&gt;1,"CUMPLIDA",IF(W65=1,"EN TERMINO","VENCIDA"))</f>
        <v>CUMPLIDA</v>
      </c>
      <c r="Y65" s="481" t="str">
        <f>IF(X65="CUMPLIDA","CUMPLIDA",IF(X65="EN TERMINO","EN TERMINO","VENCIDA"))</f>
        <v>CUMPLIDA</v>
      </c>
      <c r="AB65" s="1082"/>
    </row>
    <row r="66" spans="1:28" ht="15" customHeight="1" x14ac:dyDescent="0.2">
      <c r="A66" s="963" t="s">
        <v>79</v>
      </c>
      <c r="B66" s="963"/>
      <c r="C66" s="963"/>
      <c r="D66" s="963"/>
      <c r="E66" s="963"/>
      <c r="F66" s="963"/>
      <c r="G66" s="963"/>
      <c r="H66" s="963"/>
      <c r="I66" s="963"/>
      <c r="J66" s="963"/>
      <c r="K66" s="963"/>
      <c r="L66" s="963"/>
      <c r="M66" s="963"/>
      <c r="N66" s="985"/>
      <c r="O66" s="985"/>
      <c r="P66" s="985"/>
      <c r="Q66" s="985"/>
      <c r="R66" s="985"/>
      <c r="S66" s="985"/>
      <c r="T66" s="985"/>
      <c r="U66" s="985"/>
      <c r="V66" s="786"/>
      <c r="W66" s="1264">
        <f t="shared" si="1"/>
        <v>0</v>
      </c>
      <c r="X66" s="822"/>
      <c r="Y66" s="786"/>
    </row>
    <row r="67" spans="1:28" ht="180" customHeight="1" x14ac:dyDescent="0.2">
      <c r="A67" s="986">
        <v>19</v>
      </c>
      <c r="B67" s="987" t="s">
        <v>252</v>
      </c>
      <c r="C67" s="987" t="s">
        <v>81</v>
      </c>
      <c r="D67" s="987" t="s">
        <v>82</v>
      </c>
      <c r="E67" s="988" t="s">
        <v>313</v>
      </c>
      <c r="F67" s="988" t="s">
        <v>83</v>
      </c>
      <c r="G67" s="988" t="s">
        <v>253</v>
      </c>
      <c r="H67" s="988" t="s">
        <v>85</v>
      </c>
      <c r="I67" s="989">
        <v>1</v>
      </c>
      <c r="J67" s="990">
        <v>41167</v>
      </c>
      <c r="K67" s="990">
        <v>41532</v>
      </c>
      <c r="L67" s="991">
        <f>(K67-J67)/7</f>
        <v>52.142857142857146</v>
      </c>
      <c r="M67" s="992" t="s">
        <v>80</v>
      </c>
      <c r="N67" s="993">
        <v>1</v>
      </c>
      <c r="O67" s="994">
        <f>IF(N67/I67&gt;1,1,+N67/I67)</f>
        <v>1</v>
      </c>
      <c r="P67" s="995">
        <f>+L67*O67</f>
        <v>52.142857142857146</v>
      </c>
      <c r="Q67" s="479">
        <f t="shared" ref="Q67:Q68" si="32">IF(K67&lt;=$T$5,P67,0)</f>
        <v>0</v>
      </c>
      <c r="R67" s="479">
        <f t="shared" ref="R67:R68" si="33">IF($T$5&gt;=K67,L67,0)</f>
        <v>0</v>
      </c>
      <c r="S67" s="996"/>
      <c r="T67" s="996"/>
      <c r="U67" s="871" t="str">
        <f>'Plan General'!U169</f>
        <v>La Dirección de Transporte y Tránsito ha desarrollado las siguientes acciones:
1. Revisión de la Funcionalidad dispuesta en el sistema RUNT para adelantar los trámites de los exámenes y expedición de certificados por parte de los CRC.
2. Estructuración por parte de la Concesión RUNT del control de cambios No. 4113 de 2011, con el objetivo de optimizar los trámites de los CRC en cuanto a oportunidad y seguridad.
3. Revisión los casos de uso del control de cambios para ser aprobados y luego realizar las pruebas de validación a la funcionalidad, con el fin de autorizar el despliegue correspondiente. 
4. Aplazamiento de la implementación del control de cambios, teniendo en cuenta las nuevas disposiciones contenidas en el Decreto 019 de 2012, respecto a la realización de los Exámenes de aptitud física, mental y de coordinación motriz, con el fin de ajustar el control de cambios a la nueva reglamentación que está en proceso de expedición.
5. Se expidió la Resolución 12336 de Diciembre 28 de 2012, "Por la cual se unifica la normatividad, se establecen las condiciones de habilitación y funcionamiento de los Centros de Reconocimiento de Conductores y se dictan otras disposiciones."
6. Concesión RUNT S.A. desarrolló el sistema centralizado de huella, el cual permitirá la validación directa en todas las transacciones que realicen los actores con el sistema RUNT. Con este sistema, el cual será implementado en las próximas semanas, se aumentarán los controles sobre la identidad de las personas y la seguridad de la información relacionada con los trámites realizados.
Adicionalmente se realizó la gestión para que la Concesión ejecutara las siguientes acciones: 1. Desarrollo e implementación del control de cambio 4113 de 2011.  2. Las opciones de modificación de información se encuentran totalmente inhabilitadas (categoría, tipo de tramite, fecha de tramite). 3. EL sistema RUNT tiene la opción de registrar los exámenes rechazados, les aplica los tiempos y validaciones de norma pero los usuarios de los CRC no hacen su registro en el sistema.   4. Levantamiento de información, elaboración de los controles de cambios de la Resolución 12336  5.  Desarrollo e implementación de la Resolución 12336 en producción a partir del 18 de mayo del 2013  6. Implementación en producción del sistema centralizado de huella para minimizar el riesgo en la validación de los ciudadanos.</v>
      </c>
      <c r="V67" s="481">
        <f>IF(O67=100%,2,0)</f>
        <v>2</v>
      </c>
      <c r="W67" s="1264">
        <f t="shared" si="1"/>
        <v>0</v>
      </c>
      <c r="X67" s="481" t="str">
        <f>IF(V67+W67&gt;1,"CUMPLIDA",IF(W67=1,"EN TERMINO","VENCIDA"))</f>
        <v>CUMPLIDA</v>
      </c>
      <c r="Y67" s="481" t="str">
        <f>IF(X67="CUMPLIDA","CUMPLIDA",IF(X67="EN TERMINO","EN TERMINO","VENCIDA"))</f>
        <v>CUMPLIDA</v>
      </c>
      <c r="AB67" s="1085"/>
    </row>
    <row r="68" spans="1:28" ht="133.5" customHeight="1" x14ac:dyDescent="0.2">
      <c r="A68" s="997">
        <v>38</v>
      </c>
      <c r="B68" s="998" t="s">
        <v>1762</v>
      </c>
      <c r="C68" s="999" t="s">
        <v>84</v>
      </c>
      <c r="D68" s="999" t="s">
        <v>88</v>
      </c>
      <c r="E68" s="656" t="s">
        <v>314</v>
      </c>
      <c r="F68" s="952" t="s">
        <v>315</v>
      </c>
      <c r="G68" s="952" t="s">
        <v>316</v>
      </c>
      <c r="H68" s="952" t="s">
        <v>87</v>
      </c>
      <c r="I68" s="1000">
        <v>1</v>
      </c>
      <c r="J68" s="1001">
        <v>41167</v>
      </c>
      <c r="K68" s="1001">
        <v>41532</v>
      </c>
      <c r="L68" s="991">
        <f>(K68-J68)/7</f>
        <v>52.142857142857146</v>
      </c>
      <c r="M68" s="1002" t="s">
        <v>25</v>
      </c>
      <c r="N68" s="993">
        <f>+'Plan General'!N170</f>
        <v>1</v>
      </c>
      <c r="O68" s="994">
        <f>IF(N68/I68&gt;1,1,+N68/I68)</f>
        <v>1</v>
      </c>
      <c r="P68" s="995">
        <f>+L68*O68</f>
        <v>52.142857142857146</v>
      </c>
      <c r="Q68" s="479">
        <f t="shared" si="32"/>
        <v>0</v>
      </c>
      <c r="R68" s="479">
        <f t="shared" si="33"/>
        <v>0</v>
      </c>
      <c r="S68" s="996"/>
      <c r="T68" s="996"/>
      <c r="U68" s="871" t="str">
        <f>'Plan General'!U170</f>
        <v xml:space="preserve">Se realizó el despliegue de las funcionalidades que conforman el  Registro Nacional de Personas Naturales y Jurídicas que prestan servicio al tránsito y transporte, el 17 de  Mayo de 2014. Se encuentra en operación. </v>
      </c>
      <c r="V68" s="481">
        <f>IF(O68=100%,2,0)</f>
        <v>2</v>
      </c>
      <c r="W68" s="1264">
        <f t="shared" si="1"/>
        <v>0</v>
      </c>
      <c r="X68" s="481" t="str">
        <f>IF(V68+W68&gt;1,"CUMPLIDA",IF(W68=1,"EN TERMINO","VENCIDA"))</f>
        <v>CUMPLIDA</v>
      </c>
      <c r="Y68" s="481" t="str">
        <f>IF(X68="CUMPLIDA","CUMPLIDA",IF(X68="EN TERMINO","EN TERMINO","VENCIDA"))</f>
        <v>CUMPLIDA</v>
      </c>
      <c r="AB68" s="1085"/>
    </row>
    <row r="69" spans="1:28" x14ac:dyDescent="0.2">
      <c r="A69" s="963" t="s">
        <v>242</v>
      </c>
      <c r="B69" s="963"/>
      <c r="C69" s="963"/>
      <c r="D69" s="963"/>
      <c r="E69" s="963"/>
      <c r="F69" s="963"/>
      <c r="G69" s="963"/>
      <c r="H69" s="963"/>
      <c r="I69" s="963"/>
      <c r="J69" s="963"/>
      <c r="K69" s="963"/>
      <c r="L69" s="963"/>
      <c r="M69" s="963"/>
      <c r="N69" s="964"/>
      <c r="O69" s="1248">
        <v>0.97</v>
      </c>
      <c r="P69" s="948"/>
      <c r="Q69" s="948"/>
      <c r="R69" s="948"/>
      <c r="S69" s="948"/>
      <c r="T69" s="948"/>
      <c r="U69" s="948"/>
      <c r="V69" s="786"/>
      <c r="W69" s="1264">
        <f t="shared" si="1"/>
        <v>0</v>
      </c>
      <c r="X69" s="822"/>
      <c r="Y69" s="786"/>
    </row>
    <row r="70" spans="1:28" ht="133.5" customHeight="1" x14ac:dyDescent="0.2">
      <c r="A70" s="704">
        <v>1</v>
      </c>
      <c r="B70" s="899" t="s">
        <v>254</v>
      </c>
      <c r="C70" s="899" t="s">
        <v>143</v>
      </c>
      <c r="D70" s="899" t="s">
        <v>144</v>
      </c>
      <c r="E70" s="472" t="s">
        <v>317</v>
      </c>
      <c r="F70" s="641" t="s">
        <v>318</v>
      </c>
      <c r="G70" s="641" t="s">
        <v>319</v>
      </c>
      <c r="H70" s="641" t="s">
        <v>146</v>
      </c>
      <c r="I70" s="643">
        <v>1</v>
      </c>
      <c r="J70" s="644">
        <v>41121</v>
      </c>
      <c r="K70" s="645">
        <v>41425</v>
      </c>
      <c r="L70" s="475">
        <f>(+K70-J70)/7</f>
        <v>43.428571428571431</v>
      </c>
      <c r="M70" s="1003" t="s">
        <v>147</v>
      </c>
      <c r="N70" s="1004">
        <v>1</v>
      </c>
      <c r="O70" s="994">
        <f>IF(N70/I70&gt;1,1,+N70/I70)</f>
        <v>1</v>
      </c>
      <c r="P70" s="995">
        <f>+L70*O70</f>
        <v>43.428571428571431</v>
      </c>
      <c r="Q70" s="479">
        <f t="shared" ref="Q70:Q96" si="34">IF(K70&lt;=$T$5,P70,0)</f>
        <v>0</v>
      </c>
      <c r="R70" s="479">
        <f t="shared" ref="R70:R96" si="35">IF($T$5&gt;=K70,L70,0)</f>
        <v>0</v>
      </c>
      <c r="S70" s="1005"/>
      <c r="T70" s="1005"/>
      <c r="U70" s="871" t="str">
        <f>'Plan General'!U172</f>
        <v>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v>
      </c>
      <c r="V70" s="481">
        <f>IF(O70=100%,2,0)</f>
        <v>2</v>
      </c>
      <c r="W70" s="1264">
        <f t="shared" si="1"/>
        <v>0</v>
      </c>
      <c r="X70" s="481" t="str">
        <f>IF(V70+W70&gt;1,"CUMPLIDA",IF(W70=1,"EN TERMINO","VENCIDA"))</f>
        <v>CUMPLIDA</v>
      </c>
      <c r="Y70" s="481" t="str">
        <f t="shared" ref="Y70:Y76" si="36">IF(X70="CUMPLIDA","CUMPLIDA",IF(X70="EN TERMINO","EN TERMINO","VENCIDA"))</f>
        <v>CUMPLIDA</v>
      </c>
      <c r="AB70" s="1086"/>
    </row>
    <row r="71" spans="1:28" ht="133.5" customHeight="1" x14ac:dyDescent="0.2">
      <c r="A71" s="704">
        <v>2</v>
      </c>
      <c r="B71" s="899" t="s">
        <v>255</v>
      </c>
      <c r="C71" s="899" t="s">
        <v>148</v>
      </c>
      <c r="D71" s="899" t="s">
        <v>256</v>
      </c>
      <c r="E71" s="656" t="s">
        <v>257</v>
      </c>
      <c r="F71" s="656" t="s">
        <v>258</v>
      </c>
      <c r="G71" s="656" t="s">
        <v>259</v>
      </c>
      <c r="H71" s="656" t="s">
        <v>260</v>
      </c>
      <c r="I71" s="480">
        <v>1</v>
      </c>
      <c r="J71" s="657">
        <v>41090</v>
      </c>
      <c r="K71" s="657">
        <v>41455</v>
      </c>
      <c r="L71" s="475">
        <f>(+K71-J71)/7</f>
        <v>52.142857142857146</v>
      </c>
      <c r="M71" s="1003" t="s">
        <v>149</v>
      </c>
      <c r="N71" s="1004">
        <v>1</v>
      </c>
      <c r="O71" s="1006">
        <f t="shared" ref="O71:O92" si="37">IF(N71/I71&gt;1,1,+N71/I71)</f>
        <v>1</v>
      </c>
      <c r="P71" s="475">
        <f t="shared" ref="P71:P92" si="38">+L71*O71</f>
        <v>52.142857142857146</v>
      </c>
      <c r="Q71" s="479">
        <f t="shared" si="34"/>
        <v>0</v>
      </c>
      <c r="R71" s="479">
        <f t="shared" si="35"/>
        <v>0</v>
      </c>
      <c r="S71" s="1005"/>
      <c r="T71" s="1005"/>
      <c r="U71" s="871" t="str">
        <f>'Plan General'!U173</f>
        <v>Al 31 de diciembre de 2012 no se han suscrito modificaciones adicionales al contrato 033 de 2007.
Mediante Resolución 9295 de octubre 12 de 2012 se derogaron los artículos, 1,2, 3, 4 y 5 de la Resolución 5228 de 2011.</v>
      </c>
      <c r="V71" s="481">
        <f t="shared" ref="V71:V92" si="39">IF(O71=100%,2,0)</f>
        <v>2</v>
      </c>
      <c r="W71" s="1264">
        <f t="shared" si="1"/>
        <v>0</v>
      </c>
      <c r="X71" s="481" t="str">
        <f t="shared" ref="X71:X92" si="40">IF(V71+W71&gt;1,"CUMPLIDA",IF(W71=1,"EN TERMINO","VENCIDA"))</f>
        <v>CUMPLIDA</v>
      </c>
      <c r="Y71" s="481" t="str">
        <f t="shared" si="36"/>
        <v>CUMPLIDA</v>
      </c>
      <c r="AB71" s="1086"/>
    </row>
    <row r="72" spans="1:28" ht="133.5" customHeight="1" x14ac:dyDescent="0.2">
      <c r="A72" s="704">
        <v>3</v>
      </c>
      <c r="B72" s="899" t="s">
        <v>150</v>
      </c>
      <c r="C72" s="899" t="s">
        <v>151</v>
      </c>
      <c r="D72" s="899" t="s">
        <v>152</v>
      </c>
      <c r="E72" s="652" t="s">
        <v>153</v>
      </c>
      <c r="F72" s="652" t="s">
        <v>154</v>
      </c>
      <c r="G72" s="641" t="s">
        <v>155</v>
      </c>
      <c r="H72" s="641" t="s">
        <v>146</v>
      </c>
      <c r="I72" s="653">
        <v>1</v>
      </c>
      <c r="J72" s="644">
        <v>41121</v>
      </c>
      <c r="K72" s="645">
        <v>41425</v>
      </c>
      <c r="L72" s="475">
        <f>(+K72-J72)/7</f>
        <v>43.428571428571431</v>
      </c>
      <c r="M72" s="1003" t="s">
        <v>156</v>
      </c>
      <c r="N72" s="1004">
        <v>1</v>
      </c>
      <c r="O72" s="1006">
        <f t="shared" si="37"/>
        <v>1</v>
      </c>
      <c r="P72" s="475">
        <f t="shared" si="38"/>
        <v>43.428571428571431</v>
      </c>
      <c r="Q72" s="479">
        <f t="shared" si="34"/>
        <v>0</v>
      </c>
      <c r="R72" s="479">
        <f t="shared" si="35"/>
        <v>0</v>
      </c>
      <c r="S72" s="1005"/>
      <c r="T72" s="1005"/>
      <c r="U72" s="871" t="str">
        <f>'Plan General'!U174</f>
        <v>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v>
      </c>
      <c r="V72" s="481">
        <f t="shared" si="39"/>
        <v>2</v>
      </c>
      <c r="W72" s="1264">
        <f t="shared" si="1"/>
        <v>0</v>
      </c>
      <c r="X72" s="481" t="str">
        <f t="shared" si="40"/>
        <v>CUMPLIDA</v>
      </c>
      <c r="Y72" s="481" t="str">
        <f t="shared" si="36"/>
        <v>CUMPLIDA</v>
      </c>
      <c r="AB72" s="1086"/>
    </row>
    <row r="73" spans="1:28" ht="167.25" customHeight="1" x14ac:dyDescent="0.2">
      <c r="A73" s="1007">
        <v>6</v>
      </c>
      <c r="B73" s="899" t="s">
        <v>263</v>
      </c>
      <c r="C73" s="899" t="s">
        <v>162</v>
      </c>
      <c r="D73" s="899" t="s">
        <v>163</v>
      </c>
      <c r="E73" s="652" t="s">
        <v>264</v>
      </c>
      <c r="F73" s="652" t="s">
        <v>265</v>
      </c>
      <c r="G73" s="652" t="s">
        <v>164</v>
      </c>
      <c r="H73" s="652" t="s">
        <v>165</v>
      </c>
      <c r="I73" s="653">
        <v>1</v>
      </c>
      <c r="J73" s="645">
        <v>41121</v>
      </c>
      <c r="K73" s="645">
        <v>41305</v>
      </c>
      <c r="L73" s="475">
        <f>(+K73-J73)/7</f>
        <v>26.285714285714285</v>
      </c>
      <c r="M73" s="476" t="s">
        <v>166</v>
      </c>
      <c r="N73" s="1004">
        <v>1</v>
      </c>
      <c r="O73" s="1006">
        <f t="shared" si="37"/>
        <v>1</v>
      </c>
      <c r="P73" s="475">
        <f t="shared" si="38"/>
        <v>26.285714285714285</v>
      </c>
      <c r="Q73" s="479">
        <f t="shared" si="34"/>
        <v>0</v>
      </c>
      <c r="R73" s="479">
        <f t="shared" si="35"/>
        <v>0</v>
      </c>
      <c r="S73" s="1005"/>
      <c r="T73" s="1005"/>
      <c r="U73" s="871" t="str">
        <f>'Plan General'!U176</f>
        <v>A partir del 19 de junio de 2012, la Concesión RUNT S.A., con el fin de atender todos los requerimientos del Ministerio de Transporte, autoridades de control y todos los actores, implementó una herramienta de Gestión Documental denominada SYNERGY,  la cual se basa en el concepto de integración de flujos de trabajo, y que tiene como objetivo el control de los documentos de la organización  en todo su ciclo vida, esto es, producción o recepción hasta su disposición final. 
Esta herramienta permite la automatización de la entrada y salida de correspondencia desde su radicación, distribución y procesamiento, teniendo un mayor control y trazabilidad, asignando responsables y estableciendo tiempos máximos de respuesta a cada una de las comunicaciones recibidas en la organización.   
SYNERGY es una licencia de software, que funciona con la asignación de usuarios  con clave de acceso,  perfiles de consulta  y niveles de seguridad definidos que permiten control de acceso  información. Se integra con las herramientas de Microsoft Office que en la actualidad utiliza la concesión permitiendo compartir documentos, con una alta disponibilidad de la información.  En la actualidad, todos los usuarios responsables de atención de correspondencia cuentan con un  usuario perfilado.  Así mismo permite el cargue de todos los documentos recibidos y generados en cada una de las solicitudes recibidas.</v>
      </c>
      <c r="V73" s="481">
        <f t="shared" si="39"/>
        <v>2</v>
      </c>
      <c r="W73" s="1264">
        <f t="shared" ref="W73:W133" si="41">IF(K73&lt;$X$3,0,1)</f>
        <v>0</v>
      </c>
      <c r="X73" s="481" t="str">
        <f t="shared" si="40"/>
        <v>CUMPLIDA</v>
      </c>
      <c r="Y73" s="481" t="str">
        <f t="shared" si="36"/>
        <v>CUMPLIDA</v>
      </c>
      <c r="AB73" s="1086"/>
    </row>
    <row r="74" spans="1:28" ht="133.5" customHeight="1" x14ac:dyDescent="0.2">
      <c r="A74" s="704">
        <v>7</v>
      </c>
      <c r="B74" s="899" t="s">
        <v>266</v>
      </c>
      <c r="C74" s="899" t="s">
        <v>267</v>
      </c>
      <c r="D74" s="899" t="s">
        <v>167</v>
      </c>
      <c r="E74" s="472" t="s">
        <v>168</v>
      </c>
      <c r="F74" s="641" t="s">
        <v>268</v>
      </c>
      <c r="G74" s="641" t="s">
        <v>145</v>
      </c>
      <c r="H74" s="641" t="s">
        <v>146</v>
      </c>
      <c r="I74" s="643">
        <v>1</v>
      </c>
      <c r="J74" s="644">
        <v>41121</v>
      </c>
      <c r="K74" s="645">
        <v>41425</v>
      </c>
      <c r="L74" s="479">
        <f t="shared" ref="L74:L94" si="42">(+K74-J74)/7</f>
        <v>43.428571428571431</v>
      </c>
      <c r="M74" s="476" t="s">
        <v>169</v>
      </c>
      <c r="N74" s="1004">
        <v>1</v>
      </c>
      <c r="O74" s="1006">
        <f t="shared" si="37"/>
        <v>1</v>
      </c>
      <c r="P74" s="475">
        <f t="shared" si="38"/>
        <v>43.428571428571431</v>
      </c>
      <c r="Q74" s="479">
        <f t="shared" si="34"/>
        <v>0</v>
      </c>
      <c r="R74" s="479">
        <f t="shared" si="35"/>
        <v>0</v>
      </c>
      <c r="S74" s="1005"/>
      <c r="T74" s="1005"/>
      <c r="U74" s="871" t="str">
        <f>'Plan General'!U177</f>
        <v>Se expidieron las siguientes resoluciones:
11268 del 6 de diciembre de 2012 por la cual se adopta el nuevo informe policial de accidentes de transito (IPAT) su manual de diligenciamiento y se dictan otras disposiciones.
12235 de 2012 "Por la cual se reglamenta el registro de la maquinaria agrícola, industrial y de construcción autopropulsada y se dictan otras disposiciones."
663 y 1062 de 2013 con los lineamientos generales para la entrada en operación del Registro Nacional de Remolques y Semiremolques.
1044 de 2013  mediante la cual se adopta las Fichas Técnicas de las Tarjetas de Registro de Remolques y Semirremolques y de Maquinaria Agrícola  de Construcción y Autopropulsada.
Se estructuró y publicó la Resolución que Por la cual se reglamenta el Registro Nacional de Empresas de Transporte Público o Privado – RNET del Registro Único Nacional de Tránsito - RUNT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v>
      </c>
      <c r="V74" s="481">
        <f t="shared" si="39"/>
        <v>2</v>
      </c>
      <c r="W74" s="1264">
        <f t="shared" si="41"/>
        <v>0</v>
      </c>
      <c r="X74" s="481" t="str">
        <f t="shared" si="40"/>
        <v>CUMPLIDA</v>
      </c>
      <c r="Y74" s="481" t="str">
        <f t="shared" si="36"/>
        <v>CUMPLIDA</v>
      </c>
      <c r="AB74" s="1086"/>
    </row>
    <row r="75" spans="1:28" ht="133.5" customHeight="1" x14ac:dyDescent="0.2">
      <c r="A75" s="704">
        <v>8</v>
      </c>
      <c r="B75" s="899" t="s">
        <v>291</v>
      </c>
      <c r="C75" s="899" t="s">
        <v>170</v>
      </c>
      <c r="D75" s="899" t="s">
        <v>171</v>
      </c>
      <c r="E75" s="652" t="s">
        <v>153</v>
      </c>
      <c r="F75" s="652" t="s">
        <v>172</v>
      </c>
      <c r="G75" s="641" t="s">
        <v>269</v>
      </c>
      <c r="H75" s="641" t="s">
        <v>146</v>
      </c>
      <c r="I75" s="653">
        <v>1</v>
      </c>
      <c r="J75" s="644">
        <v>41121</v>
      </c>
      <c r="K75" s="645">
        <v>41425</v>
      </c>
      <c r="L75" s="475">
        <f t="shared" si="42"/>
        <v>43.428571428571431</v>
      </c>
      <c r="M75" s="476" t="s">
        <v>166</v>
      </c>
      <c r="N75" s="1004">
        <v>1</v>
      </c>
      <c r="O75" s="1006">
        <f t="shared" si="37"/>
        <v>1</v>
      </c>
      <c r="P75" s="475">
        <f t="shared" si="38"/>
        <v>43.428571428571431</v>
      </c>
      <c r="Q75" s="479">
        <f t="shared" si="34"/>
        <v>0</v>
      </c>
      <c r="R75" s="479">
        <f t="shared" si="35"/>
        <v>0</v>
      </c>
      <c r="S75" s="1005"/>
      <c r="T75" s="1005"/>
      <c r="U75" s="871" t="str">
        <f>'Plan General'!U178</f>
        <v>Se elaboró un Plan de ajustes y actualización de funcionalidades para los años 2012 y 2013. En el 2012 se desarrollaron algunas y otras están agendadas para el 2013.
Dentro de este Plan la Concesión RUNT S.A. desarrolló el sistema centralizado de huella, el cual permitirá la validación directa en todas las transacciones que realicen los actores con el sistema RUNT. Con este sistema, el cual será implementado en las próximas semanas, se aumentarán los controles sobre la identidad de las personas y la seguridad de la información.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v>
      </c>
      <c r="V75" s="481">
        <f t="shared" si="39"/>
        <v>2</v>
      </c>
      <c r="W75" s="1264">
        <f t="shared" si="41"/>
        <v>0</v>
      </c>
      <c r="X75" s="481" t="str">
        <f t="shared" si="40"/>
        <v>CUMPLIDA</v>
      </c>
      <c r="Y75" s="481" t="str">
        <f t="shared" si="36"/>
        <v>CUMPLIDA</v>
      </c>
      <c r="AB75" s="1086"/>
    </row>
    <row r="76" spans="1:28" ht="133.5" customHeight="1" x14ac:dyDescent="0.2">
      <c r="A76" s="704">
        <v>9</v>
      </c>
      <c r="B76" s="899" t="s">
        <v>270</v>
      </c>
      <c r="C76" s="899" t="s">
        <v>271</v>
      </c>
      <c r="D76" s="899" t="s">
        <v>173</v>
      </c>
      <c r="E76" s="660" t="s">
        <v>272</v>
      </c>
      <c r="F76" s="660" t="s">
        <v>174</v>
      </c>
      <c r="G76" s="641" t="s">
        <v>175</v>
      </c>
      <c r="H76" s="641" t="s">
        <v>146</v>
      </c>
      <c r="I76" s="653">
        <v>1</v>
      </c>
      <c r="J76" s="644">
        <v>41121</v>
      </c>
      <c r="K76" s="645">
        <v>41425</v>
      </c>
      <c r="L76" s="1008">
        <f t="shared" si="42"/>
        <v>43.428571428571431</v>
      </c>
      <c r="M76" s="476" t="s">
        <v>176</v>
      </c>
      <c r="N76" s="1004">
        <v>1</v>
      </c>
      <c r="O76" s="1006">
        <f t="shared" si="37"/>
        <v>1</v>
      </c>
      <c r="P76" s="475">
        <f t="shared" si="38"/>
        <v>43.428571428571431</v>
      </c>
      <c r="Q76" s="479">
        <f t="shared" si="34"/>
        <v>0</v>
      </c>
      <c r="R76" s="479">
        <f t="shared" si="35"/>
        <v>0</v>
      </c>
      <c r="S76" s="1005"/>
      <c r="T76" s="1005"/>
      <c r="U76" s="871" t="str">
        <f>'Plan General'!U179</f>
        <v>El 28 de mayo de 2012 mediante radicado No. 2012-321-038319-2 la Concesión RUNT presentó un Plan Estratégico de Acción RUNT 2012 en el cual está programado la implementación de los ajustes y modificaciones necesarios para que todas las funcionalidades asociadas al RNA incluyan todos los tipos de trámites requeridos y normatividad vigentes, que según el cronograma entregado se realizarían entre los meses de febrero y abril de 2013.</v>
      </c>
      <c r="V76" s="481">
        <f t="shared" si="39"/>
        <v>2</v>
      </c>
      <c r="W76" s="1264">
        <f t="shared" si="41"/>
        <v>0</v>
      </c>
      <c r="X76" s="481" t="str">
        <f t="shared" si="40"/>
        <v>CUMPLIDA</v>
      </c>
      <c r="Y76" s="481" t="str">
        <f t="shared" si="36"/>
        <v>CUMPLIDA</v>
      </c>
      <c r="AB76" s="1086"/>
    </row>
    <row r="77" spans="1:28" ht="133.5" customHeight="1" x14ac:dyDescent="0.2">
      <c r="A77" s="1402">
        <v>12</v>
      </c>
      <c r="B77" s="1397" t="s">
        <v>178</v>
      </c>
      <c r="C77" s="1397" t="s">
        <v>179</v>
      </c>
      <c r="D77" s="1397" t="s">
        <v>180</v>
      </c>
      <c r="E77" s="1535" t="s">
        <v>181</v>
      </c>
      <c r="F77" s="1533" t="s">
        <v>273</v>
      </c>
      <c r="G77" s="641" t="s">
        <v>182</v>
      </c>
      <c r="H77" s="641" t="s">
        <v>47</v>
      </c>
      <c r="I77" s="643">
        <v>1</v>
      </c>
      <c r="J77" s="644">
        <v>41061</v>
      </c>
      <c r="K77" s="645">
        <v>41274</v>
      </c>
      <c r="L77" s="475">
        <f t="shared" si="42"/>
        <v>30.428571428571427</v>
      </c>
      <c r="M77" s="1010" t="s">
        <v>183</v>
      </c>
      <c r="N77" s="1004">
        <v>6</v>
      </c>
      <c r="O77" s="1006">
        <f t="shared" si="37"/>
        <v>1</v>
      </c>
      <c r="P77" s="475">
        <f t="shared" si="38"/>
        <v>30.428571428571427</v>
      </c>
      <c r="Q77" s="479">
        <f t="shared" si="34"/>
        <v>0</v>
      </c>
      <c r="R77" s="479">
        <f t="shared" si="35"/>
        <v>0</v>
      </c>
      <c r="S77" s="1005"/>
      <c r="T77" s="1005"/>
      <c r="U77" s="871" t="str">
        <f>'Plan General'!U180</f>
        <v>Se revisaron todas las fechas incluidas en las funcionalidades de CDAs y de CEAs. Se identificaron las siguientes fechas:
Formulario CDA:
Fecha de la Revisión
Fecha de Vencimiento
Formulario CEA:
Fecha de asistencia Curso</v>
      </c>
      <c r="V77" s="481">
        <f t="shared" si="39"/>
        <v>2</v>
      </c>
      <c r="W77" s="1264">
        <f t="shared" si="41"/>
        <v>0</v>
      </c>
      <c r="X77" s="481" t="str">
        <f t="shared" si="40"/>
        <v>CUMPLIDA</v>
      </c>
      <c r="Y77" s="1512" t="str">
        <f>IF(X77&amp;X78="CUMPLIDA","CUMPLIDA",IF(OR(X77="VENCIDA",X78="VENCIDA"),"VENCIDA",IF(V77+V78=4,"CUMPLIDA","EN TERMINO")))</f>
        <v>CUMPLIDA</v>
      </c>
      <c r="AB77" s="1086"/>
    </row>
    <row r="78" spans="1:28" ht="133.5" customHeight="1" x14ac:dyDescent="0.2">
      <c r="A78" s="1402"/>
      <c r="B78" s="1397"/>
      <c r="C78" s="1397"/>
      <c r="D78" s="1397"/>
      <c r="E78" s="1535"/>
      <c r="F78" s="1533"/>
      <c r="G78" s="641" t="s">
        <v>274</v>
      </c>
      <c r="H78" s="641" t="s">
        <v>146</v>
      </c>
      <c r="I78" s="643">
        <v>1</v>
      </c>
      <c r="J78" s="644">
        <v>41091</v>
      </c>
      <c r="K78" s="645">
        <v>41425</v>
      </c>
      <c r="L78" s="475">
        <f t="shared" si="42"/>
        <v>47.714285714285715</v>
      </c>
      <c r="M78" s="1010" t="s">
        <v>183</v>
      </c>
      <c r="N78" s="1004">
        <v>1</v>
      </c>
      <c r="O78" s="1006">
        <f t="shared" si="37"/>
        <v>1</v>
      </c>
      <c r="P78" s="475">
        <f t="shared" si="38"/>
        <v>47.714285714285715</v>
      </c>
      <c r="Q78" s="479">
        <f t="shared" si="34"/>
        <v>0</v>
      </c>
      <c r="R78" s="479">
        <f t="shared" si="35"/>
        <v>0</v>
      </c>
      <c r="S78" s="1005"/>
      <c r="T78" s="1005"/>
      <c r="U78" s="871" t="str">
        <f>'Plan General'!U181</f>
        <v>Se ajustaron las funcionalidades dejando las fechas del CDAs asignas por el sistema y las de los CEAs se dejaron abiertas para digitar por cuanto la programación de los cursos de enseñanza automovilística es acordada entre el CEA y el alumno.</v>
      </c>
      <c r="V78" s="481">
        <f t="shared" si="39"/>
        <v>2</v>
      </c>
      <c r="W78" s="1264">
        <f t="shared" si="41"/>
        <v>0</v>
      </c>
      <c r="X78" s="481" t="str">
        <f t="shared" si="40"/>
        <v>CUMPLIDA</v>
      </c>
      <c r="Y78" s="1512"/>
      <c r="AB78" s="1086"/>
    </row>
    <row r="79" spans="1:28" ht="133.5" customHeight="1" x14ac:dyDescent="0.2">
      <c r="A79" s="704">
        <v>14</v>
      </c>
      <c r="B79" s="899" t="s">
        <v>275</v>
      </c>
      <c r="C79" s="899" t="s">
        <v>184</v>
      </c>
      <c r="D79" s="899" t="s">
        <v>185</v>
      </c>
      <c r="E79" s="472" t="s">
        <v>320</v>
      </c>
      <c r="F79" s="641" t="s">
        <v>318</v>
      </c>
      <c r="G79" s="641" t="s">
        <v>145</v>
      </c>
      <c r="H79" s="641" t="s">
        <v>146</v>
      </c>
      <c r="I79" s="643">
        <v>1</v>
      </c>
      <c r="J79" s="644">
        <v>41121</v>
      </c>
      <c r="K79" s="645">
        <v>41425</v>
      </c>
      <c r="L79" s="967">
        <f t="shared" si="42"/>
        <v>43.428571428571431</v>
      </c>
      <c r="M79" s="1003" t="s">
        <v>186</v>
      </c>
      <c r="N79" s="1004">
        <v>1</v>
      </c>
      <c r="O79" s="1006">
        <f t="shared" si="37"/>
        <v>1</v>
      </c>
      <c r="P79" s="475">
        <f t="shared" si="38"/>
        <v>43.428571428571431</v>
      </c>
      <c r="Q79" s="479">
        <f t="shared" si="34"/>
        <v>0</v>
      </c>
      <c r="R79" s="479">
        <f t="shared" si="35"/>
        <v>0</v>
      </c>
      <c r="S79" s="1005"/>
      <c r="T79" s="1005"/>
      <c r="U79" s="871" t="str">
        <f>'Plan General'!U182</f>
        <v>Se expidieron las siguientes resoluciones:
11268 del 6 de diciembre de 2012 por la cual se adopta el nuevo informe policial de accidentes de transito (IPAT) su manual de diligenciamiento y se dictan otras disposiciones.
12235 de 2012 "Por la cual se reglamenta el registro de la maquinaria agrícola, industrial y de construcción autopropulsada y se dictan otras disposiciones."
663 y 1062 de 2013 con los lineamientos generales para la entrada en operación del Registro Nacional de Remolques y Semiremolques.
1044 de 2013  mediante la cual se adopta las Fichas Técnicas de las Tarjetas de Registro de Remolques y Semirremolques y de Maquinaria Agrícola  de Construcción y Autopropulsada.
Se estructuró y publicó la Resolución que Por la cual se reglamenta el Registro Nacional de Empresas de Transporte Público o Privado – RNET del Registro Único Nacional de Tránsito - RUNT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v>
      </c>
      <c r="V79" s="481">
        <f t="shared" si="39"/>
        <v>2</v>
      </c>
      <c r="W79" s="1264">
        <f t="shared" si="41"/>
        <v>0</v>
      </c>
      <c r="X79" s="481" t="str">
        <f t="shared" si="40"/>
        <v>CUMPLIDA</v>
      </c>
      <c r="Y79" s="481" t="str">
        <f>IF(X79="CUMPLIDA","CUMPLIDA",IF(X79="EN TERMINO","EN TERMINO","VENCIDA"))</f>
        <v>CUMPLIDA</v>
      </c>
      <c r="AB79" s="1086"/>
    </row>
    <row r="80" spans="1:28" ht="133.5" customHeight="1" x14ac:dyDescent="0.2">
      <c r="A80" s="704">
        <v>16</v>
      </c>
      <c r="B80" s="899" t="s">
        <v>276</v>
      </c>
      <c r="C80" s="899" t="s">
        <v>277</v>
      </c>
      <c r="D80" s="899" t="s">
        <v>187</v>
      </c>
      <c r="E80" s="652" t="s">
        <v>188</v>
      </c>
      <c r="F80" s="585" t="s">
        <v>189</v>
      </c>
      <c r="G80" s="641" t="s">
        <v>190</v>
      </c>
      <c r="H80" s="641" t="s">
        <v>146</v>
      </c>
      <c r="I80" s="643">
        <v>1</v>
      </c>
      <c r="J80" s="644">
        <v>41121</v>
      </c>
      <c r="K80" s="645">
        <v>41425</v>
      </c>
      <c r="L80" s="967">
        <f t="shared" si="42"/>
        <v>43.428571428571431</v>
      </c>
      <c r="M80" s="476" t="s">
        <v>177</v>
      </c>
      <c r="N80" s="1004">
        <v>1</v>
      </c>
      <c r="O80" s="1006">
        <f t="shared" si="37"/>
        <v>1</v>
      </c>
      <c r="P80" s="475">
        <f t="shared" si="38"/>
        <v>43.428571428571431</v>
      </c>
      <c r="Q80" s="479">
        <f t="shared" si="34"/>
        <v>0</v>
      </c>
      <c r="R80" s="479">
        <f t="shared" si="35"/>
        <v>0</v>
      </c>
      <c r="S80" s="1005"/>
      <c r="T80" s="1005"/>
      <c r="U80" s="871" t="str">
        <f>'Plan General'!U183</f>
        <v>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v>
      </c>
      <c r="V80" s="481">
        <f t="shared" si="39"/>
        <v>2</v>
      </c>
      <c r="W80" s="1264">
        <f t="shared" si="41"/>
        <v>0</v>
      </c>
      <c r="X80" s="481" t="str">
        <f t="shared" si="40"/>
        <v>CUMPLIDA</v>
      </c>
      <c r="Y80" s="481" t="str">
        <f>IF(X80="CUMPLIDA","CUMPLIDA",IF(X80="EN TERMINO","EN TERMINO","VENCIDA"))</f>
        <v>CUMPLIDA</v>
      </c>
      <c r="AB80" s="1086"/>
    </row>
    <row r="81" spans="1:28" ht="133.5" customHeight="1" x14ac:dyDescent="0.2">
      <c r="A81" s="898">
        <v>18</v>
      </c>
      <c r="B81" s="899" t="s">
        <v>278</v>
      </c>
      <c r="C81" s="899" t="s">
        <v>192</v>
      </c>
      <c r="D81" s="899" t="s">
        <v>193</v>
      </c>
      <c r="E81" s="652" t="s">
        <v>194</v>
      </c>
      <c r="F81" s="652" t="s">
        <v>195</v>
      </c>
      <c r="G81" s="641" t="s">
        <v>196</v>
      </c>
      <c r="H81" s="641" t="s">
        <v>146</v>
      </c>
      <c r="I81" s="643">
        <v>1</v>
      </c>
      <c r="J81" s="644">
        <v>41121</v>
      </c>
      <c r="K81" s="645">
        <v>41425</v>
      </c>
      <c r="L81" s="475">
        <f t="shared" si="42"/>
        <v>43.428571428571431</v>
      </c>
      <c r="M81" s="476" t="s">
        <v>177</v>
      </c>
      <c r="N81" s="1004">
        <v>1</v>
      </c>
      <c r="O81" s="1006">
        <f t="shared" si="37"/>
        <v>1</v>
      </c>
      <c r="P81" s="475">
        <f t="shared" si="38"/>
        <v>43.428571428571431</v>
      </c>
      <c r="Q81" s="479">
        <f t="shared" si="34"/>
        <v>0</v>
      </c>
      <c r="R81" s="479">
        <f t="shared" si="35"/>
        <v>0</v>
      </c>
      <c r="S81" s="1005"/>
      <c r="T81" s="1005"/>
      <c r="U81" s="871" t="str">
        <f>'Plan General'!U184</f>
        <v xml:space="preserve">Se determinó y se esta aplicando que la implementación de despliegues con los  cuales se mejoran o ajustan funcionalidades se realicen en días y horas no hábiles (Domingos) y que el mismo día se realicen las pruebas.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
</v>
      </c>
      <c r="V81" s="481">
        <f t="shared" si="39"/>
        <v>2</v>
      </c>
      <c r="W81" s="1264">
        <f t="shared" si="41"/>
        <v>0</v>
      </c>
      <c r="X81" s="481" t="str">
        <f t="shared" si="40"/>
        <v>CUMPLIDA</v>
      </c>
      <c r="Y81" s="481" t="str">
        <f t="shared" ref="Y81:Y86" si="43">IF(X81="CUMPLIDA","CUMPLIDA",IF(X81="EN TERMINO","EN TERMINO","VENCIDA"))</f>
        <v>CUMPLIDA</v>
      </c>
      <c r="AB81" s="1086"/>
    </row>
    <row r="82" spans="1:28" ht="133.5" customHeight="1" x14ac:dyDescent="0.2">
      <c r="A82" s="898">
        <v>19</v>
      </c>
      <c r="B82" s="899" t="s">
        <v>197</v>
      </c>
      <c r="C82" s="899" t="s">
        <v>279</v>
      </c>
      <c r="D82" s="899" t="s">
        <v>198</v>
      </c>
      <c r="E82" s="652" t="s">
        <v>321</v>
      </c>
      <c r="F82" s="652" t="s">
        <v>322</v>
      </c>
      <c r="G82" s="641" t="s">
        <v>323</v>
      </c>
      <c r="H82" s="641" t="s">
        <v>146</v>
      </c>
      <c r="I82" s="643">
        <v>1</v>
      </c>
      <c r="J82" s="644">
        <v>41121</v>
      </c>
      <c r="K82" s="645">
        <v>41425</v>
      </c>
      <c r="L82" s="475">
        <f t="shared" si="42"/>
        <v>43.428571428571431</v>
      </c>
      <c r="M82" s="476" t="s">
        <v>177</v>
      </c>
      <c r="N82" s="1004">
        <v>1</v>
      </c>
      <c r="O82" s="1006">
        <f t="shared" si="37"/>
        <v>1</v>
      </c>
      <c r="P82" s="475">
        <f t="shared" si="38"/>
        <v>43.428571428571431</v>
      </c>
      <c r="Q82" s="479">
        <f t="shared" si="34"/>
        <v>0</v>
      </c>
      <c r="R82" s="479">
        <f t="shared" si="35"/>
        <v>0</v>
      </c>
      <c r="S82" s="1005"/>
      <c r="T82" s="1005"/>
      <c r="U82" s="871" t="str">
        <f>'Plan General'!U185</f>
        <v xml:space="preserve">Se determinó y se esta aplicando que la implementación de despliegues con los  cuales se mejoran o ajustan funcionalidades se realicen en días y horas no hábiles (Domingos) y que el mismo día se realicen las pruebas.
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e 2013. Mediante comunicación 20134010164351 de mayo 7 de 2012,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
</v>
      </c>
      <c r="V82" s="481">
        <f t="shared" si="39"/>
        <v>2</v>
      </c>
      <c r="W82" s="1264">
        <f t="shared" si="41"/>
        <v>0</v>
      </c>
      <c r="X82" s="481" t="str">
        <f t="shared" si="40"/>
        <v>CUMPLIDA</v>
      </c>
      <c r="Y82" s="481" t="str">
        <f t="shared" si="43"/>
        <v>CUMPLIDA</v>
      </c>
      <c r="AB82" s="1086"/>
    </row>
    <row r="83" spans="1:28" ht="133.5" customHeight="1" x14ac:dyDescent="0.2">
      <c r="A83" s="704">
        <v>22</v>
      </c>
      <c r="B83" s="899" t="s">
        <v>199</v>
      </c>
      <c r="C83" s="899" t="s">
        <v>200</v>
      </c>
      <c r="D83" s="899" t="s">
        <v>280</v>
      </c>
      <c r="E83" s="1011" t="s">
        <v>201</v>
      </c>
      <c r="F83" s="1011" t="s">
        <v>202</v>
      </c>
      <c r="G83" s="1011" t="s">
        <v>281</v>
      </c>
      <c r="H83" s="1011" t="s">
        <v>203</v>
      </c>
      <c r="I83" s="643">
        <v>1</v>
      </c>
      <c r="J83" s="644">
        <v>41121</v>
      </c>
      <c r="K83" s="645">
        <v>41305</v>
      </c>
      <c r="L83" s="475">
        <f t="shared" si="42"/>
        <v>26.285714285714285</v>
      </c>
      <c r="M83" s="476" t="s">
        <v>177</v>
      </c>
      <c r="N83" s="1004">
        <v>1</v>
      </c>
      <c r="O83" s="1006">
        <f t="shared" si="37"/>
        <v>1</v>
      </c>
      <c r="P83" s="475">
        <f t="shared" si="38"/>
        <v>26.285714285714285</v>
      </c>
      <c r="Q83" s="479">
        <f t="shared" si="34"/>
        <v>0</v>
      </c>
      <c r="R83" s="479">
        <f t="shared" si="35"/>
        <v>0</v>
      </c>
      <c r="S83" s="1005"/>
      <c r="T83" s="1005"/>
      <c r="U83" s="871" t="str">
        <f>'Plan General'!U186</f>
        <v>1. La resolución 12379 del 28 de diciembre de 2012 en el artículo 2°: “Para la realización del proceso de inscripción el organismo de tránsito registrará en el sistema los datos referentes a tipo y número del documento de identidad del usuario, nombres, apellidos, fecha de nacimiento, grupo sanguíneo y RH, sexo, dirección, teléfono fijo y móvil, correo electrónico, registro de la firma y captura de la huella del usuario”; no exige la obligatoriedad del uso del lector de código bidimensional para la captura de información al sistema. Esta norma solo aclara en el Artículo 3°: “Verificación de la inscripción del usuario en el Sistema RUNT. Para iniciar cualquier trámite asociado al Registro Único Nacional de Tránsito, el organismo de tránsito, previa presentación del documento de identidad y la captura de la huella del usuario, confronta la información con la registrada en el sistema y confirma que el ciudadano que adelanta el trámite es el mismo que se encuentra inscrito o registrado en el sistema”, la previa presentación del documento.
2. La norma no es específica para los casos de la validez del registro presentando el documento CONTRASEÑA y DENUNCIA en caso de robo o pérdida de documento los cuales no poseen código de barras para la lectura.
De acuerdo a esta última norma, el RUNT elaboro instructivo, publico y envió a los diferentes actores del sistema para su aplicación inmediata.
3. El Sistema Centralizado de Huella que desarrollo la Concesión RUNT obligará a que la inscripción de ciudadanos ante el sistema RUNt se realice a partir de la lectura de código de barras de la cédula de ciudadanía con el lector de código bidimensional.</v>
      </c>
      <c r="V83" s="481">
        <f t="shared" si="39"/>
        <v>2</v>
      </c>
      <c r="W83" s="1264">
        <f t="shared" si="41"/>
        <v>0</v>
      </c>
      <c r="X83" s="481" t="str">
        <f t="shared" si="40"/>
        <v>CUMPLIDA</v>
      </c>
      <c r="Y83" s="481" t="str">
        <f t="shared" si="43"/>
        <v>CUMPLIDA</v>
      </c>
      <c r="AB83" s="1086"/>
    </row>
    <row r="84" spans="1:28" ht="133.5" customHeight="1" x14ac:dyDescent="0.2">
      <c r="A84" s="704">
        <v>24</v>
      </c>
      <c r="B84" s="899" t="s">
        <v>282</v>
      </c>
      <c r="C84" s="899" t="s">
        <v>204</v>
      </c>
      <c r="D84" s="899" t="s">
        <v>205</v>
      </c>
      <c r="E84" s="660" t="s">
        <v>283</v>
      </c>
      <c r="F84" s="660" t="s">
        <v>206</v>
      </c>
      <c r="G84" s="660" t="s">
        <v>324</v>
      </c>
      <c r="H84" s="1012" t="s">
        <v>76</v>
      </c>
      <c r="I84" s="643">
        <v>1</v>
      </c>
      <c r="J84" s="644">
        <v>41121</v>
      </c>
      <c r="K84" s="645">
        <v>41274</v>
      </c>
      <c r="L84" s="475">
        <f t="shared" si="42"/>
        <v>21.857142857142858</v>
      </c>
      <c r="M84" s="476" t="s">
        <v>177</v>
      </c>
      <c r="N84" s="1004">
        <v>1</v>
      </c>
      <c r="O84" s="1006">
        <f t="shared" si="37"/>
        <v>1</v>
      </c>
      <c r="P84" s="475">
        <f t="shared" si="38"/>
        <v>21.857142857142858</v>
      </c>
      <c r="Q84" s="479">
        <f t="shared" si="34"/>
        <v>0</v>
      </c>
      <c r="R84" s="479">
        <f t="shared" si="35"/>
        <v>0</v>
      </c>
      <c r="S84" s="1005"/>
      <c r="T84" s="1005"/>
      <c r="U84" s="871" t="str">
        <f>'Plan General'!U187</f>
        <v>Ya se cuenta con un proyecto de Manual de homologación y conexión de actores del RUNT a la plataforma del sistema de Web Service (SM P 06 - Homologación de proveedores Versión 4), la cual está en proceso de formalización para su puesta en operación en el primer trimestre de 2013.
Se publico proyecto de resolución en la pagina web del Ministerio,  mediante la cual se adopta el manual y se recibieron observaciones de Fenalco y Fasecolda se están revisando para la expedición del acto.</v>
      </c>
      <c r="V84" s="481">
        <f t="shared" si="39"/>
        <v>2</v>
      </c>
      <c r="W84" s="1264">
        <f t="shared" si="41"/>
        <v>0</v>
      </c>
      <c r="X84" s="481" t="str">
        <f t="shared" si="40"/>
        <v>CUMPLIDA</v>
      </c>
      <c r="Y84" s="481" t="str">
        <f t="shared" si="43"/>
        <v>CUMPLIDA</v>
      </c>
      <c r="AB84" s="1086"/>
    </row>
    <row r="85" spans="1:28" ht="133.5" customHeight="1" x14ac:dyDescent="0.2">
      <c r="A85" s="704">
        <v>25</v>
      </c>
      <c r="B85" s="899" t="s">
        <v>207</v>
      </c>
      <c r="C85" s="899" t="s">
        <v>284</v>
      </c>
      <c r="D85" s="899" t="s">
        <v>208</v>
      </c>
      <c r="E85" s="652" t="s">
        <v>325</v>
      </c>
      <c r="F85" s="660" t="s">
        <v>209</v>
      </c>
      <c r="G85" s="641" t="s">
        <v>326</v>
      </c>
      <c r="H85" s="641" t="s">
        <v>146</v>
      </c>
      <c r="I85" s="643">
        <v>1</v>
      </c>
      <c r="J85" s="644">
        <v>41121</v>
      </c>
      <c r="K85" s="645">
        <v>41425</v>
      </c>
      <c r="L85" s="475">
        <f t="shared" si="42"/>
        <v>43.428571428571431</v>
      </c>
      <c r="M85" s="476" t="s">
        <v>177</v>
      </c>
      <c r="N85" s="1004">
        <v>1</v>
      </c>
      <c r="O85" s="1006">
        <f t="shared" si="37"/>
        <v>1</v>
      </c>
      <c r="P85" s="475">
        <f t="shared" si="38"/>
        <v>43.428571428571431</v>
      </c>
      <c r="Q85" s="479">
        <f t="shared" si="34"/>
        <v>0</v>
      </c>
      <c r="R85" s="479">
        <f t="shared" si="35"/>
        <v>0</v>
      </c>
      <c r="S85" s="1005"/>
      <c r="T85" s="1005"/>
      <c r="U85" s="871" t="str">
        <f>'Plan General'!U188</f>
        <v xml:space="preserve">Mediante comunicación  20123210383192 de mayo 28 de 2012, la Concesión RUNT S:A, presentó el Plan de Estratégico  para implementación de los Registros de Fase II y las mejoras a los de Primera Fase, el cual fue devuelto por el Viceministro de Transporte mediante oficio 20124010464981 de septiembre 3 de 2012
El Ministerio inicio proceso sancionatorio a la Concesión por presuntos incumplimientos en el contrato durante el periodo enero de 2012 a mayo  de 2013. Mediante comunicación 20134010164351 de mayo 7 de 2013, se realizó  requerimiento  por posibles incumplimientos en:  la implementación de los registros de segunda fase, registro de Infracciones, registro de personas naturales y jurídicas, niveles de servicio, inconsistencias en el Registro Nacional de Seguros, Inconsistencias en la mesa de ayuda y en el call center,  plan de capacitación y no atención a los requerimientos contractuales derivados de las comunicaciones enviadas por la anterior interventoría PAI-RUNT.
Para el requerimiento citado el Ministerio realizó la siguiente gestión: 
11 de septiembre de 2012 – Primer requerimiento
03 de octubre de 2012, - Concepto jurídico asesor externo sobre viabilidad de inicio de proceso sancionatorio.
09 de octubre de 2012 – Respuesta CONCESION RUNT al MT sobre requerimiento
24 de octubre de 2012-    Remisión Oficina Jurídica antecedentes de requerimiento (Puntos 1-3)
19 de diciembre de 2012- Respuesta Oficina Jurídica – Necesidad de CONCEPTO TECNICO. 
01 de Febrero de 2013 – Suscripción contrato con CINTEL – Para apoyo a la supervisión técnica ( Revisión de incumplimientos d e la concesión y de requerimientos realizados) 
Febrero – Abril - Preparación y elaboración del concepto técnico por parte de CINTEL. 
25 de abril de 2013 – Envío del Concepto Técnico por parte de CINTEL,.
07 de mayo de 2013 – El Mt nuevamente requiere a la CONCESION, con base en el concepto técnico emitido por CINTEL. 
23 de mayo de 2013 – Respuesta de la Concesión RUNT sobre requerimiento, solicitando remisión del Concepto Técnico de CINTEL.
28 de mayo de 2013 –  Ministerio remite el Concepto Técnico de CINTEL  a la Concesión RUNT. – Se dan 5 días hábiles a la Concesión RUNT  para que presente sus descargos .
Mediante comunicación 2013321031832 de Mayo 31 de 2013, la concesión presentó al Ministerio el Plan de Mejoramiento para la implementación de los registros de Segunda Fase y la Mejoras de los de la Primera.
</v>
      </c>
      <c r="V85" s="481">
        <f t="shared" si="39"/>
        <v>2</v>
      </c>
      <c r="W85" s="1264">
        <f t="shared" si="41"/>
        <v>0</v>
      </c>
      <c r="X85" s="481" t="str">
        <f t="shared" si="40"/>
        <v>CUMPLIDA</v>
      </c>
      <c r="Y85" s="481" t="str">
        <f t="shared" si="43"/>
        <v>CUMPLIDA</v>
      </c>
      <c r="AB85" s="1086"/>
    </row>
    <row r="86" spans="1:28" ht="133.5" customHeight="1" x14ac:dyDescent="0.2">
      <c r="A86" s="704">
        <v>27</v>
      </c>
      <c r="B86" s="899" t="s">
        <v>210</v>
      </c>
      <c r="C86" s="899" t="s">
        <v>211</v>
      </c>
      <c r="D86" s="899" t="s">
        <v>212</v>
      </c>
      <c r="E86" s="660" t="s">
        <v>327</v>
      </c>
      <c r="F86" s="660" t="s">
        <v>328</v>
      </c>
      <c r="G86" s="660" t="s">
        <v>213</v>
      </c>
      <c r="H86" s="641" t="s">
        <v>47</v>
      </c>
      <c r="I86" s="643">
        <v>1</v>
      </c>
      <c r="J86" s="644">
        <v>41121</v>
      </c>
      <c r="K86" s="644">
        <v>41425</v>
      </c>
      <c r="L86" s="475">
        <f t="shared" si="42"/>
        <v>43.428571428571431</v>
      </c>
      <c r="M86" s="476" t="s">
        <v>285</v>
      </c>
      <c r="N86" s="1004">
        <v>1</v>
      </c>
      <c r="O86" s="1006">
        <f t="shared" si="37"/>
        <v>1</v>
      </c>
      <c r="P86" s="475">
        <f t="shared" si="38"/>
        <v>43.428571428571431</v>
      </c>
      <c r="Q86" s="479">
        <f t="shared" si="34"/>
        <v>0</v>
      </c>
      <c r="R86" s="479">
        <f t="shared" si="35"/>
        <v>0</v>
      </c>
      <c r="S86" s="1005"/>
      <c r="T86" s="1005"/>
      <c r="U86" s="871" t="str">
        <f>'Plan General'!U189</f>
        <v>Para la actualización de las tarifas del año 2013 se aplicó el procedimiento establecido por el Ministerio en el año 2012. Ante la inobservancia por parte  algunos Ots, el Ministerio desconecto el 10 de enero a 109  Ots que no cumplieron con la actualización de tarifas del RUNT y se conectarán en la medida que cumplan y se surta el procedimiento establecido. 
En el Segundo Semestre de 2013, la Subdirección Administrativa y Financiera realizó el cruce de información de las tarifas incluidas en los acuerdos y ordenanzas frente a lo reportado a RUNT por los Organismos de Tránsito. Realizó cuentas de cobro por los menores ingresos recibidos en donde encontró que el valor ingresado es menor del valor fijado.
El Ministerio de Transporte radicó ante el Congreso de la República el Proyecto de Ley 132 de 2013, “POR MEDIO DE LA CUAL SE MODIFICA EL ARTÍCULO 15 DE LA LEY 1005 DE 2006”, estableciendo que "Dentro de ese cálculo deberá contemplarse el valor de un Salario Diario Legal Vigente (1S.D.L.V.) que será transferido por el correspondiente organismo de tránsito al Ministerio de Transporte, por concepto de costos inherentes a la facultad que tiene el Ministerio de Transporte de asignar series, códigos y rangos de la especie venal respectiva."</v>
      </c>
      <c r="V86" s="481">
        <f t="shared" si="39"/>
        <v>2</v>
      </c>
      <c r="W86" s="1264">
        <f t="shared" si="41"/>
        <v>0</v>
      </c>
      <c r="X86" s="481" t="str">
        <f t="shared" si="40"/>
        <v>CUMPLIDA</v>
      </c>
      <c r="Y86" s="481" t="str">
        <f t="shared" si="43"/>
        <v>CUMPLIDA</v>
      </c>
      <c r="AB86" s="1086"/>
    </row>
    <row r="87" spans="1:28" ht="133.5" customHeight="1" x14ac:dyDescent="0.2">
      <c r="A87" s="704">
        <v>37</v>
      </c>
      <c r="B87" s="899" t="s">
        <v>214</v>
      </c>
      <c r="C87" s="899" t="s">
        <v>286</v>
      </c>
      <c r="D87" s="899" t="s">
        <v>215</v>
      </c>
      <c r="E87" s="652" t="s">
        <v>329</v>
      </c>
      <c r="F87" s="652" t="s">
        <v>330</v>
      </c>
      <c r="G87" s="652" t="s">
        <v>292</v>
      </c>
      <c r="H87" s="652" t="s">
        <v>191</v>
      </c>
      <c r="I87" s="658">
        <v>1</v>
      </c>
      <c r="J87" s="645">
        <v>41121</v>
      </c>
      <c r="K87" s="645">
        <v>41425</v>
      </c>
      <c r="L87" s="475">
        <f t="shared" si="42"/>
        <v>43.428571428571431</v>
      </c>
      <c r="M87" s="1010" t="s">
        <v>216</v>
      </c>
      <c r="N87" s="969">
        <v>1</v>
      </c>
      <c r="O87" s="1006">
        <f t="shared" si="37"/>
        <v>1</v>
      </c>
      <c r="P87" s="475">
        <f t="shared" si="38"/>
        <v>43.428571428571431</v>
      </c>
      <c r="Q87" s="479">
        <f t="shared" si="34"/>
        <v>0</v>
      </c>
      <c r="R87" s="479">
        <f t="shared" si="35"/>
        <v>0</v>
      </c>
      <c r="S87" s="1005"/>
      <c r="T87" s="1005"/>
      <c r="U87" s="871" t="str">
        <f>'Plan General'!U190</f>
        <v>Se elaboró un Plan de ajustes y actualización de funcionalidades para los años 2012 y 2013. En el 2012 se desarrollaron algunas y otras están agendadas para el 2013.
Adicionalmente se realizó la gestión ante el RUNT quien desarrollo las siguientes acciones:  1. RUNT realizo presentación y entrega de las validaciones del sistema activas e inactiva a MT. 2. MT valido el estado de las validaciones 3. RUNT a la fecha aplica todas las validaciones contempladas en la plataforma, garantizando que el certificado de CRC y CEA según el tramite solicitado se encuentre registrado por el Actor, de lo contrario este es rechazado. 4. Implementación e producción del sistema centralizado de huella para todos los actores y procesos del sistema.</v>
      </c>
      <c r="V87" s="481">
        <f t="shared" si="39"/>
        <v>2</v>
      </c>
      <c r="W87" s="1264">
        <f t="shared" si="41"/>
        <v>0</v>
      </c>
      <c r="X87" s="481" t="str">
        <f t="shared" si="40"/>
        <v>CUMPLIDA</v>
      </c>
      <c r="Y87" s="481" t="str">
        <f>IF(X87="CUMPLIDA","CUMPLIDA",IF(X87="EN TERMINO","EN TERMINO","VENCIDA"))</f>
        <v>CUMPLIDA</v>
      </c>
      <c r="AB87" s="1086"/>
    </row>
    <row r="88" spans="1:28" ht="133.5" customHeight="1" x14ac:dyDescent="0.2">
      <c r="A88" s="704">
        <v>49</v>
      </c>
      <c r="B88" s="899" t="s">
        <v>217</v>
      </c>
      <c r="C88" s="899" t="s">
        <v>218</v>
      </c>
      <c r="D88" s="899" t="s">
        <v>287</v>
      </c>
      <c r="E88" s="652" t="s">
        <v>331</v>
      </c>
      <c r="F88" s="652" t="s">
        <v>332</v>
      </c>
      <c r="G88" s="641" t="s">
        <v>333</v>
      </c>
      <c r="H88" s="641" t="s">
        <v>146</v>
      </c>
      <c r="I88" s="653">
        <v>1</v>
      </c>
      <c r="J88" s="644">
        <v>41121</v>
      </c>
      <c r="K88" s="645">
        <v>41425</v>
      </c>
      <c r="L88" s="1008">
        <f t="shared" si="42"/>
        <v>43.428571428571431</v>
      </c>
      <c r="M88" s="1010" t="s">
        <v>183</v>
      </c>
      <c r="N88" s="1004">
        <v>1</v>
      </c>
      <c r="O88" s="1006">
        <f t="shared" si="37"/>
        <v>1</v>
      </c>
      <c r="P88" s="475">
        <f t="shared" si="38"/>
        <v>43.428571428571431</v>
      </c>
      <c r="Q88" s="479">
        <f t="shared" si="34"/>
        <v>0</v>
      </c>
      <c r="R88" s="479">
        <f t="shared" si="35"/>
        <v>0</v>
      </c>
      <c r="S88" s="1005"/>
      <c r="T88" s="1005"/>
      <c r="U88" s="871" t="str">
        <f>'Plan General'!U191</f>
        <v>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de la capacitación y la operación de la funcionalidad de CEAS. 
Concesión RUNT S.A. desarrolló el sistema centralizado de huella, el cual permite la validación directa en todas las transacciones que realicen los actores con el sistema RUNT. Con este sistema, implementado el 4 de mayo de 2013, se aumentaron los controles sobre la identidad de las personas y la seguridad de la información relacionada con los trámites realizados, dentro de ellos los certificados que sean cargados al sistema por los CEAs.
Mediante comunicación 2013321031832 de Mayo 31 de 2013, la concesión presentó al Ministerio el Plan de Mejoramiento para la implementación de los registros de Segunda Fase y la Mejoras de los de la Primera.</v>
      </c>
      <c r="V88" s="481">
        <f t="shared" si="39"/>
        <v>2</v>
      </c>
      <c r="W88" s="1264">
        <f t="shared" si="41"/>
        <v>0</v>
      </c>
      <c r="X88" s="481" t="str">
        <f t="shared" si="40"/>
        <v>CUMPLIDA</v>
      </c>
      <c r="Y88" s="481" t="str">
        <f>IF(X88="CUMPLIDA","CUMPLIDA",IF(X88="EN TERMINO","EN TERMINO","VENCIDA"))</f>
        <v>CUMPLIDA</v>
      </c>
      <c r="AB88" s="1086"/>
    </row>
    <row r="89" spans="1:28" ht="133.5" customHeight="1" x14ac:dyDescent="0.2">
      <c r="A89" s="704">
        <v>50</v>
      </c>
      <c r="B89" s="899" t="s">
        <v>288</v>
      </c>
      <c r="C89" s="899" t="s">
        <v>220</v>
      </c>
      <c r="D89" s="899" t="s">
        <v>221</v>
      </c>
      <c r="E89" s="652" t="s">
        <v>331</v>
      </c>
      <c r="F89" s="652" t="s">
        <v>334</v>
      </c>
      <c r="G89" s="641" t="s">
        <v>333</v>
      </c>
      <c r="H89" s="641" t="s">
        <v>146</v>
      </c>
      <c r="I89" s="653">
        <v>1</v>
      </c>
      <c r="J89" s="644">
        <v>41121</v>
      </c>
      <c r="K89" s="645">
        <v>41425</v>
      </c>
      <c r="L89" s="1008">
        <f t="shared" si="42"/>
        <v>43.428571428571431</v>
      </c>
      <c r="M89" s="1010" t="s">
        <v>183</v>
      </c>
      <c r="N89" s="1004">
        <v>1</v>
      </c>
      <c r="O89" s="1006">
        <f t="shared" si="37"/>
        <v>1</v>
      </c>
      <c r="P89" s="475">
        <f t="shared" si="38"/>
        <v>43.428571428571431</v>
      </c>
      <c r="Q89" s="479">
        <f t="shared" si="34"/>
        <v>0</v>
      </c>
      <c r="R89" s="479">
        <f t="shared" si="35"/>
        <v>0</v>
      </c>
      <c r="S89" s="1005"/>
      <c r="T89" s="1005"/>
      <c r="U89" s="871" t="str">
        <f>'Plan General'!U192</f>
        <v>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y operación de la funcionalidad de CEAS. Dentro de las mejoras se destaca el próximo despliegue e implementación del sistema centralizado de huella, con el cual se aumentarán los controles sobre la identidad de las personas y la seguridad de la información relacionada con los trámites realizados.</v>
      </c>
      <c r="V89" s="481">
        <f t="shared" si="39"/>
        <v>2</v>
      </c>
      <c r="W89" s="1264">
        <f t="shared" si="41"/>
        <v>0</v>
      </c>
      <c r="X89" s="481" t="str">
        <f t="shared" si="40"/>
        <v>CUMPLIDA</v>
      </c>
      <c r="Y89" s="481" t="str">
        <f>IF(X89="CUMPLIDA","CUMPLIDA",IF(X89="EN TERMINO","EN TERMINO","VENCIDA"))</f>
        <v>CUMPLIDA</v>
      </c>
      <c r="AB89" s="1086"/>
    </row>
    <row r="90" spans="1:28" ht="133.5" customHeight="1" x14ac:dyDescent="0.2">
      <c r="A90" s="1402">
        <v>53</v>
      </c>
      <c r="B90" s="1397" t="s">
        <v>224</v>
      </c>
      <c r="C90" s="1397" t="s">
        <v>225</v>
      </c>
      <c r="D90" s="1397" t="s">
        <v>222</v>
      </c>
      <c r="E90" s="1534" t="s">
        <v>335</v>
      </c>
      <c r="F90" s="1534" t="s">
        <v>336</v>
      </c>
      <c r="G90" s="660" t="s">
        <v>337</v>
      </c>
      <c r="H90" s="660" t="s">
        <v>90</v>
      </c>
      <c r="I90" s="1012">
        <v>1</v>
      </c>
      <c r="J90" s="645">
        <v>41061</v>
      </c>
      <c r="K90" s="645">
        <v>41424</v>
      </c>
      <c r="L90" s="1008">
        <f t="shared" si="42"/>
        <v>51.857142857142854</v>
      </c>
      <c r="M90" s="1010" t="s">
        <v>183</v>
      </c>
      <c r="N90" s="1004">
        <v>1</v>
      </c>
      <c r="O90" s="1006">
        <f t="shared" si="37"/>
        <v>1</v>
      </c>
      <c r="P90" s="475">
        <f t="shared" si="38"/>
        <v>51.857142857142854</v>
      </c>
      <c r="Q90" s="479">
        <f t="shared" si="34"/>
        <v>0</v>
      </c>
      <c r="R90" s="479">
        <f t="shared" si="35"/>
        <v>0</v>
      </c>
      <c r="S90" s="1005"/>
      <c r="T90" s="1005"/>
      <c r="U90" s="871" t="str">
        <f>'Plan General'!U193</f>
        <v>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y operación de la funcionalidad de CEAS, dentro de las cuales se encuentran la depuración de vehículos por CEA, de acuerdo a las Resoluciones de Habilitación. Adicionalmente el próximo despliegue e implementación del sistema centralizado de huella, con el cual se aumentarán los controles sobre la identidad de las personas y la seguridad de la información relacionada con los trámites realizados.  
Por su parte el RUNT adelantó las siguientes acciones: 1. Realizar Depuración de los CEA habilitados por MT. 2. Publicar en la pagina los CEA autorizados 3. Parametrizar el sistema HQ conforme autorizado por MT  y dispuesto en la 1500. 4. Asistencia a las mesas de trabajo con los CEA, análisis de los casos entregados y definición de causa efecto de los mismos para aplicar solución.   Los casos entregados ya fueron aclarados y solucionados.</v>
      </c>
      <c r="V90" s="481">
        <f t="shared" si="39"/>
        <v>2</v>
      </c>
      <c r="W90" s="1264">
        <f t="shared" si="41"/>
        <v>0</v>
      </c>
      <c r="X90" s="481" t="str">
        <f t="shared" si="40"/>
        <v>CUMPLIDA</v>
      </c>
      <c r="Y90" s="1512" t="str">
        <f>IF(X90&amp;X91="CUMPLIDA","CUMPLIDA",IF(OR(X90="VENCIDA",X91="VENCIDA"),"VENCIDA",IF(V90+V91=4,"CUMPLIDA","EN TERMINO")))</f>
        <v>CUMPLIDA</v>
      </c>
      <c r="AB90" s="1086"/>
    </row>
    <row r="91" spans="1:28" ht="133.5" customHeight="1" x14ac:dyDescent="0.2">
      <c r="A91" s="1402"/>
      <c r="B91" s="1397"/>
      <c r="C91" s="1397"/>
      <c r="D91" s="1397"/>
      <c r="E91" s="1534"/>
      <c r="F91" s="1534"/>
      <c r="G91" s="641" t="s">
        <v>219</v>
      </c>
      <c r="H91" s="641" t="s">
        <v>146</v>
      </c>
      <c r="I91" s="653">
        <v>1</v>
      </c>
      <c r="J91" s="644">
        <v>41121</v>
      </c>
      <c r="K91" s="645">
        <v>41425</v>
      </c>
      <c r="L91" s="1008">
        <f t="shared" si="42"/>
        <v>43.428571428571431</v>
      </c>
      <c r="M91" s="1010" t="s">
        <v>183</v>
      </c>
      <c r="N91" s="1004">
        <v>1</v>
      </c>
      <c r="O91" s="1006">
        <f t="shared" si="37"/>
        <v>1</v>
      </c>
      <c r="P91" s="475">
        <f t="shared" si="38"/>
        <v>43.428571428571431</v>
      </c>
      <c r="Q91" s="479">
        <f t="shared" si="34"/>
        <v>0</v>
      </c>
      <c r="R91" s="479">
        <f t="shared" si="35"/>
        <v>0</v>
      </c>
      <c r="S91" s="1005"/>
      <c r="T91" s="1005"/>
      <c r="U91" s="871" t="str">
        <f>'Plan General'!U194</f>
        <v xml:space="preserve">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y operación de la funcionalidad de CEAS, dentro de las cuales se encuentran medidas para la depuración de instructores vinculados y que realmente pueden certificar por CEA. Adicionalmente Concesión RUNT S.A. desarrolló el sistema centralizado de huella, el cual permite la validación directa en todas las transacciones que realicen los actores con el sistema RUNT. Con este sistema, implementado el 4 de mayo de 2013, se aumentaron los controles sobre la identidad de las personas y la seguridad de la información relacionada con los trámites realizados, dentro de ellos los certificados que sean cargados al sistema por los CEAs.
Mediante comunicación 2013321031832 de Mayo 31 de 2013, la concesión presentó al Ministerio el Plan de Mejoramiento para la implementación de los registros de Segunda Fase y la Mejoras de los de la Primera.
</v>
      </c>
      <c r="V91" s="481">
        <f t="shared" si="39"/>
        <v>2</v>
      </c>
      <c r="W91" s="1264">
        <f t="shared" si="41"/>
        <v>0</v>
      </c>
      <c r="X91" s="481" t="str">
        <f t="shared" si="40"/>
        <v>CUMPLIDA</v>
      </c>
      <c r="Y91" s="1512"/>
      <c r="AB91" s="1086"/>
    </row>
    <row r="92" spans="1:28" ht="133.5" customHeight="1" x14ac:dyDescent="0.2">
      <c r="A92" s="704">
        <v>54</v>
      </c>
      <c r="B92" s="899" t="s">
        <v>226</v>
      </c>
      <c r="C92" s="899" t="s">
        <v>289</v>
      </c>
      <c r="D92" s="899" t="s">
        <v>227</v>
      </c>
      <c r="E92" s="952" t="s">
        <v>228</v>
      </c>
      <c r="F92" s="952" t="s">
        <v>229</v>
      </c>
      <c r="G92" s="641" t="s">
        <v>219</v>
      </c>
      <c r="H92" s="641" t="s">
        <v>146</v>
      </c>
      <c r="I92" s="653">
        <v>1</v>
      </c>
      <c r="J92" s="644">
        <v>41121</v>
      </c>
      <c r="K92" s="645">
        <v>41425</v>
      </c>
      <c r="L92" s="1008">
        <f t="shared" si="42"/>
        <v>43.428571428571431</v>
      </c>
      <c r="M92" s="1010" t="s">
        <v>183</v>
      </c>
      <c r="N92" s="1004">
        <v>1</v>
      </c>
      <c r="O92" s="1006">
        <f t="shared" si="37"/>
        <v>1</v>
      </c>
      <c r="P92" s="475">
        <f t="shared" si="38"/>
        <v>43.428571428571431</v>
      </c>
      <c r="Q92" s="479">
        <f t="shared" si="34"/>
        <v>0</v>
      </c>
      <c r="R92" s="479">
        <f t="shared" si="35"/>
        <v>0</v>
      </c>
      <c r="S92" s="1005"/>
      <c r="T92" s="1005"/>
      <c r="U92" s="871" t="str">
        <f>'Plan General'!U195</f>
        <v>A partir del 2 de enero de 2013, se ajustó la parametrización de la Funcionalidad de los CEAs, conforme a lo establecido en el Decreto 1500 de 2009. Además, se implementaron mesas de trabajo, a partir del 4 de abril de 2013, con representantes de CEAS y la Concesión RUNT S.A., con el objetivo de evaluar los inconvenientes presentados y proyectar mejoras en cuanto al control y operación de la funcionalidad de CEAS, dentro de las cuales se encuentran medidas para la depuración de instructores vinculados y que realmente pueden certificar por CEA. Adicionalmente Concesión RUNT S.A. desarrolló el sistema centralizado de huella, el cual permite la validación directa en todas las transacciones que realicen los actores con el sistema RUNT. Con este sistema, implementado el 4 de mayo de 2013, se aumentaron los controles sobre la identidad de las personas y la seguridad de la información relacionada con los trámites realizados, dentro de ellos los certificados que sean cargados al sistema por los CEAs.
Mediante comunicación 2013321031832 de Mayo 31 de 2013, la concesión presentó al Ministerio el Plan de Mejoramiento para la implementación de los registros de Segunda Fase y la Mejoras de los de la Primera.</v>
      </c>
      <c r="V92" s="481">
        <f t="shared" si="39"/>
        <v>2</v>
      </c>
      <c r="W92" s="1264">
        <f t="shared" si="41"/>
        <v>0</v>
      </c>
      <c r="X92" s="481" t="str">
        <f t="shared" si="40"/>
        <v>CUMPLIDA</v>
      </c>
      <c r="Y92" s="481" t="str">
        <f>IF(X92="CUMPLIDA","CUMPLIDA",IF(X92="EN TERMINO","EN TERMINO","VENCIDA"))</f>
        <v>CUMPLIDA</v>
      </c>
      <c r="AB92" s="1086"/>
    </row>
    <row r="93" spans="1:28" ht="133.5" customHeight="1" x14ac:dyDescent="0.2">
      <c r="A93" s="704">
        <v>55</v>
      </c>
      <c r="B93" s="899" t="s">
        <v>230</v>
      </c>
      <c r="C93" s="899" t="s">
        <v>231</v>
      </c>
      <c r="D93" s="899" t="s">
        <v>232</v>
      </c>
      <c r="E93" s="660" t="s">
        <v>338</v>
      </c>
      <c r="F93" s="763" t="s">
        <v>339</v>
      </c>
      <c r="G93" s="652" t="s">
        <v>340</v>
      </c>
      <c r="H93" s="652" t="s">
        <v>133</v>
      </c>
      <c r="I93" s="653">
        <v>1</v>
      </c>
      <c r="J93" s="644">
        <v>41121</v>
      </c>
      <c r="K93" s="645">
        <v>41425</v>
      </c>
      <c r="L93" s="967">
        <f t="shared" si="42"/>
        <v>43.428571428571431</v>
      </c>
      <c r="M93" s="1010" t="s">
        <v>233</v>
      </c>
      <c r="N93" s="1004">
        <v>1</v>
      </c>
      <c r="O93" s="1006">
        <f>IF(N93/I93&gt;1,1,+N93/I93)</f>
        <v>1</v>
      </c>
      <c r="P93" s="475">
        <f>+L93*O93</f>
        <v>43.428571428571431</v>
      </c>
      <c r="Q93" s="479">
        <f t="shared" si="34"/>
        <v>0</v>
      </c>
      <c r="R93" s="479">
        <f t="shared" si="35"/>
        <v>0</v>
      </c>
      <c r="S93" s="1005"/>
      <c r="T93" s="1005"/>
      <c r="U93" s="871" t="str">
        <f>'Plan General'!U196</f>
        <v>Se está revisando y verificando permanentemente que los expedientes de los CDA contengan todos los documentos soporte antes de ser archivados, tanto para los casos de nuevas habilitaciones como para aquellos que tengan novedades con respecto a las condiciones iniciales.</v>
      </c>
      <c r="V93" s="481">
        <f>IF(O93=100%,2,0)</f>
        <v>2</v>
      </c>
      <c r="W93" s="1264">
        <f t="shared" si="41"/>
        <v>0</v>
      </c>
      <c r="X93" s="481" t="str">
        <f>IF(V93+W93&gt;1,"CUMPLIDA",IF(W93=1,"EN TERMINO","VENCIDA"))</f>
        <v>CUMPLIDA</v>
      </c>
      <c r="Y93" s="481" t="str">
        <f>IF(X93="CUMPLIDA","CUMPLIDA",IF(X93="EN TERMINO","EN TERMINO","VENCIDA"))</f>
        <v>CUMPLIDA</v>
      </c>
      <c r="AB93" s="1086"/>
    </row>
    <row r="94" spans="1:28" ht="133.5" customHeight="1" x14ac:dyDescent="0.2">
      <c r="A94" s="704">
        <v>56</v>
      </c>
      <c r="B94" s="899" t="s">
        <v>234</v>
      </c>
      <c r="C94" s="899" t="s">
        <v>235</v>
      </c>
      <c r="D94" s="899" t="s">
        <v>236</v>
      </c>
      <c r="E94" s="660" t="s">
        <v>341</v>
      </c>
      <c r="F94" s="660" t="s">
        <v>342</v>
      </c>
      <c r="G94" s="641" t="s">
        <v>290</v>
      </c>
      <c r="H94" s="641" t="s">
        <v>146</v>
      </c>
      <c r="I94" s="653">
        <v>1</v>
      </c>
      <c r="J94" s="644">
        <v>41121</v>
      </c>
      <c r="K94" s="645">
        <v>41425</v>
      </c>
      <c r="L94" s="479">
        <f t="shared" si="42"/>
        <v>43.428571428571431</v>
      </c>
      <c r="M94" s="1010" t="s">
        <v>183</v>
      </c>
      <c r="N94" s="1004">
        <v>1</v>
      </c>
      <c r="O94" s="1006">
        <f>IF(N94/I94&gt;1,1,+N94/I94)</f>
        <v>1</v>
      </c>
      <c r="P94" s="475">
        <f>+L94*O94</f>
        <v>43.428571428571431</v>
      </c>
      <c r="Q94" s="479">
        <f t="shared" si="34"/>
        <v>0</v>
      </c>
      <c r="R94" s="479">
        <f t="shared" si="35"/>
        <v>0</v>
      </c>
      <c r="S94" s="1005"/>
      <c r="T94" s="1005"/>
      <c r="U94" s="871" t="str">
        <f>'Plan General'!U197</f>
        <v>Concesión RUNT S.A. desarrolló el sistema centralizado de huella, el cual permite la validación directa en todas las transacciones que realicen los actores con el sistema RUNT. Con este sistema, implementado el 4 de mayo de 2013, se aumentaron los controles sobre la identidad de las personas y la seguridad de la información relacionada con los trámites realizados, dentro de ellos los certificados que sean cargados al sistema por los CDAs.
Se han realizado mesas de trabajo con Concesión RUNT S.A., Cintel y ONAC con el fin de revisar alcance de la funcionalidad de RNPNyJ que será desplegada en los próximos meses, la cual contiene ajustes solicitados por el Ministerio de Transporte.
Mediante comunicación 2013321031832 de Mayo 31 de 2013, la concesión presentó al Ministerio el Plan de Mejoramiento para la implementación de los registros de Segunda Fase y la Mejoras de los de la Primera.</v>
      </c>
      <c r="V94" s="481">
        <f>IF(O94=100%,2,0)</f>
        <v>2</v>
      </c>
      <c r="W94" s="1264">
        <f t="shared" si="41"/>
        <v>0</v>
      </c>
      <c r="X94" s="481" t="str">
        <f>IF(V94+W94&gt;1,"CUMPLIDA",IF(W94=1,"EN TERMINO","VENCIDA"))</f>
        <v>CUMPLIDA</v>
      </c>
      <c r="Y94" s="481" t="str">
        <f>IF(X94="CUMPLIDA","CUMPLIDA",IF(X94="EN TERMINO","EN TERMINO","VENCIDA"))</f>
        <v>CUMPLIDA</v>
      </c>
      <c r="AB94" s="1086"/>
    </row>
    <row r="95" spans="1:28" ht="133.5" customHeight="1" x14ac:dyDescent="0.2">
      <c r="A95" s="1402">
        <v>58</v>
      </c>
      <c r="B95" s="1397" t="s">
        <v>237</v>
      </c>
      <c r="C95" s="1397" t="s">
        <v>238</v>
      </c>
      <c r="D95" s="1397" t="s">
        <v>239</v>
      </c>
      <c r="E95" s="1534" t="s">
        <v>343</v>
      </c>
      <c r="F95" s="1534" t="s">
        <v>344</v>
      </c>
      <c r="G95" s="660" t="s">
        <v>345</v>
      </c>
      <c r="H95" s="660" t="s">
        <v>240</v>
      </c>
      <c r="I95" s="1012">
        <v>1</v>
      </c>
      <c r="J95" s="644">
        <v>41121</v>
      </c>
      <c r="K95" s="645">
        <v>41305</v>
      </c>
      <c r="L95" s="967">
        <f>(+K95-J95)/7</f>
        <v>26.285714285714285</v>
      </c>
      <c r="M95" s="1010" t="s">
        <v>241</v>
      </c>
      <c r="N95" s="1004">
        <v>1</v>
      </c>
      <c r="O95" s="1006">
        <f>IF(N95/I95&gt;1,1,+N95/I95)</f>
        <v>1</v>
      </c>
      <c r="P95" s="475">
        <f>+L95*O95</f>
        <v>26.285714285714285</v>
      </c>
      <c r="Q95" s="479">
        <f t="shared" si="34"/>
        <v>0</v>
      </c>
      <c r="R95" s="479">
        <f t="shared" si="35"/>
        <v>0</v>
      </c>
      <c r="S95" s="1005"/>
      <c r="T95" s="1005"/>
      <c r="U95" s="871" t="str">
        <f>'Plan General'!U198</f>
        <v>Se instalaron mesa periódicas de Se realizó la revisión de las causales de rechazo de la migración de vehículos y licencias de conducción y se adoptaron medidas para facilitar la migración. En el año 2012 las medidas tomadas permitió migrar 4.835.760 Licencias de Conducción y  259.761   vehículos.
Desde la semana del 26 de enero del año 2012, se realizaron reuniones semanales de seguimiento al proyecto RUNT y al proceso de migración de la información histórica que deben realizar los Organismos de Tránsito para cumplir con lo estipulado en el Decreto 019/12, en las cuales se ha venido haciendo seguimiento y tomando acciones relacionadas con el desarrollo e implementación de funcionalidades que estaban pendientes, así como mejoras a las ya existentes, y a temas que ayuden a culminar el proceso de migración de la información histórica, entre las acciones se encuentran:
 Parametrización de Rangos: Se parametrizó un total de 143 rangos de placas y se procesó la información migrada para dichos rangos.
 Cargue de vehículos trasladados: Se enviaron archivos con la información de los vehículos cargados en estado trasladado los cuales estaban siendo solicitados por otros OT para que revisaran y certificaran las características para realizar un cargue masivo de dichos vehículos.
 Parametrización de Carrocerías: Se parametrizaron nuevas carrocerías según análisis de los vehículos rechazados por este criterio.
Como resultado de dichas acciones se evidencio un incremento en los vehículos migrados
En cuanto al registro nacional de conductores (RNA), El ministerio de transporte entrego para del registro histórico de licencias de conducción el cual fue procesado y como resultado se cargó un total aproximado de 4.3 millones de licencias
Por otra parte, en el mes de abril de 2012 se aprobó el Plan de Capacitación a Organismos de Tránsito y Direcciones Territoriales a nivel nacional que la Concesión RUNT debe dar anualmente en cumplimiento de sus obligaciones contractuales, el cual inició el 7 de mayo y culminó el 6 de julio del año en curso, y que fue directamente supervisado por la Coordinación del Grupo RUNT. Dentro de estas capacitaciones también se incluyó un módulo sobre el tema de migración de la información histórica al RUNT.
Cierre de migración de la información de licencias de conducción al sistema RUNT, por parte de los Organismos de Tránsito, a partir del 20 de septiembre de 2012.
Desde comienzos del año 2013 se implementó la estrategia RUNT EN MOVIMIENTO con el fin de culminar el proceso de migración de la información pendiente de los OT al sistema RUNT. En desarrollo de dicha estrategia, periódicamente se realizan reuniones con los OT y Concesión RUNT S.A., con el objetivo de revisar avances y definir nuevas acciones que apunten al objetivo propuesto.
Adicionalmente se realizaron las siguientes acciones:  1.  Mesas de trabajo con MT y OT para identificar marcas, clases, líneas, colores no parametrizados.  2. Definición de muevas tablas paramétricas con los nuevos códigos y publicación en la pagina para ser utilizada por los actores. 3. Disminución en los tiempos de atención para el proceso migración y cargue en la plataforma. 4. Recepción, revisión, análisis y cargue del 100% de los registros de RNC histórico entregado por MT.  5.Capacitacion a los OT sobre el proceso de generación de la información y cargue en la plataforma. 6. Generación y envió a los OT de la información histórica cargada y rechazada en RUNT para hacer cruces con la información de su sistema local. 7. Generación y envió de los SIREV disponibles de cada OT. 8. Aplicación de las mejoras detectadas en las mesas de trabajo de RUNT en MOVIMIENTO.</v>
      </c>
      <c r="V95" s="481">
        <f>IF(O95=100%,2,0)</f>
        <v>2</v>
      </c>
      <c r="W95" s="1264">
        <f t="shared" si="41"/>
        <v>0</v>
      </c>
      <c r="X95" s="481" t="str">
        <f>IF(V95+W95&gt;1,"CUMPLIDA",IF(W95=1,"EN TERMINO","VENCIDA"))</f>
        <v>CUMPLIDA</v>
      </c>
      <c r="Y95" s="1512" t="str">
        <f>IF(X95&amp;X96="CUMPLIDA","CUMPLIDA",IF(OR(X95="VENCIDA",X96="VENCIDA"),"VENCIDA",IF(V95+V96=4,"CUMPLIDA","EN TERMINO")))</f>
        <v>CUMPLIDA</v>
      </c>
      <c r="AB95" s="1086"/>
    </row>
    <row r="96" spans="1:28" ht="133.5" customHeight="1" x14ac:dyDescent="0.2">
      <c r="A96" s="1402"/>
      <c r="B96" s="1397"/>
      <c r="C96" s="1397"/>
      <c r="D96" s="1397"/>
      <c r="E96" s="1534"/>
      <c r="F96" s="1534"/>
      <c r="G96" s="660" t="s">
        <v>346</v>
      </c>
      <c r="H96" s="660" t="s">
        <v>31</v>
      </c>
      <c r="I96" s="1012">
        <v>1</v>
      </c>
      <c r="J96" s="645">
        <v>41122</v>
      </c>
      <c r="K96" s="645">
        <v>41425</v>
      </c>
      <c r="L96" s="475">
        <f>(+K96-J96)/7</f>
        <v>43.285714285714285</v>
      </c>
      <c r="M96" s="1010" t="s">
        <v>223</v>
      </c>
      <c r="N96" s="1004">
        <v>1</v>
      </c>
      <c r="O96" s="1006">
        <f>IF(N96/I96&gt;1,1,+N96/I96)</f>
        <v>1</v>
      </c>
      <c r="P96" s="475">
        <f>+L96*O96</f>
        <v>43.285714285714285</v>
      </c>
      <c r="Q96" s="479">
        <f t="shared" si="34"/>
        <v>0</v>
      </c>
      <c r="R96" s="479">
        <f t="shared" si="35"/>
        <v>0</v>
      </c>
      <c r="S96" s="1005"/>
      <c r="T96" s="1005"/>
      <c r="U96" s="871" t="str">
        <f>'Plan General'!U199</f>
        <v>Mediante  oficio remitido a la Superintendencia de puertos y transporte se le solicita la visita a todos los organismos de transito del país, Radicado 20124200570071.
Desde comienzos del año 2013 se implementó la estrategia RUNT EN MOVIMIENTO con el fin de culminar el proceso de migración de la información  de los OT al sistema RUNT. En desarrollo de dicha estrategia, se está culminando piloto con los OT de Bogotá y Cundinamarca, el cual será replicado a todos los Departamentos. Además, mediante comunicación se reiteró a los OT que no habían enviado información sobre estado de la migración e inconvenientes que han tendió, que es indispensable reportar la información solicitada.  
Las acciones implementadas fueron: 
Establecimiento de las mesas de trabajo entre RUNT,  Ministerio de Transporte y Organismos de Tránsito. 
Desarrollo e Implementación del sistema validador de archivos de migración.
Automatización de procesos
Generación automática de boletines de rechazo para los OT
Ajuste de parametrización de carrocerías, tipos de combustible, clase, para migración.
Visitas a Organismos de Tránsito
Capacitación a Organismos de Tránsito
Parametrización de rangos de placas por organismos 
Medidas para la solución de la problemática de duplicidad de placas, entre ellas Resolución 10378 de noviembre 1 de 2012. 
Apoyo directo a Organismos de Tránsito en la migración
Requerimiento a la Superintendencia de Puertos y Transporte para visitar  a todos los organismos de transito del País.</v>
      </c>
      <c r="V96" s="481">
        <f>IF(O96=100%,2,0)</f>
        <v>2</v>
      </c>
      <c r="W96" s="1264">
        <f t="shared" si="41"/>
        <v>0</v>
      </c>
      <c r="X96" s="481" t="str">
        <f>IF(V96+W96&gt;1,"CUMPLIDA",IF(W96=1,"EN TERMINO","VENCIDA"))</f>
        <v>CUMPLIDA</v>
      </c>
      <c r="Y96" s="1512"/>
      <c r="AB96" s="1086"/>
    </row>
    <row r="97" spans="1:28" s="1080" customFormat="1" x14ac:dyDescent="0.2">
      <c r="A97" s="648" t="s">
        <v>393</v>
      </c>
      <c r="B97" s="1013"/>
      <c r="C97" s="648"/>
      <c r="D97" s="648"/>
      <c r="E97" s="648"/>
      <c r="F97" s="648"/>
      <c r="G97" s="648"/>
      <c r="H97" s="648"/>
      <c r="I97" s="648"/>
      <c r="J97" s="648"/>
      <c r="K97" s="648"/>
      <c r="L97" s="648"/>
      <c r="M97" s="648"/>
      <c r="N97" s="648"/>
      <c r="O97" s="648"/>
      <c r="P97" s="648"/>
      <c r="Q97" s="648"/>
      <c r="R97" s="648"/>
      <c r="S97" s="648"/>
      <c r="T97" s="648"/>
      <c r="U97" s="648"/>
      <c r="V97" s="978"/>
      <c r="W97" s="1264">
        <f t="shared" si="41"/>
        <v>0</v>
      </c>
      <c r="X97" s="481"/>
      <c r="Y97" s="978"/>
      <c r="Z97" s="1083"/>
      <c r="AA97" s="1083"/>
      <c r="AB97" s="1083"/>
    </row>
    <row r="98" spans="1:28" s="1080" customFormat="1" ht="109.5" customHeight="1" x14ac:dyDescent="0.2">
      <c r="A98" s="704">
        <v>10</v>
      </c>
      <c r="B98" s="1014" t="s">
        <v>1763</v>
      </c>
      <c r="C98" s="899" t="s">
        <v>394</v>
      </c>
      <c r="D98" s="899" t="s">
        <v>395</v>
      </c>
      <c r="E98" s="495" t="s">
        <v>1308</v>
      </c>
      <c r="F98" s="952" t="s">
        <v>396</v>
      </c>
      <c r="G98" s="495" t="s">
        <v>47</v>
      </c>
      <c r="H98" s="471" t="s">
        <v>47</v>
      </c>
      <c r="I98" s="473">
        <v>2</v>
      </c>
      <c r="J98" s="532">
        <v>41844</v>
      </c>
      <c r="K98" s="532">
        <v>42004</v>
      </c>
      <c r="L98" s="991">
        <f t="shared" ref="L98:L106" si="44">(K98-J98)/7</f>
        <v>22.857142857142858</v>
      </c>
      <c r="M98" s="476" t="s">
        <v>141</v>
      </c>
      <c r="N98" s="936">
        <f>'Plan General'!N201</f>
        <v>2</v>
      </c>
      <c r="O98" s="994">
        <f t="shared" ref="O98:O106" si="45">IF(N98/I98&gt;1,1,+N98/I98)</f>
        <v>1</v>
      </c>
      <c r="P98" s="995">
        <f t="shared" ref="P98:P106" si="46">+L98*O98</f>
        <v>22.857142857142858</v>
      </c>
      <c r="Q98" s="479">
        <f t="shared" ref="Q98:Q106" si="47">IF(K98&lt;=$T$5,P98,0)</f>
        <v>0</v>
      </c>
      <c r="R98" s="479">
        <f t="shared" ref="R98:R106" si="48">IF($T$5&gt;=K98,L98,0)</f>
        <v>0</v>
      </c>
      <c r="S98" s="870"/>
      <c r="T98" s="870"/>
      <c r="U98" s="1015" t="str">
        <f>'Plan General'!U201</f>
        <v>HALLAZGO REPLANTEADO DE LA AUDITORIA ESPECIAL UNIDAD COORDINADORA DE TRANSPORTE MASIVO - PRIMER SEMESTRE 2012 - UMUS.
Se anexan a la carpeta del consultor la documentación correspondiente.</v>
      </c>
      <c r="V98" s="481">
        <f t="shared" ref="V98:V106" si="49">IF(O98=100%,2,0)</f>
        <v>2</v>
      </c>
      <c r="W98" s="1264">
        <f t="shared" si="41"/>
        <v>0</v>
      </c>
      <c r="X98" s="481" t="str">
        <f t="shared" ref="X98:X106" si="50">IF(V98+W98&gt;1,"CUMPLIDA",IF(W98=1,"EN TERMINO","VENCIDA"))</f>
        <v>CUMPLIDA</v>
      </c>
      <c r="Y98" s="481" t="str">
        <f t="shared" ref="Y98:Y106" si="51">IF(X98="CUMPLIDA","CUMPLIDA",IF(X98="EN TERMINO","EN TERMINO","VENCIDA"))</f>
        <v>CUMPLIDA</v>
      </c>
      <c r="Z98" s="1087"/>
      <c r="AA98" s="1087"/>
      <c r="AB98" s="1088"/>
    </row>
    <row r="99" spans="1:28" s="1080" customFormat="1" ht="109.5" customHeight="1" x14ac:dyDescent="0.2">
      <c r="A99" s="704">
        <v>11</v>
      </c>
      <c r="B99" s="1014" t="s">
        <v>1764</v>
      </c>
      <c r="C99" s="899" t="s">
        <v>397</v>
      </c>
      <c r="D99" s="899" t="s">
        <v>398</v>
      </c>
      <c r="E99" s="1016" t="s">
        <v>1309</v>
      </c>
      <c r="F99" s="952" t="s">
        <v>399</v>
      </c>
      <c r="G99" s="495" t="s">
        <v>125</v>
      </c>
      <c r="H99" s="471" t="s">
        <v>125</v>
      </c>
      <c r="I99" s="473">
        <v>1</v>
      </c>
      <c r="J99" s="532">
        <v>41844</v>
      </c>
      <c r="K99" s="532">
        <v>41912</v>
      </c>
      <c r="L99" s="991">
        <f t="shared" si="44"/>
        <v>9.7142857142857135</v>
      </c>
      <c r="M99" s="476" t="s">
        <v>141</v>
      </c>
      <c r="N99" s="936">
        <f>'Plan General'!N202</f>
        <v>1</v>
      </c>
      <c r="O99" s="994">
        <f t="shared" si="45"/>
        <v>1</v>
      </c>
      <c r="P99" s="995">
        <f t="shared" si="46"/>
        <v>9.7142857142857135</v>
      </c>
      <c r="Q99" s="479">
        <f t="shared" si="47"/>
        <v>0</v>
      </c>
      <c r="R99" s="479">
        <f t="shared" si="48"/>
        <v>0</v>
      </c>
      <c r="S99" s="870"/>
      <c r="T99" s="870"/>
      <c r="U99" s="1015" t="str">
        <f>'Plan General'!U202</f>
        <v xml:space="preserve">HALLAZGO REPLANTEADO DE LA AUDITORIA ESPECIAL UNIDAD COORDINADORA DE TRANSPORTE MASIVO - PRIMER SEMESTRE 2012 - UMUS.
Se envía al ente gestor oficio radicado No. 20142100291631 del 2014/08/11 con la respectiva solicitud. </v>
      </c>
      <c r="V99" s="481">
        <f t="shared" si="49"/>
        <v>2</v>
      </c>
      <c r="W99" s="1264">
        <f t="shared" si="41"/>
        <v>0</v>
      </c>
      <c r="X99" s="481" t="str">
        <f t="shared" si="50"/>
        <v>CUMPLIDA</v>
      </c>
      <c r="Y99" s="481" t="str">
        <f t="shared" si="51"/>
        <v>CUMPLIDA</v>
      </c>
      <c r="Z99" s="1087"/>
      <c r="AA99" s="1087"/>
      <c r="AB99" s="1088"/>
    </row>
    <row r="100" spans="1:28" s="1080" customFormat="1" ht="109.5" customHeight="1" x14ac:dyDescent="0.2">
      <c r="A100" s="704">
        <v>12</v>
      </c>
      <c r="B100" s="1014" t="s">
        <v>1765</v>
      </c>
      <c r="C100" s="899" t="s">
        <v>400</v>
      </c>
      <c r="D100" s="899" t="s">
        <v>401</v>
      </c>
      <c r="E100" s="1016" t="s">
        <v>1310</v>
      </c>
      <c r="F100" s="952" t="s">
        <v>402</v>
      </c>
      <c r="G100" s="495" t="s">
        <v>125</v>
      </c>
      <c r="H100" s="471" t="s">
        <v>125</v>
      </c>
      <c r="I100" s="473">
        <v>1</v>
      </c>
      <c r="J100" s="532">
        <v>41844</v>
      </c>
      <c r="K100" s="532">
        <v>41912</v>
      </c>
      <c r="L100" s="991">
        <f t="shared" si="44"/>
        <v>9.7142857142857135</v>
      </c>
      <c r="M100" s="476" t="s">
        <v>141</v>
      </c>
      <c r="N100" s="936">
        <f>'Plan General'!N203</f>
        <v>1</v>
      </c>
      <c r="O100" s="994">
        <f t="shared" si="45"/>
        <v>1</v>
      </c>
      <c r="P100" s="995">
        <f t="shared" si="46"/>
        <v>9.7142857142857135</v>
      </c>
      <c r="Q100" s="479">
        <f t="shared" si="47"/>
        <v>0</v>
      </c>
      <c r="R100" s="479">
        <f t="shared" si="48"/>
        <v>0</v>
      </c>
      <c r="S100" s="870"/>
      <c r="T100" s="870"/>
      <c r="U100" s="1015" t="str">
        <f>'Plan General'!U203</f>
        <v xml:space="preserve">HALLAZGO REPLANTEADO DE LA AUDITORIA ESPECIAL UNIDAD COORDINADORA DE TRANSPORTE MASIVO - PRIMER SEMESTRE 2012 - UMUS.
Se envía al ente gestor oficio radicado No. 20142100291631 del 2014/08/11 con la respectiva solicitud. </v>
      </c>
      <c r="V100" s="481">
        <f t="shared" si="49"/>
        <v>2</v>
      </c>
      <c r="W100" s="1264">
        <f t="shared" si="41"/>
        <v>0</v>
      </c>
      <c r="X100" s="481" t="str">
        <f t="shared" si="50"/>
        <v>CUMPLIDA</v>
      </c>
      <c r="Y100" s="481" t="str">
        <f t="shared" si="51"/>
        <v>CUMPLIDA</v>
      </c>
      <c r="Z100" s="1087"/>
      <c r="AA100" s="1087"/>
      <c r="AB100" s="1088"/>
    </row>
    <row r="101" spans="1:28" s="1080" customFormat="1" ht="109.5" customHeight="1" x14ac:dyDescent="0.2">
      <c r="A101" s="1402">
        <v>14</v>
      </c>
      <c r="B101" s="1536" t="s">
        <v>1766</v>
      </c>
      <c r="C101" s="1536" t="s">
        <v>403</v>
      </c>
      <c r="D101" s="1536" t="s">
        <v>404</v>
      </c>
      <c r="E101" s="1016" t="s">
        <v>1311</v>
      </c>
      <c r="F101" s="952" t="s">
        <v>421</v>
      </c>
      <c r="G101" s="495" t="s">
        <v>125</v>
      </c>
      <c r="H101" s="471" t="s">
        <v>125</v>
      </c>
      <c r="I101" s="473">
        <v>1</v>
      </c>
      <c r="J101" s="532">
        <v>41844</v>
      </c>
      <c r="K101" s="532">
        <v>41912</v>
      </c>
      <c r="L101" s="991">
        <f t="shared" si="44"/>
        <v>9.7142857142857135</v>
      </c>
      <c r="M101" s="476" t="s">
        <v>141</v>
      </c>
      <c r="N101" s="936">
        <f>'Plan General'!N204</f>
        <v>1</v>
      </c>
      <c r="O101" s="994">
        <f t="shared" si="45"/>
        <v>1</v>
      </c>
      <c r="P101" s="995">
        <f t="shared" si="46"/>
        <v>9.7142857142857135</v>
      </c>
      <c r="Q101" s="479">
        <f t="shared" si="47"/>
        <v>0</v>
      </c>
      <c r="R101" s="479">
        <f t="shared" si="48"/>
        <v>0</v>
      </c>
      <c r="S101" s="870"/>
      <c r="T101" s="870"/>
      <c r="U101" s="1015" t="str">
        <f>'Plan General'!U204</f>
        <v xml:space="preserve">HALLAZGO REPLANTEADO DE LA AUDITORIA ESPECIAL UNIDAD COORDINADORA DE TRANSPORTE MASIVO - PRIMER SEMESTRE 2012 - UMUS.
Se envía al ente gestor oficio radicado No. 20142100291631 del 2014/08/11 con la respectiva solicitud. </v>
      </c>
      <c r="V101" s="481">
        <f t="shared" si="49"/>
        <v>2</v>
      </c>
      <c r="W101" s="1264">
        <f t="shared" si="41"/>
        <v>0</v>
      </c>
      <c r="X101" s="481" t="str">
        <f t="shared" si="50"/>
        <v>CUMPLIDA</v>
      </c>
      <c r="Y101" s="1512" t="str">
        <f>IF(X101&amp;X102="CUMPLIDA","CUMPLIDA",IF(OR(X101="VENCIDA",X102="VENCIDA"),"VENCIDA",IF(V101+V102=4,"CUMPLIDA","EN TERMINO")))</f>
        <v>CUMPLIDA</v>
      </c>
      <c r="Z101" s="1087"/>
      <c r="AA101" s="1087"/>
      <c r="AB101" s="1088"/>
    </row>
    <row r="102" spans="1:28" s="1080" customFormat="1" ht="109.5" customHeight="1" x14ac:dyDescent="0.2">
      <c r="A102" s="1402"/>
      <c r="B102" s="1481"/>
      <c r="C102" s="1481"/>
      <c r="D102" s="1481"/>
      <c r="E102" s="1016" t="s">
        <v>1312</v>
      </c>
      <c r="F102" s="952" t="s">
        <v>421</v>
      </c>
      <c r="G102" s="495" t="s">
        <v>125</v>
      </c>
      <c r="H102" s="471" t="s">
        <v>125</v>
      </c>
      <c r="I102" s="473">
        <v>1</v>
      </c>
      <c r="J102" s="532">
        <v>41844</v>
      </c>
      <c r="K102" s="532">
        <v>41912</v>
      </c>
      <c r="L102" s="991">
        <f t="shared" si="44"/>
        <v>9.7142857142857135</v>
      </c>
      <c r="M102" s="476" t="s">
        <v>141</v>
      </c>
      <c r="N102" s="936">
        <f>'Plan General'!N205</f>
        <v>1</v>
      </c>
      <c r="O102" s="994">
        <f t="shared" si="45"/>
        <v>1</v>
      </c>
      <c r="P102" s="995">
        <f t="shared" si="46"/>
        <v>9.7142857142857135</v>
      </c>
      <c r="Q102" s="479">
        <f t="shared" si="47"/>
        <v>0</v>
      </c>
      <c r="R102" s="479">
        <f t="shared" si="48"/>
        <v>0</v>
      </c>
      <c r="S102" s="870"/>
      <c r="T102" s="870"/>
      <c r="U102" s="1015" t="str">
        <f>'Plan General'!U205</f>
        <v xml:space="preserve">HALLAZGO REPLANTEADO DE LA AUDITORIA ESPECIAL UNIDAD COORDINADORA DE TRANSPORTE MASIVO - PRIMER SEMESTRE 2012 - UMUS.
Se envía al ente gestor oficio radicado No. 20142100291631 del 2014/08/11 con la respectiva solicitud. </v>
      </c>
      <c r="V102" s="481">
        <f t="shared" si="49"/>
        <v>2</v>
      </c>
      <c r="W102" s="1264">
        <f t="shared" si="41"/>
        <v>0</v>
      </c>
      <c r="X102" s="481" t="str">
        <f t="shared" si="50"/>
        <v>CUMPLIDA</v>
      </c>
      <c r="Y102" s="1512"/>
      <c r="Z102" s="1087"/>
      <c r="AA102" s="1087"/>
      <c r="AB102" s="1088"/>
    </row>
    <row r="103" spans="1:28" s="1080" customFormat="1" ht="109.5" customHeight="1" x14ac:dyDescent="0.2">
      <c r="A103" s="1402">
        <v>15</v>
      </c>
      <c r="B103" s="1536" t="s">
        <v>1767</v>
      </c>
      <c r="C103" s="1536" t="s">
        <v>405</v>
      </c>
      <c r="D103" s="1536" t="s">
        <v>406</v>
      </c>
      <c r="E103" s="1016" t="s">
        <v>1313</v>
      </c>
      <c r="F103" s="1017" t="s">
        <v>421</v>
      </c>
      <c r="G103" s="495" t="s">
        <v>125</v>
      </c>
      <c r="H103" s="471" t="s">
        <v>125</v>
      </c>
      <c r="I103" s="473">
        <v>1</v>
      </c>
      <c r="J103" s="532">
        <v>41844</v>
      </c>
      <c r="K103" s="532">
        <v>41912</v>
      </c>
      <c r="L103" s="991">
        <f t="shared" si="44"/>
        <v>9.7142857142857135</v>
      </c>
      <c r="M103" s="476" t="s">
        <v>141</v>
      </c>
      <c r="N103" s="936">
        <f>'Plan General'!N206</f>
        <v>1</v>
      </c>
      <c r="O103" s="994">
        <f t="shared" si="45"/>
        <v>1</v>
      </c>
      <c r="P103" s="995">
        <f t="shared" si="46"/>
        <v>9.7142857142857135</v>
      </c>
      <c r="Q103" s="479">
        <f t="shared" si="47"/>
        <v>0</v>
      </c>
      <c r="R103" s="479">
        <f t="shared" si="48"/>
        <v>0</v>
      </c>
      <c r="S103" s="870"/>
      <c r="T103" s="870"/>
      <c r="U103" s="1015" t="str">
        <f>'Plan General'!U206</f>
        <v xml:space="preserve">HALLAZGO REPLANTEADO DE LA AUDITORIA ESPECIAL UNIDAD COORDINADORA DE TRANSPORTE MASIVO - PRIMER SEMESTRE 2012 - UMUS.
Se envía al ente gestor oficio radicado No. 20142100292161 del 2014/08/11 con la respectiva solicitud. </v>
      </c>
      <c r="V103" s="481">
        <f t="shared" si="49"/>
        <v>2</v>
      </c>
      <c r="W103" s="1264">
        <f t="shared" si="41"/>
        <v>0</v>
      </c>
      <c r="X103" s="481" t="str">
        <f t="shared" si="50"/>
        <v>CUMPLIDA</v>
      </c>
      <c r="Y103" s="1512" t="str">
        <f t="shared" si="51"/>
        <v>CUMPLIDA</v>
      </c>
      <c r="Z103" s="1087"/>
      <c r="AA103" s="1087"/>
      <c r="AB103" s="1088"/>
    </row>
    <row r="104" spans="1:28" s="1080" customFormat="1" ht="109.5" customHeight="1" x14ac:dyDescent="0.2">
      <c r="A104" s="1402"/>
      <c r="B104" s="1481"/>
      <c r="C104" s="1481"/>
      <c r="D104" s="1481"/>
      <c r="E104" s="1016" t="s">
        <v>1312</v>
      </c>
      <c r="F104" s="1017" t="s">
        <v>421</v>
      </c>
      <c r="G104" s="495" t="s">
        <v>125</v>
      </c>
      <c r="H104" s="471" t="s">
        <v>125</v>
      </c>
      <c r="I104" s="473">
        <v>1</v>
      </c>
      <c r="J104" s="532">
        <v>41844</v>
      </c>
      <c r="K104" s="532">
        <v>41912</v>
      </c>
      <c r="L104" s="991">
        <f t="shared" si="44"/>
        <v>9.7142857142857135</v>
      </c>
      <c r="M104" s="476" t="s">
        <v>141</v>
      </c>
      <c r="N104" s="936">
        <f>'Plan General'!N207</f>
        <v>1</v>
      </c>
      <c r="O104" s="994">
        <f t="shared" si="45"/>
        <v>1</v>
      </c>
      <c r="P104" s="995">
        <f t="shared" si="46"/>
        <v>9.7142857142857135</v>
      </c>
      <c r="Q104" s="479">
        <f t="shared" si="47"/>
        <v>0</v>
      </c>
      <c r="R104" s="479">
        <f t="shared" si="48"/>
        <v>0</v>
      </c>
      <c r="S104" s="870"/>
      <c r="T104" s="870"/>
      <c r="U104" s="1015" t="str">
        <f>'Plan General'!U207</f>
        <v xml:space="preserve">HALLAZGO REPLANTEADO DE LA AUDITORIA ESPECIAL UNIDAD COORDINADORA DE TRANSPORTE MASIVO - PRIMER SEMESTRE 2012 - UMUS.
Se envía al ente gestor oficio radicado No. 20142100292161 del 2014/08/11 con la respectiva solicitud. </v>
      </c>
      <c r="V104" s="481">
        <f t="shared" si="49"/>
        <v>2</v>
      </c>
      <c r="W104" s="1264">
        <f t="shared" si="41"/>
        <v>0</v>
      </c>
      <c r="X104" s="481" t="str">
        <f t="shared" si="50"/>
        <v>CUMPLIDA</v>
      </c>
      <c r="Y104" s="1512"/>
      <c r="Z104" s="1087"/>
      <c r="AA104" s="1087"/>
      <c r="AB104" s="1088"/>
    </row>
    <row r="105" spans="1:28" s="1080" customFormat="1" ht="109.5" customHeight="1" x14ac:dyDescent="0.2">
      <c r="A105" s="704">
        <v>16</v>
      </c>
      <c r="B105" s="1018" t="s">
        <v>1768</v>
      </c>
      <c r="C105" s="1018" t="s">
        <v>407</v>
      </c>
      <c r="D105" s="899" t="s">
        <v>408</v>
      </c>
      <c r="E105" s="1016" t="s">
        <v>1314</v>
      </c>
      <c r="F105" s="1017" t="s">
        <v>409</v>
      </c>
      <c r="G105" s="495" t="s">
        <v>125</v>
      </c>
      <c r="H105" s="471" t="s">
        <v>125</v>
      </c>
      <c r="I105" s="473">
        <v>1</v>
      </c>
      <c r="J105" s="532">
        <v>41844</v>
      </c>
      <c r="K105" s="532">
        <v>41912</v>
      </c>
      <c r="L105" s="991">
        <f t="shared" si="44"/>
        <v>9.7142857142857135</v>
      </c>
      <c r="M105" s="476" t="s">
        <v>141</v>
      </c>
      <c r="N105" s="936">
        <f>'Plan General'!N208</f>
        <v>1</v>
      </c>
      <c r="O105" s="994">
        <f t="shared" si="45"/>
        <v>1</v>
      </c>
      <c r="P105" s="995">
        <f t="shared" si="46"/>
        <v>9.7142857142857135</v>
      </c>
      <c r="Q105" s="479">
        <f t="shared" si="47"/>
        <v>0</v>
      </c>
      <c r="R105" s="479">
        <f t="shared" si="48"/>
        <v>0</v>
      </c>
      <c r="S105" s="870"/>
      <c r="T105" s="870"/>
      <c r="U105" s="1015" t="str">
        <f>'Plan General'!U208</f>
        <v xml:space="preserve">HALLAZGO REPLANTEADO DE LA AUDITORIA ESPECIAL UNIDAD COORDINADORA DE TRANSPORTE MASIVO - PRIMER SEMESTRE 2012 - UMUS.
Se envía al ente gestor oficio radicado No. 20142100292161 del 2014/08/11 con la respectiva solicitud. </v>
      </c>
      <c r="V105" s="481">
        <f t="shared" si="49"/>
        <v>2</v>
      </c>
      <c r="W105" s="1264">
        <f t="shared" si="41"/>
        <v>0</v>
      </c>
      <c r="X105" s="481" t="str">
        <f t="shared" si="50"/>
        <v>CUMPLIDA</v>
      </c>
      <c r="Y105" s="481" t="str">
        <f t="shared" si="51"/>
        <v>CUMPLIDA</v>
      </c>
      <c r="Z105" s="1087"/>
      <c r="AA105" s="1087"/>
      <c r="AB105" s="1088"/>
    </row>
    <row r="106" spans="1:28" s="1080" customFormat="1" ht="109.5" customHeight="1" x14ac:dyDescent="0.2">
      <c r="A106" s="704">
        <v>18</v>
      </c>
      <c r="B106" s="1018" t="s">
        <v>1769</v>
      </c>
      <c r="C106" s="1018" t="s">
        <v>410</v>
      </c>
      <c r="D106" s="899" t="s">
        <v>411</v>
      </c>
      <c r="E106" s="1016" t="s">
        <v>1315</v>
      </c>
      <c r="F106" s="952" t="s">
        <v>421</v>
      </c>
      <c r="G106" s="495" t="s">
        <v>125</v>
      </c>
      <c r="H106" s="471" t="s">
        <v>125</v>
      </c>
      <c r="I106" s="473">
        <v>1</v>
      </c>
      <c r="J106" s="532">
        <v>41844</v>
      </c>
      <c r="K106" s="532">
        <v>41912</v>
      </c>
      <c r="L106" s="991">
        <f t="shared" si="44"/>
        <v>9.7142857142857135</v>
      </c>
      <c r="M106" s="476" t="s">
        <v>141</v>
      </c>
      <c r="N106" s="936">
        <f>'Plan General'!N209</f>
        <v>1</v>
      </c>
      <c r="O106" s="994">
        <f t="shared" si="45"/>
        <v>1</v>
      </c>
      <c r="P106" s="995">
        <f t="shared" si="46"/>
        <v>9.7142857142857135</v>
      </c>
      <c r="Q106" s="479">
        <f t="shared" si="47"/>
        <v>0</v>
      </c>
      <c r="R106" s="479">
        <f t="shared" si="48"/>
        <v>0</v>
      </c>
      <c r="S106" s="870"/>
      <c r="T106" s="870"/>
      <c r="U106" s="1015" t="str">
        <f>'Plan General'!U209</f>
        <v>HALLAZGO REPLANTEADO DE LA AUDITORIA ESPECIAL UNIDAD COORDINADORA DE TRANSPORTE MASIVO - PRIMER SEMESTRE 2012 - UMUS.
Se envía al ente gestor Oficio radicado No. 20142100292271 del 2014/0811 y se dio alcance ajustando la solicitud mediante radicado No. 20142100312271 del 2014/08/26</v>
      </c>
      <c r="V106" s="481">
        <f t="shared" si="49"/>
        <v>2</v>
      </c>
      <c r="W106" s="1264">
        <f t="shared" si="41"/>
        <v>0</v>
      </c>
      <c r="X106" s="481" t="str">
        <f t="shared" si="50"/>
        <v>CUMPLIDA</v>
      </c>
      <c r="Y106" s="481" t="str">
        <f t="shared" si="51"/>
        <v>CUMPLIDA</v>
      </c>
      <c r="Z106" s="1087"/>
      <c r="AA106" s="1087"/>
      <c r="AB106" s="1088"/>
    </row>
    <row r="107" spans="1:28" s="1087" customFormat="1" x14ac:dyDescent="0.2">
      <c r="A107" s="648" t="s">
        <v>437</v>
      </c>
      <c r="B107" s="648"/>
      <c r="C107" s="648"/>
      <c r="D107" s="648"/>
      <c r="E107" s="648"/>
      <c r="F107" s="648"/>
      <c r="G107" s="648"/>
      <c r="H107" s="648"/>
      <c r="I107" s="648"/>
      <c r="J107" s="648"/>
      <c r="K107" s="648"/>
      <c r="L107" s="648"/>
      <c r="M107" s="648"/>
      <c r="N107" s="648"/>
      <c r="O107" s="648"/>
      <c r="P107" s="648"/>
      <c r="Q107" s="648"/>
      <c r="R107" s="648"/>
      <c r="S107" s="648"/>
      <c r="T107" s="648"/>
      <c r="U107" s="648"/>
      <c r="V107" s="978"/>
      <c r="W107" s="1264">
        <f t="shared" si="41"/>
        <v>0</v>
      </c>
      <c r="X107" s="481"/>
      <c r="Y107" s="978"/>
    </row>
    <row r="108" spans="1:28" s="1087" customFormat="1" ht="114" customHeight="1" x14ac:dyDescent="0.2">
      <c r="A108" s="1019">
        <v>1</v>
      </c>
      <c r="B108" s="899" t="s">
        <v>438</v>
      </c>
      <c r="C108" s="899" t="s">
        <v>439</v>
      </c>
      <c r="D108" s="1020"/>
      <c r="E108" s="952" t="s">
        <v>504</v>
      </c>
      <c r="F108" s="648"/>
      <c r="G108" s="641" t="s">
        <v>538</v>
      </c>
      <c r="H108" s="642" t="s">
        <v>589</v>
      </c>
      <c r="I108" s="643">
        <v>2</v>
      </c>
      <c r="J108" s="644">
        <v>41334</v>
      </c>
      <c r="K108" s="645">
        <v>41639</v>
      </c>
      <c r="L108" s="967">
        <f t="shared" ref="L108:L168" si="52">(+K108-J108)/7</f>
        <v>43.571428571428569</v>
      </c>
      <c r="M108" s="1021" t="s">
        <v>660</v>
      </c>
      <c r="N108" s="936">
        <f>'Plan General'!N211</f>
        <v>2</v>
      </c>
      <c r="O108" s="869">
        <f>IF(N108/I108&gt;1,1,+N108/I108)</f>
        <v>1</v>
      </c>
      <c r="P108" s="475">
        <f>+L108*O108</f>
        <v>43.571428571428569</v>
      </c>
      <c r="Q108" s="479">
        <f t="shared" ref="Q108:Q168" si="53">IF(K108&lt;=$T$5,P108,0)</f>
        <v>0</v>
      </c>
      <c r="R108" s="479">
        <f t="shared" ref="R108:R168" si="54">IF($T$5&gt;=K108,L108,0)</f>
        <v>0</v>
      </c>
      <c r="S108" s="648"/>
      <c r="T108" s="648"/>
      <c r="U108" s="208" t="str">
        <f>'Plan General'!U211</f>
        <v>Se realizó construcción y validación del documento metodológico y técnico del observatorio de seguridad que contempla, las líneas generales y especificas de trabajo, así como las líneas de investigación y los productos esperados del mismo.</v>
      </c>
      <c r="V108" s="481">
        <f>IF(O108=100%,2,0)</f>
        <v>2</v>
      </c>
      <c r="W108" s="1264">
        <f t="shared" si="41"/>
        <v>0</v>
      </c>
      <c r="X108" s="481" t="str">
        <f t="shared" ref="X108:X168" si="55">IF(V108+W108&gt;1,"CUMPLIDA",IF(W108=1,"EN TERMINO","VENCIDA"))</f>
        <v>CUMPLIDA</v>
      </c>
      <c r="Y108" s="481" t="str">
        <f>IF(X108="CUMPLIDA","CUMPLIDA",IF(X108="EN TERMINO","EN TERMINO","VENCIDA"))</f>
        <v>CUMPLIDA</v>
      </c>
      <c r="AB108" s="1089"/>
    </row>
    <row r="109" spans="1:28" s="1087" customFormat="1" ht="102" customHeight="1" x14ac:dyDescent="0.2">
      <c r="A109" s="1019">
        <v>2</v>
      </c>
      <c r="B109" s="899" t="s">
        <v>440</v>
      </c>
      <c r="C109" s="899" t="s">
        <v>441</v>
      </c>
      <c r="D109" s="1020"/>
      <c r="E109" s="952" t="s">
        <v>505</v>
      </c>
      <c r="F109" s="648"/>
      <c r="G109" s="641" t="s">
        <v>539</v>
      </c>
      <c r="H109" s="642" t="s">
        <v>590</v>
      </c>
      <c r="I109" s="643">
        <v>1</v>
      </c>
      <c r="J109" s="644">
        <v>41334</v>
      </c>
      <c r="K109" s="645">
        <v>41364</v>
      </c>
      <c r="L109" s="479">
        <f>(+K109-J109)/7</f>
        <v>4.2857142857142856</v>
      </c>
      <c r="M109" s="476" t="s">
        <v>660</v>
      </c>
      <c r="N109" s="936">
        <f>'Plan General'!N212</f>
        <v>1</v>
      </c>
      <c r="O109" s="647">
        <f t="shared" ref="O109:O169" si="56">IF(N109/I109&gt;1,1,+N109/I109)</f>
        <v>1</v>
      </c>
      <c r="P109" s="647">
        <f t="shared" ref="P109:P169" si="57">+L109*O109</f>
        <v>4.2857142857142856</v>
      </c>
      <c r="Q109" s="479">
        <f t="shared" si="53"/>
        <v>0</v>
      </c>
      <c r="R109" s="479">
        <f t="shared" si="54"/>
        <v>0</v>
      </c>
      <c r="S109" s="648"/>
      <c r="T109" s="648"/>
      <c r="U109" s="208" t="str">
        <f>'Plan General'!U212</f>
        <v>Se suscribió la prórroga del convenio hasta el mes de agosto del presente año. Se solicitó la asignación de un gerente para el proyecto. Se solicitó la realización de comités de seguimiento mensuales.</v>
      </c>
      <c r="V109" s="481">
        <f t="shared" ref="V109:V169" si="58">IF(O109=100%,2,0)</f>
        <v>2</v>
      </c>
      <c r="W109" s="1264">
        <f t="shared" si="41"/>
        <v>0</v>
      </c>
      <c r="X109" s="481" t="str">
        <f t="shared" si="55"/>
        <v>CUMPLIDA</v>
      </c>
      <c r="Y109" s="481" t="str">
        <f>IF(X109="CUMPLIDA","CUMPLIDA",IF(X109="EN TERMINO","EN TERMINO","VENCIDA"))</f>
        <v>CUMPLIDA</v>
      </c>
      <c r="AB109" s="1089"/>
    </row>
    <row r="110" spans="1:28" s="1087" customFormat="1" ht="36" x14ac:dyDescent="0.2">
      <c r="A110" s="1431">
        <v>3</v>
      </c>
      <c r="B110" s="1397" t="s">
        <v>442</v>
      </c>
      <c r="C110" s="1397" t="s">
        <v>443</v>
      </c>
      <c r="D110" s="1442"/>
      <c r="E110" s="1537" t="s">
        <v>506</v>
      </c>
      <c r="F110" s="1525"/>
      <c r="G110" s="641" t="s">
        <v>540</v>
      </c>
      <c r="H110" s="642" t="s">
        <v>591</v>
      </c>
      <c r="I110" s="643">
        <v>6</v>
      </c>
      <c r="J110" s="644">
        <v>41337</v>
      </c>
      <c r="K110" s="645">
        <v>41639</v>
      </c>
      <c r="L110" s="479">
        <f>(+K110-J110)/7</f>
        <v>43.142857142857146</v>
      </c>
      <c r="M110" s="1415" t="s">
        <v>660</v>
      </c>
      <c r="N110" s="936">
        <f>'Plan General'!N213</f>
        <v>6</v>
      </c>
      <c r="O110" s="647">
        <f t="shared" si="56"/>
        <v>1</v>
      </c>
      <c r="P110" s="647">
        <f t="shared" si="57"/>
        <v>43.142857142857146</v>
      </c>
      <c r="Q110" s="479">
        <f t="shared" si="53"/>
        <v>0</v>
      </c>
      <c r="R110" s="479">
        <f t="shared" si="54"/>
        <v>0</v>
      </c>
      <c r="S110" s="648"/>
      <c r="T110" s="648"/>
      <c r="U110" s="208" t="str">
        <f>'Plan General'!U213</f>
        <v>Solo estaba pendiente  la firma del convenio con el Ministerio de salud, el cual ya fue firmado y está en ejecución</v>
      </c>
      <c r="V110" s="481">
        <f t="shared" si="58"/>
        <v>2</v>
      </c>
      <c r="W110" s="1264">
        <f t="shared" si="41"/>
        <v>0</v>
      </c>
      <c r="X110" s="481" t="str">
        <f t="shared" si="55"/>
        <v>CUMPLIDA</v>
      </c>
      <c r="Y110" s="1512" t="str">
        <f>IF(X110&amp;X111&amp;X112&amp;X113&amp;X114="CUMPLIDA","CUMPLIDA",IF(OR(X110="VENCIDA",X111="VENCIDA",X112="VENCIDA",X113="VENCIDA",X114="VENCIDA"),"VENCIDA",IF(V110+V111+V112+V113+V114=10,"CUMPLIDA","EN TERMINO")))</f>
        <v>CUMPLIDA</v>
      </c>
      <c r="AB110" s="1089"/>
    </row>
    <row r="111" spans="1:28" s="1087" customFormat="1" ht="60" customHeight="1" x14ac:dyDescent="0.2">
      <c r="A111" s="1431"/>
      <c r="B111" s="1397"/>
      <c r="C111" s="1397"/>
      <c r="D111" s="1442"/>
      <c r="E111" s="1537"/>
      <c r="F111" s="1525"/>
      <c r="G111" s="641" t="s">
        <v>541</v>
      </c>
      <c r="H111" s="642" t="s">
        <v>592</v>
      </c>
      <c r="I111" s="643">
        <v>2</v>
      </c>
      <c r="J111" s="644">
        <v>41365</v>
      </c>
      <c r="K111" s="645">
        <v>41639</v>
      </c>
      <c r="L111" s="479">
        <f t="shared" si="52"/>
        <v>39.142857142857146</v>
      </c>
      <c r="M111" s="1415"/>
      <c r="N111" s="936">
        <f>'Plan General'!N214</f>
        <v>2</v>
      </c>
      <c r="O111" s="647">
        <f t="shared" si="56"/>
        <v>1</v>
      </c>
      <c r="P111" s="647">
        <f t="shared" si="57"/>
        <v>39.142857142857146</v>
      </c>
      <c r="Q111" s="479">
        <f t="shared" si="53"/>
        <v>0</v>
      </c>
      <c r="R111" s="479">
        <f t="shared" si="54"/>
        <v>0</v>
      </c>
      <c r="S111" s="648"/>
      <c r="T111" s="648"/>
      <c r="U111" s="208" t="str">
        <f>'Plan General'!U214</f>
        <v>Se realizó consenso de cifras a través de 2 mesas  (2 Actas) técnicas  del observatorio Nacional de Seguridad vial.</v>
      </c>
      <c r="V111" s="481">
        <f t="shared" si="58"/>
        <v>2</v>
      </c>
      <c r="W111" s="1264">
        <f t="shared" si="41"/>
        <v>0</v>
      </c>
      <c r="X111" s="481" t="str">
        <f t="shared" si="55"/>
        <v>CUMPLIDA</v>
      </c>
      <c r="Y111" s="1512"/>
      <c r="AB111" s="1089"/>
    </row>
    <row r="112" spans="1:28" s="1087" customFormat="1" ht="45.75" customHeight="1" x14ac:dyDescent="0.2">
      <c r="A112" s="1431"/>
      <c r="B112" s="1397"/>
      <c r="C112" s="1397"/>
      <c r="D112" s="1442"/>
      <c r="E112" s="1537"/>
      <c r="F112" s="1525"/>
      <c r="G112" s="641" t="s">
        <v>542</v>
      </c>
      <c r="H112" s="642" t="s">
        <v>47</v>
      </c>
      <c r="I112" s="643">
        <v>1</v>
      </c>
      <c r="J112" s="644">
        <v>41426</v>
      </c>
      <c r="K112" s="645">
        <v>41639</v>
      </c>
      <c r="L112" s="479">
        <f t="shared" si="52"/>
        <v>30.428571428571427</v>
      </c>
      <c r="M112" s="1415"/>
      <c r="N112" s="936">
        <f>'Plan General'!N215</f>
        <v>1</v>
      </c>
      <c r="O112" s="647">
        <f t="shared" si="56"/>
        <v>1</v>
      </c>
      <c r="P112" s="647">
        <f t="shared" si="57"/>
        <v>30.428571428571427</v>
      </c>
      <c r="Q112" s="479">
        <f t="shared" si="53"/>
        <v>0</v>
      </c>
      <c r="R112" s="479">
        <f t="shared" si="54"/>
        <v>0</v>
      </c>
      <c r="S112" s="648"/>
      <c r="T112" s="648"/>
      <c r="U112" s="208" t="str">
        <f>'Plan General'!U215</f>
        <v>Se construyó el tablero de indicadores con las fichas técnicas que contempla la información entrada y salida de los mismos, estos indicadores están bajo la línea de los indicadores del plan nacional de seguridad vial y se encuentran en proceso de homologación con las fuentes primarias.</v>
      </c>
      <c r="V112" s="481">
        <f t="shared" si="58"/>
        <v>2</v>
      </c>
      <c r="W112" s="1264">
        <f t="shared" si="41"/>
        <v>0</v>
      </c>
      <c r="X112" s="481" t="str">
        <f t="shared" si="55"/>
        <v>CUMPLIDA</v>
      </c>
      <c r="Y112" s="1512"/>
      <c r="AB112" s="1089"/>
    </row>
    <row r="113" spans="1:28" s="1087" customFormat="1" ht="36" x14ac:dyDescent="0.2">
      <c r="A113" s="1431"/>
      <c r="B113" s="1397"/>
      <c r="C113" s="1397"/>
      <c r="D113" s="1442"/>
      <c r="E113" s="1537"/>
      <c r="F113" s="1525"/>
      <c r="G113" s="641" t="s">
        <v>543</v>
      </c>
      <c r="H113" s="642" t="s">
        <v>47</v>
      </c>
      <c r="I113" s="643">
        <v>1</v>
      </c>
      <c r="J113" s="644">
        <v>41518</v>
      </c>
      <c r="K113" s="645">
        <v>41639</v>
      </c>
      <c r="L113" s="479">
        <f>(+K113-J113)/7</f>
        <v>17.285714285714285</v>
      </c>
      <c r="M113" s="1415"/>
      <c r="N113" s="936">
        <f>'Plan General'!N216</f>
        <v>1</v>
      </c>
      <c r="O113" s="647">
        <f t="shared" si="56"/>
        <v>1</v>
      </c>
      <c r="P113" s="647">
        <f t="shared" si="57"/>
        <v>17.285714285714285</v>
      </c>
      <c r="Q113" s="479">
        <f t="shared" si="53"/>
        <v>0</v>
      </c>
      <c r="R113" s="479">
        <f t="shared" si="54"/>
        <v>0</v>
      </c>
      <c r="S113" s="648"/>
      <c r="T113" s="648"/>
      <c r="U113" s="208" t="str">
        <f>'Plan General'!U216</f>
        <v>La líneas de investigación se encuentran descritas y  detalladas en el documento técnico del observatorio de seguridad vial.</v>
      </c>
      <c r="V113" s="481">
        <f t="shared" si="58"/>
        <v>2</v>
      </c>
      <c r="W113" s="1264">
        <f t="shared" si="41"/>
        <v>0</v>
      </c>
      <c r="X113" s="481" t="str">
        <f t="shared" si="55"/>
        <v>CUMPLIDA</v>
      </c>
      <c r="Y113" s="1512"/>
      <c r="AB113" s="1089"/>
    </row>
    <row r="114" spans="1:28" s="1087" customFormat="1" ht="36" x14ac:dyDescent="0.2">
      <c r="A114" s="1431"/>
      <c r="B114" s="1397"/>
      <c r="C114" s="1397"/>
      <c r="D114" s="1442"/>
      <c r="E114" s="1537"/>
      <c r="F114" s="1525"/>
      <c r="G114" s="652" t="s">
        <v>544</v>
      </c>
      <c r="H114" s="653" t="s">
        <v>47</v>
      </c>
      <c r="I114" s="653">
        <v>1</v>
      </c>
      <c r="J114" s="645">
        <v>41521</v>
      </c>
      <c r="K114" s="645">
        <v>41639</v>
      </c>
      <c r="L114" s="479">
        <f t="shared" si="52"/>
        <v>16.857142857142858</v>
      </c>
      <c r="M114" s="1415"/>
      <c r="N114" s="936">
        <f>'Plan General'!N217</f>
        <v>1</v>
      </c>
      <c r="O114" s="647">
        <f t="shared" si="56"/>
        <v>1</v>
      </c>
      <c r="P114" s="647">
        <f t="shared" si="57"/>
        <v>16.857142857142858</v>
      </c>
      <c r="Q114" s="479">
        <f t="shared" si="53"/>
        <v>0</v>
      </c>
      <c r="R114" s="479">
        <f t="shared" si="54"/>
        <v>0</v>
      </c>
      <c r="S114" s="648"/>
      <c r="T114" s="648"/>
      <c r="U114" s="208" t="str">
        <f>'Plan General'!U217</f>
        <v>La líneas de investigación se encuentran descritas y  detalladas en el documento técnico del observatorio de seguridad vial.</v>
      </c>
      <c r="V114" s="481">
        <f t="shared" si="58"/>
        <v>2</v>
      </c>
      <c r="W114" s="1264">
        <f t="shared" si="41"/>
        <v>0</v>
      </c>
      <c r="X114" s="481" t="str">
        <f t="shared" si="55"/>
        <v>CUMPLIDA</v>
      </c>
      <c r="Y114" s="1512"/>
      <c r="AB114" s="1089"/>
    </row>
    <row r="115" spans="1:28" s="1087" customFormat="1" ht="102" customHeight="1" x14ac:dyDescent="0.2">
      <c r="A115" s="1019">
        <v>4</v>
      </c>
      <c r="B115" s="899" t="s">
        <v>444</v>
      </c>
      <c r="C115" s="899" t="s">
        <v>445</v>
      </c>
      <c r="D115" s="1020"/>
      <c r="E115" s="656" t="s">
        <v>507</v>
      </c>
      <c r="F115" s="648"/>
      <c r="G115" s="660" t="s">
        <v>545</v>
      </c>
      <c r="H115" s="653" t="s">
        <v>593</v>
      </c>
      <c r="I115" s="653">
        <v>3</v>
      </c>
      <c r="J115" s="645">
        <v>41337</v>
      </c>
      <c r="K115" s="645">
        <v>41639</v>
      </c>
      <c r="L115" s="479">
        <f t="shared" si="52"/>
        <v>43.142857142857146</v>
      </c>
      <c r="M115" s="476" t="s">
        <v>660</v>
      </c>
      <c r="N115" s="936">
        <f>'Plan General'!N218</f>
        <v>3</v>
      </c>
      <c r="O115" s="647">
        <f t="shared" si="56"/>
        <v>1</v>
      </c>
      <c r="P115" s="647">
        <f t="shared" si="57"/>
        <v>43.142857142857146</v>
      </c>
      <c r="Q115" s="479">
        <f t="shared" si="53"/>
        <v>0</v>
      </c>
      <c r="R115" s="479">
        <f t="shared" si="54"/>
        <v>0</v>
      </c>
      <c r="S115" s="648"/>
      <c r="T115" s="648"/>
      <c r="U115" s="208" t="str">
        <f>'Plan General'!U218</f>
        <v>Se realizaron las respectivas reuniones y sus actas.</v>
      </c>
      <c r="V115" s="481">
        <f t="shared" si="58"/>
        <v>2</v>
      </c>
      <c r="W115" s="1264">
        <f t="shared" si="41"/>
        <v>0</v>
      </c>
      <c r="X115" s="481" t="str">
        <f t="shared" si="55"/>
        <v>CUMPLIDA</v>
      </c>
      <c r="Y115" s="481" t="str">
        <f>IF(X115="CUMPLIDA","CUMPLIDA",IF(X115="EN TERMINO","EN TERMINO","VENCIDA"))</f>
        <v>CUMPLIDA</v>
      </c>
      <c r="AB115" s="1089"/>
    </row>
    <row r="116" spans="1:28" s="1087" customFormat="1" ht="144" x14ac:dyDescent="0.2">
      <c r="A116" s="1019">
        <v>8</v>
      </c>
      <c r="B116" s="899" t="s">
        <v>446</v>
      </c>
      <c r="C116" s="899" t="s">
        <v>447</v>
      </c>
      <c r="D116" s="1020"/>
      <c r="E116" s="656" t="s">
        <v>508</v>
      </c>
      <c r="F116" s="648"/>
      <c r="G116" s="652" t="s">
        <v>546</v>
      </c>
      <c r="H116" s="653" t="s">
        <v>594</v>
      </c>
      <c r="I116" s="653">
        <v>2</v>
      </c>
      <c r="J116" s="645">
        <v>41365</v>
      </c>
      <c r="K116" s="645">
        <v>41639</v>
      </c>
      <c r="L116" s="479">
        <f t="shared" si="52"/>
        <v>39.142857142857146</v>
      </c>
      <c r="M116" s="476" t="s">
        <v>660</v>
      </c>
      <c r="N116" s="936">
        <f>'Plan General'!N219</f>
        <v>2</v>
      </c>
      <c r="O116" s="647">
        <f t="shared" si="56"/>
        <v>1</v>
      </c>
      <c r="P116" s="647">
        <f t="shared" si="57"/>
        <v>39.142857142857146</v>
      </c>
      <c r="Q116" s="479">
        <f t="shared" si="53"/>
        <v>0</v>
      </c>
      <c r="R116" s="479">
        <f t="shared" si="54"/>
        <v>0</v>
      </c>
      <c r="S116" s="648"/>
      <c r="T116" s="648"/>
      <c r="U116" s="208" t="str">
        <f>'Plan General'!U219</f>
        <v xml:space="preserve">Se realizaron dos reuniones </v>
      </c>
      <c r="V116" s="481">
        <f t="shared" si="58"/>
        <v>2</v>
      </c>
      <c r="W116" s="1264">
        <f t="shared" si="41"/>
        <v>0</v>
      </c>
      <c r="X116" s="481" t="str">
        <f t="shared" si="55"/>
        <v>CUMPLIDA</v>
      </c>
      <c r="Y116" s="481" t="str">
        <f>IF(X116="CUMPLIDA","CUMPLIDA",IF(X116="EN TERMINO","EN TERMINO","VENCIDA"))</f>
        <v>CUMPLIDA</v>
      </c>
      <c r="AB116" s="1089"/>
    </row>
    <row r="117" spans="1:28" s="1087" customFormat="1" ht="84" x14ac:dyDescent="0.2">
      <c r="A117" s="1431">
        <v>9</v>
      </c>
      <c r="B117" s="1397" t="s">
        <v>448</v>
      </c>
      <c r="C117" s="1397" t="s">
        <v>449</v>
      </c>
      <c r="D117" s="1442"/>
      <c r="E117" s="1528" t="s">
        <v>509</v>
      </c>
      <c r="F117" s="1525"/>
      <c r="G117" s="652" t="s">
        <v>638</v>
      </c>
      <c r="H117" s="653" t="s">
        <v>595</v>
      </c>
      <c r="I117" s="653">
        <v>2</v>
      </c>
      <c r="J117" s="645">
        <v>41409</v>
      </c>
      <c r="K117" s="645">
        <v>41639</v>
      </c>
      <c r="L117" s="479">
        <f t="shared" si="52"/>
        <v>32.857142857142854</v>
      </c>
      <c r="M117" s="1415" t="s">
        <v>660</v>
      </c>
      <c r="N117" s="936">
        <f>'Plan General'!N220</f>
        <v>2</v>
      </c>
      <c r="O117" s="647">
        <f t="shared" si="56"/>
        <v>1</v>
      </c>
      <c r="P117" s="647">
        <f t="shared" si="57"/>
        <v>32.857142857142854</v>
      </c>
      <c r="Q117" s="479">
        <f t="shared" si="53"/>
        <v>0</v>
      </c>
      <c r="R117" s="479">
        <f t="shared" si="54"/>
        <v>0</v>
      </c>
      <c r="S117" s="648"/>
      <c r="T117" s="648"/>
      <c r="U117" s="208" t="str">
        <f>'Plan General'!U220</f>
        <v>Se emitió Directriz de obligatorio cumplimiento - Sistemas de Información con el memo 20133070197143 del 25/10/2013 y comunicaciones de acuerdo a cada requerimiento de las dependencias o proyectos.</v>
      </c>
      <c r="V117" s="481">
        <f t="shared" si="58"/>
        <v>2</v>
      </c>
      <c r="W117" s="1264">
        <f t="shared" si="41"/>
        <v>0</v>
      </c>
      <c r="X117" s="481" t="str">
        <f t="shared" si="55"/>
        <v>CUMPLIDA</v>
      </c>
      <c r="Y117" s="1512" t="str">
        <f>IF(X117&amp;X118&amp;X119&amp;X120="CUMPLIDA","CUMPLIDA",IF(OR(X117="VENCIDA",X118="VENCIDA",X119="VENCIDA",X120="VENCIDA"),"VENCIDA",IF(V117+V118+V119+V120=8,"CUMPLIDA","EN TERMINO")))</f>
        <v>CUMPLIDA</v>
      </c>
      <c r="AB117" s="1089"/>
    </row>
    <row r="118" spans="1:28" s="1087" customFormat="1" ht="72" x14ac:dyDescent="0.2">
      <c r="A118" s="1431"/>
      <c r="B118" s="1397"/>
      <c r="C118" s="1397"/>
      <c r="D118" s="1442"/>
      <c r="E118" s="1528"/>
      <c r="F118" s="1525"/>
      <c r="G118" s="652" t="s">
        <v>547</v>
      </c>
      <c r="H118" s="653" t="s">
        <v>596</v>
      </c>
      <c r="I118" s="654">
        <v>1</v>
      </c>
      <c r="J118" s="645">
        <v>41348</v>
      </c>
      <c r="K118" s="645">
        <v>41639</v>
      </c>
      <c r="L118" s="479">
        <f t="shared" si="52"/>
        <v>41.571428571428569</v>
      </c>
      <c r="M118" s="1415"/>
      <c r="N118" s="936">
        <f>'Plan General'!N221</f>
        <v>1</v>
      </c>
      <c r="O118" s="647">
        <f t="shared" si="56"/>
        <v>1</v>
      </c>
      <c r="P118" s="647">
        <f t="shared" si="57"/>
        <v>41.571428571428569</v>
      </c>
      <c r="Q118" s="479">
        <f t="shared" si="53"/>
        <v>0</v>
      </c>
      <c r="R118" s="479">
        <f t="shared" si="54"/>
        <v>0</v>
      </c>
      <c r="S118" s="648"/>
      <c r="T118" s="648"/>
      <c r="U118" s="208" t="str">
        <f>'Plan General'!U221</f>
        <v>Sistema de Gestión de Calidad - Aplicativo Daruma - Proceso Gestión Tecnológica.</v>
      </c>
      <c r="V118" s="481">
        <f t="shared" si="58"/>
        <v>2</v>
      </c>
      <c r="W118" s="1264">
        <f t="shared" si="41"/>
        <v>0</v>
      </c>
      <c r="X118" s="481" t="str">
        <f t="shared" si="55"/>
        <v>CUMPLIDA</v>
      </c>
      <c r="Y118" s="1512"/>
      <c r="AB118" s="1089"/>
    </row>
    <row r="119" spans="1:28" s="1087" customFormat="1" ht="105" customHeight="1" x14ac:dyDescent="0.2">
      <c r="A119" s="1431"/>
      <c r="B119" s="1397"/>
      <c r="C119" s="1397"/>
      <c r="D119" s="1442"/>
      <c r="E119" s="1528"/>
      <c r="F119" s="1525"/>
      <c r="G119" s="652" t="s">
        <v>547</v>
      </c>
      <c r="H119" s="653" t="s">
        <v>597</v>
      </c>
      <c r="I119" s="654">
        <v>1</v>
      </c>
      <c r="J119" s="645">
        <v>41348</v>
      </c>
      <c r="K119" s="645">
        <v>41639</v>
      </c>
      <c r="L119" s="479">
        <f t="shared" si="52"/>
        <v>41.571428571428569</v>
      </c>
      <c r="M119" s="1415"/>
      <c r="N119" s="936">
        <f>'Plan General'!N222</f>
        <v>1</v>
      </c>
      <c r="O119" s="647">
        <f t="shared" si="56"/>
        <v>1</v>
      </c>
      <c r="P119" s="647">
        <f t="shared" si="57"/>
        <v>41.571428571428569</v>
      </c>
      <c r="Q119" s="479">
        <f t="shared" si="53"/>
        <v>0</v>
      </c>
      <c r="R119" s="479">
        <f t="shared" si="54"/>
        <v>0</v>
      </c>
      <c r="S119" s="648"/>
      <c r="T119" s="648"/>
      <c r="U119" s="208" t="str">
        <f>'Plan General'!U222</f>
        <v>Sistema de Gestión de Calidad - Aplicativo Daruma - Proceso Gestión Tecnológica.</v>
      </c>
      <c r="V119" s="481">
        <f t="shared" si="58"/>
        <v>2</v>
      </c>
      <c r="W119" s="1264">
        <f t="shared" si="41"/>
        <v>0</v>
      </c>
      <c r="X119" s="481" t="str">
        <f t="shared" si="55"/>
        <v>CUMPLIDA</v>
      </c>
      <c r="Y119" s="1512"/>
      <c r="AB119" s="1089"/>
    </row>
    <row r="120" spans="1:28" s="1087" customFormat="1" ht="60" x14ac:dyDescent="0.2">
      <c r="A120" s="1431"/>
      <c r="B120" s="1397"/>
      <c r="C120" s="1397"/>
      <c r="D120" s="1442"/>
      <c r="E120" s="1528"/>
      <c r="F120" s="1525"/>
      <c r="G120" s="652" t="s">
        <v>548</v>
      </c>
      <c r="H120" s="653" t="s">
        <v>598</v>
      </c>
      <c r="I120" s="653">
        <v>2</v>
      </c>
      <c r="J120" s="645">
        <v>41429</v>
      </c>
      <c r="K120" s="645">
        <v>41639</v>
      </c>
      <c r="L120" s="479">
        <f t="shared" si="52"/>
        <v>30</v>
      </c>
      <c r="M120" s="1415"/>
      <c r="N120" s="936">
        <f>'Plan General'!N223</f>
        <v>2</v>
      </c>
      <c r="O120" s="647">
        <f t="shared" si="56"/>
        <v>1</v>
      </c>
      <c r="P120" s="647">
        <f t="shared" si="57"/>
        <v>30</v>
      </c>
      <c r="Q120" s="479">
        <f t="shared" si="53"/>
        <v>0</v>
      </c>
      <c r="R120" s="479">
        <f t="shared" si="54"/>
        <v>0</v>
      </c>
      <c r="S120" s="648"/>
      <c r="T120" s="648"/>
      <c r="U120" s="208" t="str">
        <f>'Plan General'!U223</f>
        <v>Acta de reunión del 07/10/2013 - Política  de Información. Sistema de Gestión de Calidad - Aplicativo Daruma - Proceso Gestión Tecnológica, correo electrónico del 28/10/2013 de asunto: Política de control de acceso de las tecnologías de la información.</v>
      </c>
      <c r="V120" s="481">
        <f t="shared" si="58"/>
        <v>2</v>
      </c>
      <c r="W120" s="1264">
        <f t="shared" si="41"/>
        <v>0</v>
      </c>
      <c r="X120" s="481" t="str">
        <f t="shared" si="55"/>
        <v>CUMPLIDA</v>
      </c>
      <c r="Y120" s="1512"/>
      <c r="AB120" s="1089"/>
    </row>
    <row r="121" spans="1:28" s="1087" customFormat="1" ht="96" x14ac:dyDescent="0.2">
      <c r="A121" s="1431">
        <v>11</v>
      </c>
      <c r="B121" s="1397" t="s">
        <v>452</v>
      </c>
      <c r="C121" s="1397" t="s">
        <v>453</v>
      </c>
      <c r="D121" s="1442"/>
      <c r="E121" s="656" t="s">
        <v>511</v>
      </c>
      <c r="F121" s="1525"/>
      <c r="G121" s="652" t="s">
        <v>549</v>
      </c>
      <c r="H121" s="653" t="s">
        <v>47</v>
      </c>
      <c r="I121" s="653">
        <v>1</v>
      </c>
      <c r="J121" s="645">
        <v>41348</v>
      </c>
      <c r="K121" s="645">
        <v>41394</v>
      </c>
      <c r="L121" s="479">
        <f t="shared" si="52"/>
        <v>6.5714285714285712</v>
      </c>
      <c r="M121" s="1415" t="s">
        <v>660</v>
      </c>
      <c r="N121" s="936">
        <f>'Plan General'!N227</f>
        <v>1</v>
      </c>
      <c r="O121" s="647">
        <f t="shared" si="56"/>
        <v>1</v>
      </c>
      <c r="P121" s="647">
        <f t="shared" si="57"/>
        <v>6.5714285714285712</v>
      </c>
      <c r="Q121" s="479">
        <f t="shared" si="53"/>
        <v>0</v>
      </c>
      <c r="R121" s="479">
        <f t="shared" si="54"/>
        <v>0</v>
      </c>
      <c r="S121" s="648"/>
      <c r="T121" s="648"/>
      <c r="U121" s="208" t="str">
        <f>'Plan General'!U227</f>
        <v>Se estructuró mapa funcional de operación del RNIT articuladamente con el SIMIT sin generar doble digitación. Se encuentra pendiente su validación con RUNT y SIMIT para estructurar el documento con el procedimiento.</v>
      </c>
      <c r="V121" s="481">
        <f t="shared" si="58"/>
        <v>2</v>
      </c>
      <c r="W121" s="1264">
        <f t="shared" si="41"/>
        <v>0</v>
      </c>
      <c r="X121" s="481" t="str">
        <f t="shared" si="55"/>
        <v>CUMPLIDA</v>
      </c>
      <c r="Y121" s="1512" t="str">
        <f>IF(X121&amp;X122="CUMPLIDA","CUMPLIDA",IF(OR(X121="VENCIDA",X122="VENCIDA"),"VENCIDA",IF(V121+V122=4,"CUMPLIDA","EN TERMINO")))</f>
        <v>CUMPLIDA</v>
      </c>
      <c r="AB121" s="1089"/>
    </row>
    <row r="122" spans="1:28" s="1087" customFormat="1" ht="30" customHeight="1" x14ac:dyDescent="0.2">
      <c r="A122" s="1431"/>
      <c r="B122" s="1397"/>
      <c r="C122" s="1397"/>
      <c r="D122" s="1442"/>
      <c r="E122" s="656" t="s">
        <v>512</v>
      </c>
      <c r="F122" s="1525"/>
      <c r="G122" s="652" t="s">
        <v>550</v>
      </c>
      <c r="H122" s="653" t="s">
        <v>599</v>
      </c>
      <c r="I122" s="653">
        <v>1</v>
      </c>
      <c r="J122" s="1022">
        <v>41394</v>
      </c>
      <c r="K122" s="645">
        <v>41425</v>
      </c>
      <c r="L122" s="479">
        <f t="shared" si="52"/>
        <v>4.4285714285714288</v>
      </c>
      <c r="M122" s="1415"/>
      <c r="N122" s="936">
        <f>'Plan General'!N228</f>
        <v>1</v>
      </c>
      <c r="O122" s="647">
        <f t="shared" si="56"/>
        <v>1</v>
      </c>
      <c r="P122" s="647">
        <f t="shared" si="57"/>
        <v>4.4285714285714288</v>
      </c>
      <c r="Q122" s="479">
        <f t="shared" si="53"/>
        <v>0</v>
      </c>
      <c r="R122" s="479">
        <f t="shared" si="54"/>
        <v>0</v>
      </c>
      <c r="S122" s="648"/>
      <c r="T122" s="648"/>
      <c r="U122" s="208" t="str">
        <f>'Plan General'!U228</f>
        <v>Se implementó el Registro  por cargue de archivos del IPAD 2011 y se encuentra en desarrollo las funcionalidades para el nuevo IPAD establecido en la Resolución 11268 de 2012.</v>
      </c>
      <c r="V122" s="481">
        <f t="shared" si="58"/>
        <v>2</v>
      </c>
      <c r="W122" s="1264">
        <f t="shared" si="41"/>
        <v>0</v>
      </c>
      <c r="X122" s="481" t="str">
        <f t="shared" si="55"/>
        <v>CUMPLIDA</v>
      </c>
      <c r="Y122" s="1512"/>
      <c r="AB122" s="1089"/>
    </row>
    <row r="123" spans="1:28" s="1087" customFormat="1" ht="108" x14ac:dyDescent="0.2">
      <c r="A123" s="1431">
        <v>12</v>
      </c>
      <c r="B123" s="1397" t="s">
        <v>454</v>
      </c>
      <c r="C123" s="1397" t="s">
        <v>455</v>
      </c>
      <c r="D123" s="1442"/>
      <c r="E123" s="656" t="s">
        <v>513</v>
      </c>
      <c r="F123" s="1525"/>
      <c r="G123" s="652" t="s">
        <v>551</v>
      </c>
      <c r="H123" s="653" t="s">
        <v>600</v>
      </c>
      <c r="I123" s="653">
        <v>1</v>
      </c>
      <c r="J123" s="645">
        <v>41337</v>
      </c>
      <c r="K123" s="645">
        <v>41639</v>
      </c>
      <c r="L123" s="479">
        <f t="shared" si="52"/>
        <v>43.142857142857146</v>
      </c>
      <c r="M123" s="1415" t="s">
        <v>660</v>
      </c>
      <c r="N123" s="936">
        <f>'Plan General'!N229</f>
        <v>1</v>
      </c>
      <c r="O123" s="647">
        <f t="shared" si="56"/>
        <v>1</v>
      </c>
      <c r="P123" s="647">
        <f t="shared" si="57"/>
        <v>43.142857142857146</v>
      </c>
      <c r="Q123" s="479">
        <f t="shared" si="53"/>
        <v>0</v>
      </c>
      <c r="R123" s="479">
        <f t="shared" si="54"/>
        <v>0</v>
      </c>
      <c r="S123" s="648"/>
      <c r="T123" s="648"/>
      <c r="U123" s="208" t="str">
        <f>'Plan General'!U229</f>
        <v>En cada contrato y estudios previos se ha incluido la siguiente función: Entregar al finalizar el contrato un informe detallado de las labores desarrolladas, anexando copia en magnético de los documentos, informes, comunicaciones, correos electrónicos emitidos, así como un listado de los contactos realizados que contenga: nombre, entidad, cargo, teléfono de contacto, dirección, entre otros. En caso de ser requerido por el supervisor del contrato se deberá hacer entrega de la documentación en medio físico.</v>
      </c>
      <c r="V123" s="481">
        <f t="shared" si="58"/>
        <v>2</v>
      </c>
      <c r="W123" s="1264">
        <f t="shared" si="41"/>
        <v>0</v>
      </c>
      <c r="X123" s="481" t="str">
        <f t="shared" si="55"/>
        <v>CUMPLIDA</v>
      </c>
      <c r="Y123" s="1512" t="str">
        <f>IF(X123&amp;X124="CUMPLIDA","CUMPLIDA",IF(OR(X123="VENCIDA",X124="VENCIDA"),"VENCIDA",IF(V123+V124=4,"CUMPLIDA","EN TERMINO")))</f>
        <v>CUMPLIDA</v>
      </c>
      <c r="AB123" s="1089"/>
    </row>
    <row r="124" spans="1:28" s="1087" customFormat="1" ht="30" customHeight="1" x14ac:dyDescent="0.2">
      <c r="A124" s="1431"/>
      <c r="B124" s="1397"/>
      <c r="C124" s="1397"/>
      <c r="D124" s="1442"/>
      <c r="E124" s="656" t="s">
        <v>514</v>
      </c>
      <c r="F124" s="1525"/>
      <c r="G124" s="652" t="s">
        <v>552</v>
      </c>
      <c r="H124" s="653" t="s">
        <v>601</v>
      </c>
      <c r="I124" s="653">
        <v>1</v>
      </c>
      <c r="J124" s="645">
        <v>41337</v>
      </c>
      <c r="K124" s="645">
        <v>41639</v>
      </c>
      <c r="L124" s="479">
        <f t="shared" si="52"/>
        <v>43.142857142857146</v>
      </c>
      <c r="M124" s="1415"/>
      <c r="N124" s="936">
        <f>'Plan General'!N230</f>
        <v>1</v>
      </c>
      <c r="O124" s="647">
        <f t="shared" si="56"/>
        <v>1</v>
      </c>
      <c r="P124" s="647">
        <f t="shared" si="57"/>
        <v>43.142857142857146</v>
      </c>
      <c r="Q124" s="479">
        <f t="shared" si="53"/>
        <v>0</v>
      </c>
      <c r="R124" s="479">
        <f t="shared" si="54"/>
        <v>0</v>
      </c>
      <c r="S124" s="648"/>
      <c r="T124" s="648"/>
      <c r="U124" s="208" t="str">
        <f>'Plan General'!U230</f>
        <v>La Dra. Yazmin se encuentra vinculada en la planta y se encuentra coordinando todas las actividades a Seguridad Vial.</v>
      </c>
      <c r="V124" s="481">
        <f t="shared" si="58"/>
        <v>2</v>
      </c>
      <c r="W124" s="1264">
        <f t="shared" si="41"/>
        <v>0</v>
      </c>
      <c r="X124" s="481" t="str">
        <f t="shared" si="55"/>
        <v>CUMPLIDA</v>
      </c>
      <c r="Y124" s="1512"/>
      <c r="AB124" s="1089"/>
    </row>
    <row r="125" spans="1:28" s="1087" customFormat="1" ht="108" x14ac:dyDescent="0.2">
      <c r="A125" s="1019">
        <v>13</v>
      </c>
      <c r="B125" s="899" t="s">
        <v>456</v>
      </c>
      <c r="C125" s="899" t="s">
        <v>457</v>
      </c>
      <c r="D125" s="1020"/>
      <c r="E125" s="656" t="s">
        <v>515</v>
      </c>
      <c r="F125" s="648"/>
      <c r="G125" s="652" t="s">
        <v>553</v>
      </c>
      <c r="H125" s="653" t="s">
        <v>602</v>
      </c>
      <c r="I125" s="653">
        <v>1</v>
      </c>
      <c r="J125" s="645">
        <v>41348</v>
      </c>
      <c r="K125" s="645">
        <v>41394</v>
      </c>
      <c r="L125" s="479">
        <f t="shared" si="52"/>
        <v>6.5714285714285712</v>
      </c>
      <c r="M125" s="476" t="s">
        <v>660</v>
      </c>
      <c r="N125" s="936">
        <f>'Plan General'!N231</f>
        <v>1</v>
      </c>
      <c r="O125" s="647">
        <f t="shared" si="56"/>
        <v>1</v>
      </c>
      <c r="P125" s="647">
        <f t="shared" si="57"/>
        <v>6.5714285714285712</v>
      </c>
      <c r="Q125" s="479">
        <f t="shared" si="53"/>
        <v>0</v>
      </c>
      <c r="R125" s="479">
        <f t="shared" si="54"/>
        <v>0</v>
      </c>
      <c r="S125" s="648"/>
      <c r="T125" s="648"/>
      <c r="U125" s="208" t="str">
        <f>'Plan General'!U231</f>
        <v>Se implementó el Registro  por cargue de archivos del IPAD 2011 y se encuentra en desarrollo las funcionalidades para el nuevo IPAD establecido en la Resolución 11268 de 2012.</v>
      </c>
      <c r="V125" s="481">
        <f t="shared" si="58"/>
        <v>2</v>
      </c>
      <c r="W125" s="1264">
        <f t="shared" si="41"/>
        <v>0</v>
      </c>
      <c r="X125" s="481" t="str">
        <f t="shared" si="55"/>
        <v>CUMPLIDA</v>
      </c>
      <c r="Y125" s="481" t="str">
        <f>IF(X125="CUMPLIDA","CUMPLIDA",IF(X125="EN TERMINO","EN TERMINO","VENCIDA"))</f>
        <v>CUMPLIDA</v>
      </c>
      <c r="AB125" s="1089"/>
    </row>
    <row r="126" spans="1:28" s="1087" customFormat="1" ht="174.75" customHeight="1" x14ac:dyDescent="0.2">
      <c r="A126" s="1019">
        <v>14</v>
      </c>
      <c r="B126" s="899" t="s">
        <v>458</v>
      </c>
      <c r="C126" s="899" t="s">
        <v>459</v>
      </c>
      <c r="D126" s="1020"/>
      <c r="E126" s="656" t="s">
        <v>516</v>
      </c>
      <c r="F126" s="648"/>
      <c r="G126" s="652" t="s">
        <v>554</v>
      </c>
      <c r="H126" s="653" t="s">
        <v>598</v>
      </c>
      <c r="I126" s="653">
        <v>3</v>
      </c>
      <c r="J126" s="645">
        <v>41365</v>
      </c>
      <c r="K126" s="645">
        <v>41639</v>
      </c>
      <c r="L126" s="479">
        <f t="shared" si="52"/>
        <v>39.142857142857146</v>
      </c>
      <c r="M126" s="476" t="s">
        <v>660</v>
      </c>
      <c r="N126" s="936">
        <f>'Plan General'!N232</f>
        <v>3</v>
      </c>
      <c r="O126" s="647">
        <f t="shared" si="56"/>
        <v>1</v>
      </c>
      <c r="P126" s="647">
        <f t="shared" si="57"/>
        <v>39.142857142857146</v>
      </c>
      <c r="Q126" s="479">
        <f t="shared" si="53"/>
        <v>0</v>
      </c>
      <c r="R126" s="479">
        <f t="shared" si="54"/>
        <v>0</v>
      </c>
      <c r="S126" s="648"/>
      <c r="T126" s="648"/>
      <c r="U126" s="208" t="str">
        <f>'Plan General'!U232</f>
        <v>Se realizan reuniones de seguimiento todos los martes con el fin de articular las temáticas de las áreas.</v>
      </c>
      <c r="V126" s="481">
        <f t="shared" si="58"/>
        <v>2</v>
      </c>
      <c r="W126" s="1264">
        <f t="shared" si="41"/>
        <v>0</v>
      </c>
      <c r="X126" s="481" t="str">
        <f t="shared" si="55"/>
        <v>CUMPLIDA</v>
      </c>
      <c r="Y126" s="481" t="str">
        <f>IF(X126="CUMPLIDA","CUMPLIDA",IF(X126="EN TERMINO","EN TERMINO","VENCIDA"))</f>
        <v>CUMPLIDA</v>
      </c>
      <c r="AB126" s="1089"/>
    </row>
    <row r="127" spans="1:28" s="1087" customFormat="1" ht="100.5" customHeight="1" x14ac:dyDescent="0.2">
      <c r="A127" s="1431">
        <v>15</v>
      </c>
      <c r="B127" s="1397" t="s">
        <v>460</v>
      </c>
      <c r="C127" s="1397" t="s">
        <v>461</v>
      </c>
      <c r="D127" s="1442"/>
      <c r="E127" s="1528" t="s">
        <v>517</v>
      </c>
      <c r="F127" s="1525"/>
      <c r="G127" s="961" t="s">
        <v>555</v>
      </c>
      <c r="H127" s="961" t="s">
        <v>412</v>
      </c>
      <c r="I127" s="653">
        <v>2</v>
      </c>
      <c r="J127" s="645">
        <v>41365</v>
      </c>
      <c r="K127" s="645">
        <v>41639</v>
      </c>
      <c r="L127" s="479">
        <f>(+K127-J127)/7</f>
        <v>39.142857142857146</v>
      </c>
      <c r="M127" s="1415" t="s">
        <v>660</v>
      </c>
      <c r="N127" s="936">
        <f>'Plan General'!N233</f>
        <v>2</v>
      </c>
      <c r="O127" s="647">
        <f t="shared" si="56"/>
        <v>1</v>
      </c>
      <c r="P127" s="647">
        <f t="shared" si="57"/>
        <v>39.142857142857146</v>
      </c>
      <c r="Q127" s="479">
        <f t="shared" si="53"/>
        <v>0</v>
      </c>
      <c r="R127" s="479">
        <f t="shared" si="54"/>
        <v>0</v>
      </c>
      <c r="S127" s="648"/>
      <c r="T127" s="648"/>
      <c r="U127" s="208" t="str">
        <f>'Plan General'!U233</f>
        <v>Se realizaron dos reuniones de coordinación con las diferentes entidades que desarrollan labores de seguridad vial. De igual forma, el Ministerio viene impulsando de la mano con el Legislativo la creación de la Agencia Nacional de Seguridad Vial.</v>
      </c>
      <c r="V127" s="481">
        <f t="shared" si="58"/>
        <v>2</v>
      </c>
      <c r="W127" s="1264">
        <f t="shared" si="41"/>
        <v>0</v>
      </c>
      <c r="X127" s="481" t="str">
        <f t="shared" si="55"/>
        <v>CUMPLIDA</v>
      </c>
      <c r="Y127" s="1512" t="str">
        <f>IF(X127&amp;X128="CUMPLIDA","CUMPLIDA",IF(OR(X127="VENCIDA",X128="VENCIDA"),"VENCIDA",IF(V127+V128=4,"CUMPLIDA","EN TERMINO")))</f>
        <v>CUMPLIDA</v>
      </c>
      <c r="AB127" s="1089"/>
    </row>
    <row r="128" spans="1:28" s="1087" customFormat="1" ht="175.5" customHeight="1" x14ac:dyDescent="0.2">
      <c r="A128" s="1431"/>
      <c r="B128" s="1397"/>
      <c r="C128" s="1397"/>
      <c r="D128" s="1442"/>
      <c r="E128" s="1528"/>
      <c r="F128" s="1525"/>
      <c r="G128" s="961" t="s">
        <v>555</v>
      </c>
      <c r="H128" s="961" t="s">
        <v>412</v>
      </c>
      <c r="I128" s="653">
        <v>2</v>
      </c>
      <c r="J128" s="645">
        <v>41365</v>
      </c>
      <c r="K128" s="645">
        <v>41639</v>
      </c>
      <c r="L128" s="479">
        <f>(+K128-J128)/7</f>
        <v>39.142857142857146</v>
      </c>
      <c r="M128" s="1415"/>
      <c r="N128" s="936">
        <f>'Plan General'!N234</f>
        <v>2</v>
      </c>
      <c r="O128" s="647">
        <f t="shared" si="56"/>
        <v>1</v>
      </c>
      <c r="P128" s="647">
        <f t="shared" si="57"/>
        <v>39.142857142857146</v>
      </c>
      <c r="Q128" s="479">
        <f t="shared" si="53"/>
        <v>0</v>
      </c>
      <c r="R128" s="479">
        <f t="shared" si="54"/>
        <v>0</v>
      </c>
      <c r="S128" s="648"/>
      <c r="T128" s="648"/>
      <c r="U128" s="208" t="str">
        <f>'Plan General'!U234</f>
        <v>Se realizaron dos reuniones de coordinación con las diferentes entidades que desarrollan labores de seguridad vial. De igual forma, el Ministerio viene impulsando de la mano con el Legislativo la creación de la Agencia Nacional de Seguridad Vial.</v>
      </c>
      <c r="V128" s="481">
        <f t="shared" si="58"/>
        <v>2</v>
      </c>
      <c r="W128" s="1264">
        <f t="shared" si="41"/>
        <v>0</v>
      </c>
      <c r="X128" s="481" t="str">
        <f t="shared" si="55"/>
        <v>CUMPLIDA</v>
      </c>
      <c r="Y128" s="1512"/>
      <c r="AB128" s="1089"/>
    </row>
    <row r="129" spans="1:28" s="1087" customFormat="1" ht="114.75" customHeight="1" x14ac:dyDescent="0.2">
      <c r="A129" s="1431">
        <v>44</v>
      </c>
      <c r="B129" s="1448" t="s">
        <v>462</v>
      </c>
      <c r="C129" s="1448" t="s">
        <v>463</v>
      </c>
      <c r="D129" s="1442"/>
      <c r="E129" s="1528" t="s">
        <v>518</v>
      </c>
      <c r="F129" s="1525"/>
      <c r="G129" s="652" t="s">
        <v>556</v>
      </c>
      <c r="H129" s="653" t="s">
        <v>604</v>
      </c>
      <c r="I129" s="653">
        <v>1</v>
      </c>
      <c r="J129" s="657">
        <v>41365</v>
      </c>
      <c r="K129" s="657">
        <v>41424</v>
      </c>
      <c r="L129" s="479">
        <f t="shared" si="52"/>
        <v>8.4285714285714288</v>
      </c>
      <c r="M129" s="1416" t="s">
        <v>661</v>
      </c>
      <c r="N129" s="936">
        <f>'Plan General'!N235</f>
        <v>1</v>
      </c>
      <c r="O129" s="647">
        <f t="shared" si="56"/>
        <v>1</v>
      </c>
      <c r="P129" s="647">
        <f t="shared" si="57"/>
        <v>8.4285714285714288</v>
      </c>
      <c r="Q129" s="479">
        <f t="shared" si="53"/>
        <v>0</v>
      </c>
      <c r="R129" s="479">
        <f t="shared" si="54"/>
        <v>0</v>
      </c>
      <c r="S129" s="648"/>
      <c r="T129" s="648"/>
      <c r="U129" s="208" t="str">
        <f>'Plan General'!U235</f>
        <v>Acción de mejora: Oficio de invitación a mesas de trabajo.</v>
      </c>
      <c r="V129" s="481">
        <f t="shared" si="58"/>
        <v>2</v>
      </c>
      <c r="W129" s="1264">
        <f t="shared" si="41"/>
        <v>0</v>
      </c>
      <c r="X129" s="481" t="str">
        <f t="shared" si="55"/>
        <v>CUMPLIDA</v>
      </c>
      <c r="Y129" s="1512" t="str">
        <f>IF(X129&amp;X130="CUMPLIDA","CUMPLIDA",IF(OR(X129="VENCIDA",X130="VENCIDA"),"VENCIDA",IF(V129+V130=4,"CUMPLIDA","EN TERMINO")))</f>
        <v>CUMPLIDA</v>
      </c>
      <c r="AB129" s="1089"/>
    </row>
    <row r="130" spans="1:28" s="1087" customFormat="1" ht="60" x14ac:dyDescent="0.2">
      <c r="A130" s="1431"/>
      <c r="B130" s="1448"/>
      <c r="C130" s="1448"/>
      <c r="D130" s="1442"/>
      <c r="E130" s="1528"/>
      <c r="F130" s="1525"/>
      <c r="G130" s="652" t="s">
        <v>557</v>
      </c>
      <c r="H130" s="653" t="s">
        <v>605</v>
      </c>
      <c r="I130" s="653">
        <v>1</v>
      </c>
      <c r="J130" s="657">
        <v>41426</v>
      </c>
      <c r="K130" s="657">
        <v>41639</v>
      </c>
      <c r="L130" s="479">
        <f t="shared" si="52"/>
        <v>30.428571428571427</v>
      </c>
      <c r="M130" s="1416"/>
      <c r="N130" s="936">
        <f>'Plan General'!N236</f>
        <v>1</v>
      </c>
      <c r="O130" s="647">
        <f t="shared" si="56"/>
        <v>1</v>
      </c>
      <c r="P130" s="647">
        <f t="shared" si="57"/>
        <v>30.428571428571427</v>
      </c>
      <c r="Q130" s="479">
        <f t="shared" si="53"/>
        <v>0</v>
      </c>
      <c r="R130" s="479">
        <f t="shared" si="54"/>
        <v>0</v>
      </c>
      <c r="S130" s="648"/>
      <c r="T130" s="648"/>
      <c r="U130" s="208" t="str">
        <f>'Plan General'!U236</f>
        <v>Se llevó a cabo la reunión el día 12 de diciembre con la asistencia de representantes por parte del Ministerio de Transporte, el Ministerio de Educación, el Fondo de Prevención Vial y la DITRA.</v>
      </c>
      <c r="V130" s="481">
        <f t="shared" si="58"/>
        <v>2</v>
      </c>
      <c r="W130" s="1264">
        <f t="shared" si="41"/>
        <v>0</v>
      </c>
      <c r="X130" s="481" t="str">
        <f t="shared" si="55"/>
        <v>CUMPLIDA</v>
      </c>
      <c r="Y130" s="1512"/>
      <c r="AB130" s="1089"/>
    </row>
    <row r="131" spans="1:28" s="1087" customFormat="1" ht="90" customHeight="1" x14ac:dyDescent="0.2">
      <c r="A131" s="1431">
        <v>45</v>
      </c>
      <c r="B131" s="1448" t="s">
        <v>464</v>
      </c>
      <c r="C131" s="1448" t="s">
        <v>465</v>
      </c>
      <c r="D131" s="1442"/>
      <c r="E131" s="1528" t="s">
        <v>519</v>
      </c>
      <c r="F131" s="1525"/>
      <c r="G131" s="656" t="s">
        <v>558</v>
      </c>
      <c r="H131" s="480" t="s">
        <v>606</v>
      </c>
      <c r="I131" s="480">
        <v>1</v>
      </c>
      <c r="J131" s="657">
        <v>41334</v>
      </c>
      <c r="K131" s="657">
        <v>41365</v>
      </c>
      <c r="L131" s="479">
        <f t="shared" si="52"/>
        <v>4.4285714285714288</v>
      </c>
      <c r="M131" s="1416" t="s">
        <v>661</v>
      </c>
      <c r="N131" s="936">
        <f>'Plan General'!N237</f>
        <v>1</v>
      </c>
      <c r="O131" s="647">
        <f t="shared" si="56"/>
        <v>1</v>
      </c>
      <c r="P131" s="647">
        <f t="shared" si="57"/>
        <v>4.4285714285714288</v>
      </c>
      <c r="Q131" s="479">
        <f t="shared" si="53"/>
        <v>0</v>
      </c>
      <c r="R131" s="479">
        <f t="shared" si="54"/>
        <v>0</v>
      </c>
      <c r="S131" s="648"/>
      <c r="T131" s="648"/>
      <c r="U131" s="208" t="str">
        <f>'Plan General'!U237</f>
        <v>Se realizó encuesta en el marco del tercer congreso nacional de autoridades de tránsito, transporte y movilidad realizado en el mes de marzo de 2013.</v>
      </c>
      <c r="V131" s="481">
        <f t="shared" si="58"/>
        <v>2</v>
      </c>
      <c r="W131" s="1264">
        <f t="shared" si="41"/>
        <v>0</v>
      </c>
      <c r="X131" s="481" t="str">
        <f t="shared" si="55"/>
        <v>CUMPLIDA</v>
      </c>
      <c r="Y131" s="1512" t="str">
        <f>IF(X131&amp;X132&amp;X133="CUMPLIDA","CUMPLIDA",IF(OR(X131="VENCIDA",X132="VENCIDA",X133="VENCIDA"),"VENCIDA",IF(V131+V132+V133=6,"CUMPLIDA","EN TERMINO")))</f>
        <v>CUMPLIDA</v>
      </c>
      <c r="AB131" s="1089"/>
    </row>
    <row r="132" spans="1:28" s="1087" customFormat="1" ht="108" x14ac:dyDescent="0.2">
      <c r="A132" s="1431"/>
      <c r="B132" s="1448"/>
      <c r="C132" s="1448"/>
      <c r="D132" s="1442"/>
      <c r="E132" s="1528"/>
      <c r="F132" s="1525"/>
      <c r="G132" s="656" t="s">
        <v>559</v>
      </c>
      <c r="H132" s="480" t="s">
        <v>607</v>
      </c>
      <c r="I132" s="480">
        <v>1</v>
      </c>
      <c r="J132" s="657">
        <v>41366</v>
      </c>
      <c r="K132" s="657">
        <v>41425</v>
      </c>
      <c r="L132" s="479">
        <f t="shared" si="52"/>
        <v>8.4285714285714288</v>
      </c>
      <c r="M132" s="1416"/>
      <c r="N132" s="936">
        <f>'Plan General'!N238</f>
        <v>1</v>
      </c>
      <c r="O132" s="647">
        <f t="shared" si="56"/>
        <v>1</v>
      </c>
      <c r="P132" s="647">
        <f t="shared" si="57"/>
        <v>8.4285714285714288</v>
      </c>
      <c r="Q132" s="479">
        <f t="shared" si="53"/>
        <v>0</v>
      </c>
      <c r="R132" s="479">
        <f t="shared" si="54"/>
        <v>0</v>
      </c>
      <c r="S132" s="648"/>
      <c r="T132" s="648"/>
      <c r="U132" s="208" t="str">
        <f>'Plan General'!U238</f>
        <v>Se realizó documento de diagnóstico situacional</v>
      </c>
      <c r="V132" s="481">
        <f t="shared" si="58"/>
        <v>2</v>
      </c>
      <c r="W132" s="1264">
        <f t="shared" si="41"/>
        <v>0</v>
      </c>
      <c r="X132" s="481" t="str">
        <f t="shared" si="55"/>
        <v>CUMPLIDA</v>
      </c>
      <c r="Y132" s="1512"/>
      <c r="AB132" s="1089"/>
    </row>
    <row r="133" spans="1:28" s="1087" customFormat="1" ht="120" x14ac:dyDescent="0.2">
      <c r="A133" s="1431"/>
      <c r="B133" s="1448"/>
      <c r="C133" s="1448"/>
      <c r="D133" s="1442"/>
      <c r="E133" s="1528"/>
      <c r="F133" s="1525"/>
      <c r="G133" s="656" t="s">
        <v>560</v>
      </c>
      <c r="H133" s="480" t="s">
        <v>608</v>
      </c>
      <c r="I133" s="480">
        <v>1</v>
      </c>
      <c r="J133" s="657">
        <v>41426</v>
      </c>
      <c r="K133" s="657">
        <v>41639</v>
      </c>
      <c r="L133" s="479">
        <f t="shared" si="52"/>
        <v>30.428571428571427</v>
      </c>
      <c r="M133" s="1416"/>
      <c r="N133" s="936">
        <f>'Plan General'!N239</f>
        <v>1</v>
      </c>
      <c r="O133" s="647">
        <f t="shared" si="56"/>
        <v>1</v>
      </c>
      <c r="P133" s="647">
        <f t="shared" si="57"/>
        <v>30.428571428571427</v>
      </c>
      <c r="Q133" s="479">
        <f t="shared" si="53"/>
        <v>0</v>
      </c>
      <c r="R133" s="479">
        <f t="shared" si="54"/>
        <v>0</v>
      </c>
      <c r="S133" s="648"/>
      <c r="T133" s="648"/>
      <c r="U133" s="208" t="str">
        <f>'Plan General'!U239</f>
        <v>Se realizó reunión de socialización  en las oficinas del Ministerio de Transporte con la Directora de Tránsito Dra. Ayda Lucy Ospina.</v>
      </c>
      <c r="V133" s="481">
        <f t="shared" si="58"/>
        <v>2</v>
      </c>
      <c r="W133" s="1264">
        <f t="shared" si="41"/>
        <v>0</v>
      </c>
      <c r="X133" s="481" t="str">
        <f t="shared" si="55"/>
        <v>CUMPLIDA</v>
      </c>
      <c r="Y133" s="1512"/>
      <c r="AB133" s="1089"/>
    </row>
    <row r="134" spans="1:28" s="1087" customFormat="1" ht="114.75" customHeight="1" x14ac:dyDescent="0.2">
      <c r="A134" s="1431">
        <v>46</v>
      </c>
      <c r="B134" s="1448" t="s">
        <v>466</v>
      </c>
      <c r="C134" s="1448" t="s">
        <v>467</v>
      </c>
      <c r="D134" s="1442"/>
      <c r="E134" s="656" t="s">
        <v>520</v>
      </c>
      <c r="F134" s="1525"/>
      <c r="G134" s="641" t="s">
        <v>561</v>
      </c>
      <c r="H134" s="653" t="s">
        <v>609</v>
      </c>
      <c r="I134" s="658">
        <v>1</v>
      </c>
      <c r="J134" s="645">
        <v>41334</v>
      </c>
      <c r="K134" s="645">
        <v>41638</v>
      </c>
      <c r="L134" s="479">
        <f t="shared" si="52"/>
        <v>43.428571428571431</v>
      </c>
      <c r="M134" s="1415" t="s">
        <v>662</v>
      </c>
      <c r="N134" s="936">
        <f>'Plan General'!N240</f>
        <v>1</v>
      </c>
      <c r="O134" s="647">
        <f t="shared" si="56"/>
        <v>1</v>
      </c>
      <c r="P134" s="647">
        <f t="shared" si="57"/>
        <v>43.428571428571431</v>
      </c>
      <c r="Q134" s="479">
        <f t="shared" si="53"/>
        <v>0</v>
      </c>
      <c r="R134" s="479">
        <f t="shared" si="54"/>
        <v>0</v>
      </c>
      <c r="S134" s="648"/>
      <c r="T134" s="648"/>
      <c r="U134" s="208" t="str">
        <f>'Plan General'!U240</f>
        <v>En el tercer trimestre se realizaron 954 actos administrativos de apertura, en el cuarto trimestre se tramitaron 3547 actos administrativos de apertura en el grupo de IUIT. En total, para el 2013 se tramitaron 10600 aperturas.</v>
      </c>
      <c r="V134" s="481">
        <f t="shared" si="58"/>
        <v>2</v>
      </c>
      <c r="W134" s="1264">
        <f t="shared" ref="W134:W197" si="59">IF(K134&lt;$X$3,0,1)</f>
        <v>0</v>
      </c>
      <c r="X134" s="481" t="str">
        <f t="shared" si="55"/>
        <v>CUMPLIDA</v>
      </c>
      <c r="Y134" s="1512" t="str">
        <f>IF(X134&amp;X135&amp;X136&amp;X137&amp;X138="CUMPLIDA","CUMPLIDA",IF(OR(X134="VENCIDA",X135="VENCIDA",X136="VENCIDA",X137="VENCIDA",X138="VENCIDA"),"VENCIDA",IF(V134+V135+V136+V137+V138=10,"CUMPLIDA","EN TERMINO")))</f>
        <v>CUMPLIDA</v>
      </c>
      <c r="AB134" s="1089"/>
    </row>
    <row r="135" spans="1:28" s="1087" customFormat="1" ht="105" customHeight="1" x14ac:dyDescent="0.2">
      <c r="A135" s="1431"/>
      <c r="B135" s="1448"/>
      <c r="C135" s="1448"/>
      <c r="D135" s="1442"/>
      <c r="E135" s="656" t="s">
        <v>521</v>
      </c>
      <c r="F135" s="1525"/>
      <c r="G135" s="652" t="s">
        <v>562</v>
      </c>
      <c r="H135" s="653" t="s">
        <v>610</v>
      </c>
      <c r="I135" s="658">
        <v>1</v>
      </c>
      <c r="J135" s="645">
        <v>41334</v>
      </c>
      <c r="K135" s="645">
        <v>41638</v>
      </c>
      <c r="L135" s="479">
        <f t="shared" si="52"/>
        <v>43.428571428571431</v>
      </c>
      <c r="M135" s="1415"/>
      <c r="N135" s="936">
        <f>'Plan General'!N241</f>
        <v>1</v>
      </c>
      <c r="O135" s="647">
        <f t="shared" si="56"/>
        <v>1</v>
      </c>
      <c r="P135" s="647">
        <f t="shared" si="57"/>
        <v>43.428571428571431</v>
      </c>
      <c r="Q135" s="479">
        <f t="shared" si="53"/>
        <v>0</v>
      </c>
      <c r="R135" s="479">
        <f t="shared" si="54"/>
        <v>0</v>
      </c>
      <c r="S135" s="648"/>
      <c r="T135" s="648"/>
      <c r="U135" s="208" t="str">
        <f>'Plan General'!U241</f>
        <v>En el Centro de llamadas Como Conduzco, en el tercer trimestre del año, se contestaron un promedio de 139,932 llamadas de 150,328 llamadas entrantes. en el cuarto trimestre del año, se recibieron un promedio de 1221 llamadas diarias de las cuales se contestaron 1106 llamadas diarias
En total 431.171 llamadas durante lo transcurrido del año,  de las cuales 394,802 fueron tramitadas.
Correo electrónico del 15-07-2014.</v>
      </c>
      <c r="V135" s="481">
        <f t="shared" si="58"/>
        <v>2</v>
      </c>
      <c r="W135" s="1264">
        <f t="shared" si="59"/>
        <v>0</v>
      </c>
      <c r="X135" s="481" t="str">
        <f t="shared" si="55"/>
        <v>CUMPLIDA</v>
      </c>
      <c r="Y135" s="1512"/>
      <c r="AB135" s="1089"/>
    </row>
    <row r="136" spans="1:28" s="1087" customFormat="1" ht="84" x14ac:dyDescent="0.2">
      <c r="A136" s="1431"/>
      <c r="B136" s="1448"/>
      <c r="C136" s="1448"/>
      <c r="D136" s="1442"/>
      <c r="E136" s="656" t="s">
        <v>522</v>
      </c>
      <c r="F136" s="1525"/>
      <c r="G136" s="652" t="s">
        <v>563</v>
      </c>
      <c r="H136" s="653" t="s">
        <v>611</v>
      </c>
      <c r="I136" s="658">
        <v>1</v>
      </c>
      <c r="J136" s="645">
        <v>41334</v>
      </c>
      <c r="K136" s="645">
        <v>41638</v>
      </c>
      <c r="L136" s="479">
        <f t="shared" si="52"/>
        <v>43.428571428571431</v>
      </c>
      <c r="M136" s="1415"/>
      <c r="N136" s="936">
        <f>'Plan General'!N242</f>
        <v>1</v>
      </c>
      <c r="O136" s="647">
        <f t="shared" si="56"/>
        <v>1</v>
      </c>
      <c r="P136" s="647">
        <f t="shared" si="57"/>
        <v>43.428571428571431</v>
      </c>
      <c r="Q136" s="479">
        <f t="shared" si="53"/>
        <v>0</v>
      </c>
      <c r="R136" s="479">
        <f t="shared" si="54"/>
        <v>0</v>
      </c>
      <c r="S136" s="648"/>
      <c r="T136" s="648"/>
      <c r="U136" s="208" t="str">
        <f>'Plan General'!U242</f>
        <v>Para  el segundo semestre de 2013 se han ejecutado 40 operativos a terminales, 17 a rutas de pasajeros intermunicipal;  10 a carga donde se evaluaron 27 empresas; y 37  a servicio especial donde se evaluaron 120  empresas. En la vigencia se realizaron 313 operativos en total.</v>
      </c>
      <c r="V136" s="481">
        <f t="shared" si="58"/>
        <v>2</v>
      </c>
      <c r="W136" s="1264">
        <f t="shared" si="59"/>
        <v>0</v>
      </c>
      <c r="X136" s="481" t="str">
        <f t="shared" si="55"/>
        <v>CUMPLIDA</v>
      </c>
      <c r="Y136" s="1512"/>
      <c r="AB136" s="1089"/>
    </row>
    <row r="137" spans="1:28" s="1087" customFormat="1" ht="108" x14ac:dyDescent="0.2">
      <c r="A137" s="1431"/>
      <c r="B137" s="1448"/>
      <c r="C137" s="1448"/>
      <c r="D137" s="1442"/>
      <c r="E137" s="656" t="s">
        <v>523</v>
      </c>
      <c r="F137" s="1525"/>
      <c r="G137" s="660" t="s">
        <v>564</v>
      </c>
      <c r="H137" s="653" t="s">
        <v>612</v>
      </c>
      <c r="I137" s="658">
        <v>1</v>
      </c>
      <c r="J137" s="645">
        <v>41334</v>
      </c>
      <c r="K137" s="645">
        <v>41638</v>
      </c>
      <c r="L137" s="479">
        <f t="shared" si="52"/>
        <v>43.428571428571431</v>
      </c>
      <c r="M137" s="1415"/>
      <c r="N137" s="936">
        <f>'Plan General'!N243</f>
        <v>1</v>
      </c>
      <c r="O137" s="647">
        <f t="shared" si="56"/>
        <v>1</v>
      </c>
      <c r="P137" s="647">
        <f t="shared" si="57"/>
        <v>43.428571428571431</v>
      </c>
      <c r="Q137" s="479">
        <f t="shared" si="53"/>
        <v>0</v>
      </c>
      <c r="R137" s="479">
        <f t="shared" si="54"/>
        <v>0</v>
      </c>
      <c r="S137" s="648"/>
      <c r="T137" s="648"/>
      <c r="U137" s="208" t="str">
        <f>'Plan General'!U243</f>
        <v>En el segundo semestre de 2013 se realizaron 348  visitas: 220 a CRC; 48 a CDA, 49 a Transporte especial; 12 a pasajeros y 19 a carga. En la vigencia 2013 se realizaron 507 visitas.</v>
      </c>
      <c r="V137" s="481">
        <f t="shared" si="58"/>
        <v>2</v>
      </c>
      <c r="W137" s="1264">
        <f t="shared" si="59"/>
        <v>0</v>
      </c>
      <c r="X137" s="481" t="str">
        <f t="shared" si="55"/>
        <v>CUMPLIDA</v>
      </c>
      <c r="Y137" s="1512"/>
      <c r="AB137" s="1089"/>
    </row>
    <row r="138" spans="1:28" s="1087" customFormat="1" ht="84" x14ac:dyDescent="0.2">
      <c r="A138" s="1431"/>
      <c r="B138" s="1448"/>
      <c r="C138" s="1448"/>
      <c r="D138" s="1442"/>
      <c r="E138" s="656" t="s">
        <v>524</v>
      </c>
      <c r="F138" s="1525"/>
      <c r="G138" s="652" t="s">
        <v>565</v>
      </c>
      <c r="H138" s="653" t="s">
        <v>613</v>
      </c>
      <c r="I138" s="658">
        <v>1</v>
      </c>
      <c r="J138" s="645">
        <v>41334</v>
      </c>
      <c r="K138" s="645">
        <v>41638</v>
      </c>
      <c r="L138" s="479">
        <f t="shared" si="52"/>
        <v>43.428571428571431</v>
      </c>
      <c r="M138" s="1415"/>
      <c r="N138" s="936">
        <f>'Plan General'!N244</f>
        <v>1</v>
      </c>
      <c r="O138" s="647">
        <f t="shared" si="56"/>
        <v>1</v>
      </c>
      <c r="P138" s="647">
        <f t="shared" si="57"/>
        <v>43.428571428571431</v>
      </c>
      <c r="Q138" s="479">
        <f t="shared" si="53"/>
        <v>0</v>
      </c>
      <c r="R138" s="479">
        <f t="shared" si="54"/>
        <v>0</v>
      </c>
      <c r="S138" s="648"/>
      <c r="T138" s="648"/>
      <c r="U138" s="208" t="str">
        <f>'Plan General'!U244</f>
        <v>Durante el segundo semestre de 2013 se realizaron 260 aperturas. En la vigencia 2013 se realizaron 356 aperturas de investigaciones.</v>
      </c>
      <c r="V138" s="481">
        <f t="shared" si="58"/>
        <v>2</v>
      </c>
      <c r="W138" s="1264">
        <f t="shared" si="59"/>
        <v>0</v>
      </c>
      <c r="X138" s="481" t="str">
        <f t="shared" si="55"/>
        <v>CUMPLIDA</v>
      </c>
      <c r="Y138" s="1512"/>
      <c r="AB138" s="1089"/>
    </row>
    <row r="139" spans="1:28" s="1087" customFormat="1" ht="108" x14ac:dyDescent="0.2">
      <c r="A139" s="1431">
        <v>47</v>
      </c>
      <c r="B139" s="1448" t="s">
        <v>468</v>
      </c>
      <c r="C139" s="1448" t="s">
        <v>469</v>
      </c>
      <c r="D139" s="1442"/>
      <c r="E139" s="1528" t="s">
        <v>525</v>
      </c>
      <c r="F139" s="1525"/>
      <c r="G139" s="1538" t="s">
        <v>566</v>
      </c>
      <c r="H139" s="653" t="s">
        <v>614</v>
      </c>
      <c r="I139" s="662">
        <v>1</v>
      </c>
      <c r="J139" s="645">
        <v>41369</v>
      </c>
      <c r="K139" s="645">
        <v>41639</v>
      </c>
      <c r="L139" s="479">
        <f>(+K139-J139)/7</f>
        <v>38.571428571428569</v>
      </c>
      <c r="M139" s="1415" t="s">
        <v>663</v>
      </c>
      <c r="N139" s="936">
        <f>'Plan General'!N245</f>
        <v>1</v>
      </c>
      <c r="O139" s="647">
        <f t="shared" si="56"/>
        <v>1</v>
      </c>
      <c r="P139" s="647">
        <f t="shared" si="57"/>
        <v>38.571428571428569</v>
      </c>
      <c r="Q139" s="479">
        <f t="shared" si="53"/>
        <v>0</v>
      </c>
      <c r="R139" s="479">
        <f t="shared" si="54"/>
        <v>0</v>
      </c>
      <c r="S139" s="648"/>
      <c r="T139" s="648"/>
      <c r="U139" s="208" t="str">
        <f>'Plan General'!U245</f>
        <v>Se suscribieron los contratos  No.  179 del 2013 y 1159 del 2013 con Diego Hernán García Illera.</v>
      </c>
      <c r="V139" s="481">
        <f t="shared" si="58"/>
        <v>2</v>
      </c>
      <c r="W139" s="1264">
        <f t="shared" si="59"/>
        <v>0</v>
      </c>
      <c r="X139" s="481" t="str">
        <f t="shared" si="55"/>
        <v>CUMPLIDA</v>
      </c>
      <c r="Y139" s="1512" t="str">
        <f>IF(X139&amp;X140&amp;X141&amp;X142&amp;X143&amp;X144="CUMPLIDA","CUMPLIDA",IF(OR(X139="VENCIDA",X140="VENCIDA",X141="VENCIDA",X142="VENCIDA",X143="VENCIDA",X144="VENCIDA"),"VENCIDA",IF(V139+V140+V141+V142+V143+V144=12,"CUMPLIDA","EN TERMINO")))</f>
        <v>CUMPLIDA</v>
      </c>
      <c r="AB139" s="1089"/>
    </row>
    <row r="140" spans="1:28" s="1087" customFormat="1" ht="84" x14ac:dyDescent="0.2">
      <c r="A140" s="1431"/>
      <c r="B140" s="1448"/>
      <c r="C140" s="1448"/>
      <c r="D140" s="1442"/>
      <c r="E140" s="1528"/>
      <c r="F140" s="1525"/>
      <c r="G140" s="1538"/>
      <c r="H140" s="653" t="s">
        <v>615</v>
      </c>
      <c r="I140" s="662">
        <v>1</v>
      </c>
      <c r="J140" s="645">
        <v>41376</v>
      </c>
      <c r="K140" s="645">
        <v>41453</v>
      </c>
      <c r="L140" s="479">
        <f t="shared" si="52"/>
        <v>11</v>
      </c>
      <c r="M140" s="1415"/>
      <c r="N140" s="936">
        <f>'Plan General'!N246</f>
        <v>1</v>
      </c>
      <c r="O140" s="647">
        <f t="shared" si="56"/>
        <v>1</v>
      </c>
      <c r="P140" s="647">
        <f t="shared" si="57"/>
        <v>11</v>
      </c>
      <c r="Q140" s="479">
        <f t="shared" si="53"/>
        <v>0</v>
      </c>
      <c r="R140" s="479">
        <f t="shared" si="54"/>
        <v>0</v>
      </c>
      <c r="S140" s="648"/>
      <c r="T140" s="648"/>
      <c r="U140" s="208" t="str">
        <f>'Plan General'!U246</f>
        <v>Actividad desarrollada en la ejecución del Contrato 933 del 2013 suscrito con la Fundación Internacional de Pedagogía Conceptual  Alberto Merani. Este contrato finalizó 20 /12/13.
El documento producto del contrato, es el referente que se encuentra a cargo de la Subdirección de Referentes del MEN.</v>
      </c>
      <c r="V140" s="481">
        <f t="shared" si="58"/>
        <v>2</v>
      </c>
      <c r="W140" s="1264">
        <f t="shared" si="59"/>
        <v>0</v>
      </c>
      <c r="X140" s="481" t="str">
        <f t="shared" si="55"/>
        <v>CUMPLIDA</v>
      </c>
      <c r="Y140" s="1512"/>
      <c r="AB140" s="1089"/>
    </row>
    <row r="141" spans="1:28" s="1087" customFormat="1" ht="60" x14ac:dyDescent="0.2">
      <c r="A141" s="1431"/>
      <c r="B141" s="1448"/>
      <c r="C141" s="1448"/>
      <c r="D141" s="1442"/>
      <c r="E141" s="1528"/>
      <c r="F141" s="1525"/>
      <c r="G141" s="1538"/>
      <c r="H141" s="653" t="s">
        <v>616</v>
      </c>
      <c r="I141" s="662">
        <v>5</v>
      </c>
      <c r="J141" s="645">
        <v>41454</v>
      </c>
      <c r="K141" s="645">
        <v>41608</v>
      </c>
      <c r="L141" s="479">
        <f t="shared" si="52"/>
        <v>22</v>
      </c>
      <c r="M141" s="1415"/>
      <c r="N141" s="936">
        <f>'Plan General'!N247</f>
        <v>5</v>
      </c>
      <c r="O141" s="647">
        <f t="shared" si="56"/>
        <v>1</v>
      </c>
      <c r="P141" s="647">
        <f t="shared" si="57"/>
        <v>22</v>
      </c>
      <c r="Q141" s="479">
        <f t="shared" si="53"/>
        <v>0</v>
      </c>
      <c r="R141" s="479">
        <f t="shared" si="54"/>
        <v>0</v>
      </c>
      <c r="S141" s="648"/>
      <c r="T141" s="648"/>
      <c r="U141" s="208" t="str">
        <f>'Plan General'!U247</f>
        <v>Se realizó la validación en  5 entes territoriales Magdalena, Meta; Quindío, Cali y Pasto) Esta actividad se desarrolló entre el 28 de marzo y el 2 de mayo de 2014.</v>
      </c>
      <c r="V141" s="481">
        <f t="shared" si="58"/>
        <v>2</v>
      </c>
      <c r="W141" s="1264">
        <f t="shared" si="59"/>
        <v>0</v>
      </c>
      <c r="X141" s="481" t="str">
        <f t="shared" si="55"/>
        <v>CUMPLIDA</v>
      </c>
      <c r="Y141" s="1512"/>
      <c r="AB141" s="1089"/>
    </row>
    <row r="142" spans="1:28" s="1087" customFormat="1" ht="345.75" customHeight="1" x14ac:dyDescent="0.2">
      <c r="A142" s="1431"/>
      <c r="B142" s="1448"/>
      <c r="C142" s="1448"/>
      <c r="D142" s="1442"/>
      <c r="E142" s="1528"/>
      <c r="F142" s="1525"/>
      <c r="G142" s="1538"/>
      <c r="H142" s="653" t="s">
        <v>617</v>
      </c>
      <c r="I142" s="662">
        <v>1</v>
      </c>
      <c r="J142" s="645">
        <v>41588</v>
      </c>
      <c r="K142" s="645">
        <v>41789</v>
      </c>
      <c r="L142" s="479">
        <f>(+K142-J142)/7</f>
        <v>28.714285714285715</v>
      </c>
      <c r="M142" s="1415"/>
      <c r="N142" s="936">
        <f>'Plan General'!N248</f>
        <v>1</v>
      </c>
      <c r="O142" s="647">
        <f t="shared" si="56"/>
        <v>1</v>
      </c>
      <c r="P142" s="647">
        <f t="shared" si="57"/>
        <v>28.714285714285715</v>
      </c>
      <c r="Q142" s="479">
        <f t="shared" si="53"/>
        <v>0</v>
      </c>
      <c r="R142" s="479">
        <f t="shared" si="54"/>
        <v>0</v>
      </c>
      <c r="S142" s="648"/>
      <c r="T142" s="648"/>
      <c r="U142" s="208" t="str">
        <f>'Plan General'!U248</f>
        <v>Se realizó la inscripción del referente en el sistema interno de la Subdirección de Referentes del MEN para orientaciones pedagógicas.
El referente de Orientaciones  de Educación Vial se puede identificar con el Numero 27, del mismo modo se evidencia en medio físico la cartilla de orientación del referente.</v>
      </c>
      <c r="V142" s="481">
        <f t="shared" si="58"/>
        <v>2</v>
      </c>
      <c r="W142" s="1264">
        <f t="shared" si="59"/>
        <v>0</v>
      </c>
      <c r="X142" s="481" t="str">
        <f t="shared" si="55"/>
        <v>CUMPLIDA</v>
      </c>
      <c r="Y142" s="1512"/>
      <c r="AB142" s="1089"/>
    </row>
    <row r="143" spans="1:28" s="1087" customFormat="1" ht="96" x14ac:dyDescent="0.2">
      <c r="A143" s="1431"/>
      <c r="B143" s="1448"/>
      <c r="C143" s="1448"/>
      <c r="D143" s="1442"/>
      <c r="E143" s="1528"/>
      <c r="F143" s="1525"/>
      <c r="G143" s="1538"/>
      <c r="H143" s="653" t="s">
        <v>618</v>
      </c>
      <c r="I143" s="662">
        <v>9</v>
      </c>
      <c r="J143" s="645">
        <v>41672</v>
      </c>
      <c r="K143" s="645">
        <v>41672</v>
      </c>
      <c r="L143" s="663">
        <f>(+K143-J143)/7</f>
        <v>0</v>
      </c>
      <c r="M143" s="1415"/>
      <c r="N143" s="936">
        <f>'Plan General'!N249</f>
        <v>9</v>
      </c>
      <c r="O143" s="647">
        <f t="shared" si="56"/>
        <v>1</v>
      </c>
      <c r="P143" s="647">
        <f t="shared" si="57"/>
        <v>0</v>
      </c>
      <c r="Q143" s="479">
        <f t="shared" si="53"/>
        <v>0</v>
      </c>
      <c r="R143" s="479">
        <f t="shared" si="54"/>
        <v>0</v>
      </c>
      <c r="S143" s="648"/>
      <c r="T143" s="648"/>
      <c r="U143" s="208" t="str">
        <f>'Plan General'!U249</f>
        <v xml:space="preserve">Para culminar con la divulgación del referente,  se realizaron las siguientes actividades: 
1. Presentación del referente en la reunión de Secretarios de Educación del 11/07/2014. 
2. Taller de Capacitación a los Coordinadores el  15/07/2014.
3. Lanzamiento formal del referente en la Semana de la Calidad y comunicado de prensa del 16/07/2014 realizado por la Ministra de Educación.   </v>
      </c>
      <c r="V143" s="481">
        <f t="shared" si="58"/>
        <v>2</v>
      </c>
      <c r="W143" s="1264">
        <f t="shared" si="59"/>
        <v>0</v>
      </c>
      <c r="X143" s="481" t="str">
        <f t="shared" si="55"/>
        <v>CUMPLIDA</v>
      </c>
      <c r="Y143" s="1512"/>
      <c r="AB143" s="1089"/>
    </row>
    <row r="144" spans="1:28" s="1087" customFormat="1" ht="60" x14ac:dyDescent="0.2">
      <c r="A144" s="1431"/>
      <c r="B144" s="1448"/>
      <c r="C144" s="1448"/>
      <c r="D144" s="1442"/>
      <c r="E144" s="1528"/>
      <c r="F144" s="1525"/>
      <c r="G144" s="1538"/>
      <c r="H144" s="653" t="s">
        <v>619</v>
      </c>
      <c r="I144" s="653">
        <v>1</v>
      </c>
      <c r="J144" s="645">
        <v>41374</v>
      </c>
      <c r="K144" s="645">
        <v>41376</v>
      </c>
      <c r="L144" s="663">
        <f>(+K144-J144)/7</f>
        <v>0.2857142857142857</v>
      </c>
      <c r="M144" s="1415"/>
      <c r="N144" s="936">
        <f>'Plan General'!N250</f>
        <v>1</v>
      </c>
      <c r="O144" s="647">
        <f t="shared" si="56"/>
        <v>1</v>
      </c>
      <c r="P144" s="647">
        <f t="shared" si="57"/>
        <v>0.2857142857142857</v>
      </c>
      <c r="Q144" s="479">
        <f t="shared" si="53"/>
        <v>0</v>
      </c>
      <c r="R144" s="479">
        <f t="shared" si="54"/>
        <v>0</v>
      </c>
      <c r="S144" s="648"/>
      <c r="T144" s="648"/>
      <c r="U144" s="208" t="str">
        <f>'Plan General'!U250</f>
        <v>Envío a la contraloría del cronograma detallado del proceso.</v>
      </c>
      <c r="V144" s="481">
        <f t="shared" si="58"/>
        <v>2</v>
      </c>
      <c r="W144" s="1264">
        <f t="shared" si="59"/>
        <v>0</v>
      </c>
      <c r="X144" s="481" t="str">
        <f t="shared" si="55"/>
        <v>CUMPLIDA</v>
      </c>
      <c r="Y144" s="1512"/>
      <c r="AB144" s="1089"/>
    </row>
    <row r="145" spans="1:28" s="1087" customFormat="1" ht="144" x14ac:dyDescent="0.2">
      <c r="A145" s="1019">
        <v>48</v>
      </c>
      <c r="B145" s="665" t="s">
        <v>470</v>
      </c>
      <c r="C145" s="665" t="s">
        <v>471</v>
      </c>
      <c r="D145" s="1020"/>
      <c r="E145" s="656" t="s">
        <v>526</v>
      </c>
      <c r="F145" s="648"/>
      <c r="G145" s="652" t="s">
        <v>567</v>
      </c>
      <c r="H145" s="668" t="s">
        <v>620</v>
      </c>
      <c r="I145" s="653">
        <v>1</v>
      </c>
      <c r="J145" s="645">
        <v>41348</v>
      </c>
      <c r="K145" s="645">
        <v>41639</v>
      </c>
      <c r="L145" s="479">
        <f>(+K145-J145)/7</f>
        <v>41.571428571428569</v>
      </c>
      <c r="M145" s="476" t="s">
        <v>663</v>
      </c>
      <c r="N145" s="936">
        <f>'Plan General'!N251</f>
        <v>1</v>
      </c>
      <c r="O145" s="647">
        <f t="shared" si="56"/>
        <v>1</v>
      </c>
      <c r="P145" s="647">
        <f t="shared" si="57"/>
        <v>41.571428571428569</v>
      </c>
      <c r="Q145" s="479">
        <f t="shared" si="53"/>
        <v>0</v>
      </c>
      <c r="R145" s="479">
        <f t="shared" si="54"/>
        <v>0</v>
      </c>
      <c r="S145" s="648"/>
      <c r="T145" s="648"/>
      <c r="U145" s="208" t="str">
        <f>'Plan General'!U251</f>
        <v>Las actividades programadas para el 2014, tienen presupuesto asignado.</v>
      </c>
      <c r="V145" s="481">
        <f t="shared" si="58"/>
        <v>2</v>
      </c>
      <c r="W145" s="1264">
        <f t="shared" si="59"/>
        <v>0</v>
      </c>
      <c r="X145" s="481" t="str">
        <f t="shared" si="55"/>
        <v>CUMPLIDA</v>
      </c>
      <c r="Y145" s="481" t="str">
        <f>IF(X145="CUMPLIDA","CUMPLIDA",IF(X145="EN TERMINO","EN TERMINO","VENCIDA"))</f>
        <v>CUMPLIDA</v>
      </c>
      <c r="AB145" s="1089"/>
    </row>
    <row r="146" spans="1:28" s="1087" customFormat="1" ht="409.6" customHeight="1" x14ac:dyDescent="0.2">
      <c r="A146" s="1019">
        <v>49</v>
      </c>
      <c r="B146" s="665" t="s">
        <v>472</v>
      </c>
      <c r="C146" s="665" t="s">
        <v>473</v>
      </c>
      <c r="D146" s="1020"/>
      <c r="E146" s="656" t="s">
        <v>527</v>
      </c>
      <c r="F146" s="648"/>
      <c r="G146" s="660" t="s">
        <v>1284</v>
      </c>
      <c r="H146" s="1012" t="s">
        <v>621</v>
      </c>
      <c r="I146" s="1012">
        <v>1</v>
      </c>
      <c r="J146" s="1023">
        <v>41426</v>
      </c>
      <c r="K146" s="1023">
        <v>41639</v>
      </c>
      <c r="L146" s="479">
        <f t="shared" si="52"/>
        <v>30.428571428571427</v>
      </c>
      <c r="M146" s="476" t="s">
        <v>664</v>
      </c>
      <c r="N146" s="936">
        <f>'Plan General'!N252</f>
        <v>1</v>
      </c>
      <c r="O146" s="647">
        <f t="shared" si="56"/>
        <v>1</v>
      </c>
      <c r="P146" s="647">
        <f t="shared" si="57"/>
        <v>30.428571428571427</v>
      </c>
      <c r="Q146" s="479">
        <f t="shared" si="53"/>
        <v>0</v>
      </c>
      <c r="R146" s="479">
        <f t="shared" si="54"/>
        <v>0</v>
      </c>
      <c r="S146" s="648"/>
      <c r="T146" s="648"/>
      <c r="U146" s="208" t="str">
        <f>'Plan General'!U252</f>
        <v>El Ministerio de Comercio, Industria y Turismo, asistió a la segunda reunión del 2014 del WP29 llevada a cabo entre el 23 y 27 de junio en Ginebra, Suiza.  En la reunión se validó que no hay avances sustanciales sobre la flexibilización del Acuerdo del 58 para que economías emergentes ingresen al acuerdo.  De igual manera se validó que avanza el reglamento mundial para homologar todo el vehículo - IWVTA, pero aún no está listo.  Por lo tanto hay que seguir participando como observadores y utilizar las normas del WP29 como textos guías para elaborar las colombianas.  Asimismo, el Ministerio de Comercio, Industria y Turismo presentó sus sugerencias al Ministerio de Transporte respecto de dos nuevos reglamentos técnicos claves para la seguridad vial: RT Nº94 y RT Nº95 del WP29 que hacen referencia a pruebas de colisión frontal y lateral.  Se ha solicitado que se valide esto con la Ministra para avanzar.
En Julio 23 de 2014. Se envió correo al Dr. Chamorro de control interno del MINCIT pidiéndole cerrar el hallazgo confirmando si ya son MIEMBROS OBSERVADORES.  julio 23, nuevamente se envió correo en agosto 15 de 2014 .
A Diciembre de 2014. Conforme a lo estipulado en el contrato de Prestación de Servicios No. 043 de 2014, a través del cual se Apoyó y brindo soporte a la Dirección de Regulación - MinComercio en la expedición de reglamentos técnicos en el marco del Foro Mundial de Armonización de Reglamentación Técnica Vehicular de las Naciones Unidas (WP29).
Como resultado de la gestión de la Dirección de Regulación ante la Cancillería para adelantar el trámite ante el WP29 para ingresar de Colombia al foro como país observador, resultado de lo anterior, se logró la participación de Colombia en el WP29, para lo cual la Dirección de Regulación se apoyó
en el Programa de Transformación Productiva –
PTP Bancoldex por su conocimiento puntual en el sector automotor. De otro lado, el Plan de Negocios de largo plazo de la industria de autopartes y vehículos en el PTP, contempla dentro de sus 25 iniciativas el promover la expedición y homologación de reglamentación técnica vehicular. En ese orden de ideas, el trabajo conjunto entre la Dirección y el PTP busca armonizar las Regulaciones para Vehículos a tendiendo como marco de referencia la WP29.</v>
      </c>
      <c r="V146" s="481">
        <f t="shared" si="58"/>
        <v>2</v>
      </c>
      <c r="W146" s="1264">
        <f t="shared" si="59"/>
        <v>0</v>
      </c>
      <c r="X146" s="481" t="str">
        <f t="shared" si="55"/>
        <v>CUMPLIDA</v>
      </c>
      <c r="Y146" s="481" t="str">
        <f>IF(X146="CUMPLIDA","CUMPLIDA",IF(X146="EN TERMINO","EN TERMINO","VENCIDA"))</f>
        <v>CUMPLIDA</v>
      </c>
      <c r="AB146" s="1089"/>
    </row>
    <row r="147" spans="1:28" s="1087" customFormat="1" ht="216" x14ac:dyDescent="0.2">
      <c r="A147" s="1019">
        <v>50</v>
      </c>
      <c r="B147" s="665" t="s">
        <v>474</v>
      </c>
      <c r="C147" s="665" t="s">
        <v>475</v>
      </c>
      <c r="D147" s="1020"/>
      <c r="E147" s="656" t="s">
        <v>528</v>
      </c>
      <c r="F147" s="648"/>
      <c r="G147" s="652" t="s">
        <v>568</v>
      </c>
      <c r="H147" s="653" t="s">
        <v>622</v>
      </c>
      <c r="I147" s="653">
        <v>4</v>
      </c>
      <c r="J147" s="645">
        <v>41348</v>
      </c>
      <c r="K147" s="645">
        <v>41638</v>
      </c>
      <c r="L147" s="479">
        <f t="shared" si="52"/>
        <v>41.428571428571431</v>
      </c>
      <c r="M147" s="476" t="s">
        <v>664</v>
      </c>
      <c r="N147" s="936">
        <f>'Plan General'!N253</f>
        <v>4</v>
      </c>
      <c r="O147" s="647">
        <f t="shared" si="56"/>
        <v>1</v>
      </c>
      <c r="P147" s="647">
        <f t="shared" si="57"/>
        <v>41.428571428571431</v>
      </c>
      <c r="Q147" s="479">
        <f t="shared" si="53"/>
        <v>0</v>
      </c>
      <c r="R147" s="479">
        <f t="shared" si="54"/>
        <v>0</v>
      </c>
      <c r="S147" s="648"/>
      <c r="T147" s="648"/>
      <c r="U147" s="208" t="str">
        <f>'Plan General'!U253</f>
        <v>El Ministerio de Comercio, Industria y Turismo, aun cuando no coordina esta gestión ha sostenido reuniones con varios funcionarios del Ministerio de Transporte para ofrecer el apoyo y conocimiento así como sugerir que se utilicen las normas del WP29 como textos base para la elaboración de los reglamentos técnicos colombianos.  También se hicieron unas observaciones y recomendaciones sobre el proyecto de resolución del Ministerio de Transporte por "Por la cual se adoptan medidas en materia de seguridad activa y pasiva para uso en vehículos automotores, en remolques y semirremolques" enviadas por carta y se ha solicitado reunión con ese Ministerio para discutir a fondo esto.
A diciembre de 2014. Se sostuvieron reuniones con los gremios relevantes del sector automotriz y los Ministerios de Transporte y  de Comercio, Industria y Turismo definiendo un listado reglamentos técnicos vehiculares a  expedir por parte de la Dirección de Regulación.</v>
      </c>
      <c r="V147" s="481">
        <f t="shared" si="58"/>
        <v>2</v>
      </c>
      <c r="W147" s="1264">
        <f t="shared" si="59"/>
        <v>0</v>
      </c>
      <c r="X147" s="481" t="str">
        <f t="shared" si="55"/>
        <v>CUMPLIDA</v>
      </c>
      <c r="Y147" s="481" t="str">
        <f>IF(X147="CUMPLIDA","CUMPLIDA",IF(X147="EN TERMINO","EN TERMINO","VENCIDA"))</f>
        <v>CUMPLIDA</v>
      </c>
      <c r="AB147" s="1089"/>
    </row>
    <row r="148" spans="1:28" s="1087" customFormat="1" ht="96" x14ac:dyDescent="0.2">
      <c r="A148" s="1019">
        <v>51</v>
      </c>
      <c r="B148" s="665" t="s">
        <v>476</v>
      </c>
      <c r="C148" s="665" t="s">
        <v>477</v>
      </c>
      <c r="D148" s="1020"/>
      <c r="E148" s="952" t="s">
        <v>529</v>
      </c>
      <c r="F148" s="648"/>
      <c r="G148" s="952" t="s">
        <v>569</v>
      </c>
      <c r="H148" s="1000" t="s">
        <v>623</v>
      </c>
      <c r="I148" s="902">
        <v>2</v>
      </c>
      <c r="J148" s="1024">
        <v>41334</v>
      </c>
      <c r="K148" s="1024">
        <v>41455</v>
      </c>
      <c r="L148" s="479">
        <f t="shared" si="52"/>
        <v>17.285714285714285</v>
      </c>
      <c r="M148" s="1025" t="s">
        <v>665</v>
      </c>
      <c r="N148" s="936">
        <f>'Plan General'!N254</f>
        <v>2</v>
      </c>
      <c r="O148" s="647">
        <f>IF(N148/I148&gt;1,1,+N148/I148)</f>
        <v>1</v>
      </c>
      <c r="P148" s="647">
        <f t="shared" si="57"/>
        <v>17.285714285714285</v>
      </c>
      <c r="Q148" s="479">
        <f t="shared" si="53"/>
        <v>0</v>
      </c>
      <c r="R148" s="479">
        <f t="shared" si="54"/>
        <v>0</v>
      </c>
      <c r="S148" s="648"/>
      <c r="T148" s="648"/>
      <c r="U148" s="208" t="str">
        <f>'Plan General'!U254</f>
        <v>Enviaron copia de los soportes con oficio OCI 31473 del 20/06/2013.</v>
      </c>
      <c r="V148" s="481">
        <f t="shared" si="58"/>
        <v>2</v>
      </c>
      <c r="W148" s="1264">
        <f t="shared" si="59"/>
        <v>0</v>
      </c>
      <c r="X148" s="481" t="str">
        <f t="shared" si="55"/>
        <v>CUMPLIDA</v>
      </c>
      <c r="Y148" s="481" t="str">
        <f>IF(X148="CUMPLIDA","CUMPLIDA",IF(X148="EN TERMINO","EN TERMINO","VENCIDA"))</f>
        <v>CUMPLIDA</v>
      </c>
      <c r="AB148" s="1089"/>
    </row>
    <row r="149" spans="1:28" s="1087" customFormat="1" ht="409.5" x14ac:dyDescent="0.2">
      <c r="A149" s="1431">
        <v>52</v>
      </c>
      <c r="B149" s="665" t="s">
        <v>478</v>
      </c>
      <c r="C149" s="665" t="s">
        <v>479</v>
      </c>
      <c r="D149" s="1442"/>
      <c r="E149" s="666" t="s">
        <v>1287</v>
      </c>
      <c r="F149" s="1525"/>
      <c r="G149" s="667" t="s">
        <v>570</v>
      </c>
      <c r="H149" s="653" t="s">
        <v>624</v>
      </c>
      <c r="I149" s="1026">
        <v>5</v>
      </c>
      <c r="J149" s="1023">
        <v>41348</v>
      </c>
      <c r="K149" s="937">
        <v>41639</v>
      </c>
      <c r="L149" s="479">
        <f t="shared" si="52"/>
        <v>41.571428571428569</v>
      </c>
      <c r="M149" s="1416" t="s">
        <v>666</v>
      </c>
      <c r="N149" s="936">
        <f>'Plan General'!N255</f>
        <v>5</v>
      </c>
      <c r="O149" s="647">
        <f>IF(N149/I149&gt;1,1,+N149/I149)</f>
        <v>1</v>
      </c>
      <c r="P149" s="647">
        <f t="shared" si="57"/>
        <v>41.571428571428569</v>
      </c>
      <c r="Q149" s="479">
        <f t="shared" si="53"/>
        <v>0</v>
      </c>
      <c r="R149" s="479">
        <f t="shared" si="54"/>
        <v>0</v>
      </c>
      <c r="S149" s="648"/>
      <c r="T149" s="648"/>
      <c r="U149" s="208" t="str">
        <f>'Plan General'!U255</f>
        <v>Este hallazgo es de responsabilidad de la Agencia Nacional de Infraestructura - ANI - donde la Oficina de Control Interno de dicha entidad informó: 
Se anexa cuadro de verificación documental como un consolidado total del hallazgo (52A). Este hallazgo se da en un 80% de cumplimiento, lo anterior basado en soportes documentales, referenciados en el anexo I.
b. Dentro del seguimiento, se evidencio que la firma interventora no presentó ante la Agencia Nacional de Infraestructura el plan de auditorías de seguridad vial, por ende, no se había realizado la auditoria dentro de los tiempos establecidos; cuando la obligación contractual se encontraba dentro del primer trimestre de la vigencia 2013.
c. Aunque se cumplieron con los soportes documentales extemporáneamente por parte de la firma interventora, el estudio de seguridad vial presentado denoto falencias graves dentro del corredor vial, que deben ser atendidas por el concesionario lo antes posible.
d. Este hallazgo se dio como cumplido no efectivo y debe ser reformulado por parte de los responsables para la vigencia 2014, con acciones que denoten cumplimiento
e. Paralelo a ello se debe iniciar el proceso respectivo de disminución por incumplimiento en criterios de seguridad vial hacia el usuario.
f. Se remitió por parte de la Oficina de control Interno Mediante memorando interno Nº 20141020035283 de abril 30 de 2014, se remitió a Control Interno Disciplinario, por e incumplimiento de las acciones propuestas para la vigencia anterior, y de esta forma se indague sobre la posible negligencia de cada responsable ante el plan de mejoramiento. 
g. Se reitero por parte de la entidad la presentación del estudio por parte de la firma interventora ante la Agencia.
h Se solicito prorroga de presentación por parte de la firma a 30 de agosto de 2014.</v>
      </c>
      <c r="V149" s="481">
        <f t="shared" si="58"/>
        <v>2</v>
      </c>
      <c r="W149" s="1264">
        <f t="shared" si="59"/>
        <v>0</v>
      </c>
      <c r="X149" s="481" t="str">
        <f t="shared" si="55"/>
        <v>CUMPLIDA</v>
      </c>
      <c r="Y149" s="1512" t="str">
        <f>IF(X149&amp;X150&amp;X151="CUMPLIDA","CUMPLIDA",IF(OR(X149="VENCIDA",X150="VENCIDA",X151="VENCIDA"),"VENCIDA",IF(V149+V150+V151=6,"CUMPLIDA","EN TERMINO")))</f>
        <v>CUMPLIDA</v>
      </c>
      <c r="AB149" s="1089"/>
    </row>
    <row r="150" spans="1:28" s="1087" customFormat="1" ht="228" x14ac:dyDescent="0.2">
      <c r="A150" s="1431"/>
      <c r="B150" s="664" t="s">
        <v>480</v>
      </c>
      <c r="C150" s="665" t="s">
        <v>479</v>
      </c>
      <c r="D150" s="1442"/>
      <c r="E150" s="666" t="s">
        <v>530</v>
      </c>
      <c r="F150" s="1525"/>
      <c r="G150" s="667" t="s">
        <v>571</v>
      </c>
      <c r="H150" s="668" t="s">
        <v>625</v>
      </c>
      <c r="I150" s="669">
        <v>4</v>
      </c>
      <c r="J150" s="670">
        <v>41348</v>
      </c>
      <c r="K150" s="937">
        <v>41639</v>
      </c>
      <c r="L150" s="479">
        <f t="shared" si="52"/>
        <v>41.571428571428569</v>
      </c>
      <c r="M150" s="1416"/>
      <c r="N150" s="936">
        <f>'Plan General'!N256</f>
        <v>4</v>
      </c>
      <c r="O150" s="647">
        <f t="shared" si="56"/>
        <v>1</v>
      </c>
      <c r="P150" s="647">
        <f t="shared" si="57"/>
        <v>41.571428571428569</v>
      </c>
      <c r="Q150" s="479">
        <f t="shared" si="53"/>
        <v>0</v>
      </c>
      <c r="R150" s="479">
        <f t="shared" si="54"/>
        <v>0</v>
      </c>
      <c r="S150" s="648"/>
      <c r="T150" s="648"/>
      <c r="U150" s="208" t="str">
        <f>'Plan General'!U256</f>
        <v>Este hallazgo es de responsabilidad de la Agencia Nacional de Infraestructura - ANI - donde la Oficina de Control Interno de dicha entidad informó: 
a. Se anexa cuadro de verificación Documental, como consolidado total del hallazgo (52B). Este hallazgo se da un 50% de cumplimiento, lo anterior basado en soportes documentales.
b. El supervisor asociado al proyecto no soportó adecuadamente el hallazgo, por tal motivo fue catalogado como incumplido.
c. La Oficina de Control Interno remitirá el incumplimiento presentado a la Oficina de Control Interno disciplinario para que se inicie el proceso pertinente
d. Este hallazgo debe ser reformulado por el supervisor actual, con acciones de mejora y fechas que garanticen el acatamiento de la meta.
e. Se reitero la presentación del informe a la interventoría, la cual lo presentara durante el mes de julio de 2014.</v>
      </c>
      <c r="V150" s="481">
        <f t="shared" si="58"/>
        <v>2</v>
      </c>
      <c r="W150" s="1264">
        <f t="shared" si="59"/>
        <v>0</v>
      </c>
      <c r="X150" s="481" t="str">
        <f t="shared" si="55"/>
        <v>CUMPLIDA</v>
      </c>
      <c r="Y150" s="1512"/>
      <c r="AB150" s="1089"/>
    </row>
    <row r="151" spans="1:28" s="1087" customFormat="1" ht="264" x14ac:dyDescent="0.2">
      <c r="A151" s="1431"/>
      <c r="B151" s="664" t="s">
        <v>481</v>
      </c>
      <c r="C151" s="665" t="s">
        <v>479</v>
      </c>
      <c r="D151" s="1442"/>
      <c r="E151" s="666" t="s">
        <v>531</v>
      </c>
      <c r="F151" s="1525"/>
      <c r="G151" s="667" t="s">
        <v>572</v>
      </c>
      <c r="H151" s="668" t="s">
        <v>626</v>
      </c>
      <c r="I151" s="669">
        <v>2</v>
      </c>
      <c r="J151" s="670">
        <v>41348</v>
      </c>
      <c r="K151" s="670">
        <v>41639</v>
      </c>
      <c r="L151" s="479">
        <f t="shared" si="52"/>
        <v>41.571428571428569</v>
      </c>
      <c r="M151" s="1416"/>
      <c r="N151" s="936">
        <f>'Plan General'!N257</f>
        <v>2</v>
      </c>
      <c r="O151" s="647">
        <f t="shared" si="56"/>
        <v>1</v>
      </c>
      <c r="P151" s="647">
        <f t="shared" si="57"/>
        <v>41.571428571428569</v>
      </c>
      <c r="Q151" s="479">
        <f t="shared" si="53"/>
        <v>0</v>
      </c>
      <c r="R151" s="479">
        <f t="shared" si="54"/>
        <v>0</v>
      </c>
      <c r="S151" s="648"/>
      <c r="T151" s="648"/>
      <c r="U151" s="208" t="str">
        <f>'Plan General'!U257</f>
        <v>Este hallazgo es de responsabilidad de la Agencia Nacional de Infraestructura - ANI - donde la Oficina de Control Interno de dicha entidad informó: 
a. Se anexa cuadro de verificación Documental, como consolidado total del hallazgo (52C). Este hallazgo presenta un 100% de acatamiento en las metas.
b. De acuerdo a lo soportado por esta Vicepresidencia se pudo evidenciar que para las concesiones 4G, se implementaron mejoras en las obligaciones del concesionario en términos de seguridad vial.</v>
      </c>
      <c r="V151" s="481">
        <f t="shared" si="58"/>
        <v>2</v>
      </c>
      <c r="W151" s="1264">
        <f t="shared" si="59"/>
        <v>0</v>
      </c>
      <c r="X151" s="481" t="str">
        <f t="shared" si="55"/>
        <v>CUMPLIDA</v>
      </c>
      <c r="Y151" s="1512"/>
      <c r="AB151" s="1089"/>
    </row>
    <row r="152" spans="1:28" s="1087" customFormat="1" ht="156" x14ac:dyDescent="0.2">
      <c r="A152" s="1019">
        <v>53</v>
      </c>
      <c r="B152" s="1027" t="s">
        <v>482</v>
      </c>
      <c r="C152" s="1027" t="s">
        <v>483</v>
      </c>
      <c r="D152" s="1020"/>
      <c r="E152" s="1028" t="s">
        <v>532</v>
      </c>
      <c r="F152" s="648"/>
      <c r="G152" s="671" t="s">
        <v>573</v>
      </c>
      <c r="H152" s="672" t="s">
        <v>627</v>
      </c>
      <c r="I152" s="672">
        <v>1</v>
      </c>
      <c r="J152" s="674">
        <v>41326</v>
      </c>
      <c r="K152" s="674">
        <v>41639</v>
      </c>
      <c r="L152" s="676">
        <f t="shared" si="52"/>
        <v>44.714285714285715</v>
      </c>
      <c r="M152" s="476" t="s">
        <v>667</v>
      </c>
      <c r="N152" s="936">
        <f>'Plan General'!N258</f>
        <v>1</v>
      </c>
      <c r="O152" s="647">
        <f t="shared" si="56"/>
        <v>1</v>
      </c>
      <c r="P152" s="647">
        <f t="shared" si="57"/>
        <v>44.714285714285715</v>
      </c>
      <c r="Q152" s="479">
        <f t="shared" si="53"/>
        <v>0</v>
      </c>
      <c r="R152" s="479">
        <f t="shared" si="54"/>
        <v>0</v>
      </c>
      <c r="S152" s="648"/>
      <c r="T152" s="648"/>
      <c r="U152" s="208" t="str">
        <f>'Plan General'!U258</f>
        <v>Mediante memorando 201333210367943 se remitieron a la OCI, los Manuales de Contabilidad, Tesorería y Presupuesto del FOSYGA  ajustados y actualizados en Octubre de 2013 y usados por el Administrador Fiduciario para la operación contable y financiera que realiza. Adicionalmente, se remitió el Plan General de Contabilidad Pública como otro de los instrumentos usado por el Administrador Fiduciario de los Recursos del FOSYGA para  la operación  contable y financiera, el cual en su numeral 2.9.1.1.3.DEUDORES, artículos 152 al 157, específicamente en el artículo 156 establece la provisión de cuentas por cobrar y sirve como evidencia del cumplimiento de las actividades inicialmente determinadas.</v>
      </c>
      <c r="V152" s="481">
        <f t="shared" si="58"/>
        <v>2</v>
      </c>
      <c r="W152" s="1264">
        <f t="shared" si="59"/>
        <v>0</v>
      </c>
      <c r="X152" s="481" t="str">
        <f t="shared" si="55"/>
        <v>CUMPLIDA</v>
      </c>
      <c r="Y152" s="481" t="str">
        <f>IF(X152="CUMPLIDA","CUMPLIDA",IF(X152="EN TERMINO","EN TERMINO","VENCIDA"))</f>
        <v>CUMPLIDA</v>
      </c>
      <c r="AB152" s="1089"/>
    </row>
    <row r="153" spans="1:28" s="1087" customFormat="1" ht="180" x14ac:dyDescent="0.2">
      <c r="A153" s="1431">
        <v>54</v>
      </c>
      <c r="B153" s="1539" t="s">
        <v>484</v>
      </c>
      <c r="C153" s="1539" t="s">
        <v>485</v>
      </c>
      <c r="D153" s="1442"/>
      <c r="E153" s="1540" t="s">
        <v>533</v>
      </c>
      <c r="F153" s="1525"/>
      <c r="G153" s="1029" t="s">
        <v>574</v>
      </c>
      <c r="H153" s="672" t="s">
        <v>628</v>
      </c>
      <c r="I153" s="673">
        <v>1</v>
      </c>
      <c r="J153" s="674">
        <v>41363</v>
      </c>
      <c r="K153" s="675">
        <v>41729</v>
      </c>
      <c r="L153" s="676">
        <f t="shared" si="52"/>
        <v>52.285714285714285</v>
      </c>
      <c r="M153" s="1415" t="s">
        <v>667</v>
      </c>
      <c r="N153" s="936">
        <f>'Plan General'!N259</f>
        <v>1</v>
      </c>
      <c r="O153" s="647">
        <f t="shared" si="56"/>
        <v>1</v>
      </c>
      <c r="P153" s="647">
        <f t="shared" si="57"/>
        <v>52.285714285714285</v>
      </c>
      <c r="Q153" s="479">
        <f t="shared" si="53"/>
        <v>0</v>
      </c>
      <c r="R153" s="479">
        <f t="shared" si="54"/>
        <v>0</v>
      </c>
      <c r="S153" s="648"/>
      <c r="T153" s="648"/>
      <c r="U153" s="208" t="str">
        <f>'Plan General'!U259</f>
        <v>Se da cumplimiento teniendo en cuenta que de acuerdo a la reprogramación al interior del MINSALUD esto ya está cumplido.
Meta reprogramada por el MSPS a fecha 31/03/2014 y pasando en unidad de medida de 09 a 01, mediante memorando 201333210267103 del 08/10/2013, enviado a la OCI del MSPS, la DAFPS solicita reprogramación de fecha de terminación de la acción y cantidad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v>
      </c>
      <c r="V153" s="481">
        <f t="shared" si="58"/>
        <v>2</v>
      </c>
      <c r="W153" s="1264">
        <f t="shared" si="59"/>
        <v>0</v>
      </c>
      <c r="X153" s="481" t="str">
        <f t="shared" si="55"/>
        <v>CUMPLIDA</v>
      </c>
      <c r="Y153" s="1512" t="str">
        <f>IF(X153&amp;X154&amp;X155&amp;X156&amp;X157&amp;X158="CUMPLIDA","CUMPLIDA",IF(OR(X153="VENCIDA",X154="VENCIDA",X155="VENCIDA",X156="VENCIDA",X157="VENCIDA",X158="VENCIDA"),"VENCIDA",IF(V153+V154+V155+V156+V157+V158=12,"CUMPLIDA","EN TERMINO")))</f>
        <v>CUMPLIDA</v>
      </c>
      <c r="AB153" s="1089"/>
    </row>
    <row r="154" spans="1:28" s="1087" customFormat="1" ht="180" x14ac:dyDescent="0.2">
      <c r="A154" s="1431"/>
      <c r="B154" s="1539"/>
      <c r="C154" s="1539"/>
      <c r="D154" s="1442"/>
      <c r="E154" s="1540"/>
      <c r="F154" s="1525"/>
      <c r="G154" s="671" t="s">
        <v>575</v>
      </c>
      <c r="H154" s="672" t="s">
        <v>628</v>
      </c>
      <c r="I154" s="673">
        <v>1</v>
      </c>
      <c r="J154" s="674">
        <v>41363</v>
      </c>
      <c r="K154" s="675">
        <v>41729</v>
      </c>
      <c r="L154" s="676">
        <f>(+K154-J154)/7</f>
        <v>52.285714285714285</v>
      </c>
      <c r="M154" s="1415"/>
      <c r="N154" s="936">
        <f>'Plan General'!N260</f>
        <v>1</v>
      </c>
      <c r="O154" s="647">
        <f t="shared" si="56"/>
        <v>1</v>
      </c>
      <c r="P154" s="647">
        <f t="shared" si="57"/>
        <v>52.285714285714285</v>
      </c>
      <c r="Q154" s="479">
        <f t="shared" si="53"/>
        <v>0</v>
      </c>
      <c r="R154" s="479">
        <f t="shared" si="54"/>
        <v>0</v>
      </c>
      <c r="S154" s="648"/>
      <c r="T154" s="648"/>
      <c r="U154" s="208" t="str">
        <f>'Plan General'!U260</f>
        <v>Se da cumplimiento teniendo en cuenta que de acuerdo a la reprogramación al interior del MINSALUD esto ya está cumplido.
Meta reprogramada por el MSPS a fecha 31/03/2014 y pasando en unidad de medida de 09 a 01, mediante memorando 201333210267103 del 08/10/2013, enviado a la OCI del MSPS, la DAFPS solicita reprogramación de fecha de terminación de la acción y cantidad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v>
      </c>
      <c r="V154" s="481">
        <f t="shared" si="58"/>
        <v>2</v>
      </c>
      <c r="W154" s="1264">
        <f t="shared" si="59"/>
        <v>0</v>
      </c>
      <c r="X154" s="481" t="str">
        <f t="shared" si="55"/>
        <v>CUMPLIDA</v>
      </c>
      <c r="Y154" s="1512"/>
      <c r="AB154" s="1089"/>
    </row>
    <row r="155" spans="1:28" s="1087" customFormat="1" ht="90.75" customHeight="1" x14ac:dyDescent="0.2">
      <c r="A155" s="1431"/>
      <c r="B155" s="1539"/>
      <c r="C155" s="1539"/>
      <c r="D155" s="1442"/>
      <c r="E155" s="1540"/>
      <c r="F155" s="1525"/>
      <c r="G155" s="671" t="s">
        <v>576</v>
      </c>
      <c r="H155" s="672" t="s">
        <v>629</v>
      </c>
      <c r="I155" s="672">
        <v>1</v>
      </c>
      <c r="J155" s="674">
        <v>41348</v>
      </c>
      <c r="K155" s="674">
        <v>41486</v>
      </c>
      <c r="L155" s="676">
        <f>(+K155-J155)/7</f>
        <v>19.714285714285715</v>
      </c>
      <c r="M155" s="1415"/>
      <c r="N155" s="936">
        <f>'Plan General'!N261</f>
        <v>1</v>
      </c>
      <c r="O155" s="647">
        <f>IF(N155/I155&gt;1,1,+N155/I155)</f>
        <v>1</v>
      </c>
      <c r="P155" s="647">
        <f>+L155*O155</f>
        <v>19.714285714285715</v>
      </c>
      <c r="Q155" s="479">
        <f t="shared" si="53"/>
        <v>0</v>
      </c>
      <c r="R155" s="479">
        <f t="shared" si="54"/>
        <v>0</v>
      </c>
      <c r="S155" s="648"/>
      <c r="T155" s="648"/>
      <c r="U155" s="208" t="str">
        <f>'Plan General'!U261</f>
        <v>Mediante memorando 201333210367943 del 02/01/2014, la DAFPS remite copia de lo actos administrativos de depuración. Se entregó a la Oficina de Control Interno, la Resolución de 08068 del 19 de diciembre de 2013 como producto y evidencia del cumplimiento de la acción propuesta.</v>
      </c>
      <c r="V155" s="481">
        <f>IF(O155=100%,2,0)</f>
        <v>2</v>
      </c>
      <c r="W155" s="1264">
        <f t="shared" si="59"/>
        <v>0</v>
      </c>
      <c r="X155" s="481" t="str">
        <f>IF(V155+W155&gt;1,"CUMPLIDA",IF(W155=1,"EN TERMINO","VENCIDA"))</f>
        <v>CUMPLIDA</v>
      </c>
      <c r="Y155" s="1512"/>
      <c r="AB155" s="1089"/>
    </row>
    <row r="156" spans="1:28" s="1087" customFormat="1" ht="84" x14ac:dyDescent="0.2">
      <c r="A156" s="1431"/>
      <c r="B156" s="1539"/>
      <c r="C156" s="1539"/>
      <c r="D156" s="1442"/>
      <c r="E156" s="1540"/>
      <c r="F156" s="1525"/>
      <c r="G156" s="671" t="s">
        <v>577</v>
      </c>
      <c r="H156" s="672" t="s">
        <v>630</v>
      </c>
      <c r="I156" s="672">
        <v>1</v>
      </c>
      <c r="J156" s="674">
        <v>41485</v>
      </c>
      <c r="K156" s="674">
        <v>41639</v>
      </c>
      <c r="L156" s="676">
        <f t="shared" si="52"/>
        <v>22</v>
      </c>
      <c r="M156" s="1415"/>
      <c r="N156" s="936">
        <f>'Plan General'!N262</f>
        <v>1</v>
      </c>
      <c r="O156" s="647">
        <f>IF(N156/I156&gt;1,1,+N156/I156)</f>
        <v>1</v>
      </c>
      <c r="P156" s="647">
        <f>+L156*O156</f>
        <v>22</v>
      </c>
      <c r="Q156" s="479">
        <f t="shared" si="53"/>
        <v>0</v>
      </c>
      <c r="R156" s="479">
        <f t="shared" si="54"/>
        <v>0</v>
      </c>
      <c r="S156" s="648"/>
      <c r="T156" s="648"/>
      <c r="U156" s="208" t="str">
        <f>'Plan General'!U262</f>
        <v>Mediante memorando 201333210367943 del 02/01/2014, la DAFPS remite copia de los manuales ajustados y Plan General de Contabilidad. En el informe correspondiente al mes de diciembre , se entregó  la Oficina de Control Interno del MSPS el Manual de Procedimiento FOSYGA ajustado como evidencia del cumplimiento de las acciones propuestas.</v>
      </c>
      <c r="V156" s="481">
        <f>IF(O156=100%,2,0)</f>
        <v>2</v>
      </c>
      <c r="W156" s="1264">
        <f t="shared" si="59"/>
        <v>0</v>
      </c>
      <c r="X156" s="481" t="str">
        <f>IF(V156+W156&gt;1,"CUMPLIDA",IF(W156=1,"EN TERMINO","VENCIDA"))</f>
        <v>CUMPLIDA</v>
      </c>
      <c r="Y156" s="1512"/>
      <c r="AB156" s="1089"/>
    </row>
    <row r="157" spans="1:28" s="1087" customFormat="1" ht="108" x14ac:dyDescent="0.2">
      <c r="A157" s="1431"/>
      <c r="B157" s="1539"/>
      <c r="C157" s="1539"/>
      <c r="D157" s="1442"/>
      <c r="E157" s="1540"/>
      <c r="F157" s="1525"/>
      <c r="G157" s="671" t="s">
        <v>578</v>
      </c>
      <c r="H157" s="672" t="s">
        <v>628</v>
      </c>
      <c r="I157" s="672">
        <v>9</v>
      </c>
      <c r="J157" s="674">
        <v>41363</v>
      </c>
      <c r="K157" s="674">
        <v>41639</v>
      </c>
      <c r="L157" s="676">
        <f t="shared" si="52"/>
        <v>39.428571428571431</v>
      </c>
      <c r="M157" s="1415"/>
      <c r="N157" s="936">
        <f>'Plan General'!N263</f>
        <v>9</v>
      </c>
      <c r="O157" s="647">
        <f>IF(N157/I157&gt;1,1,+N157/I157)</f>
        <v>1</v>
      </c>
      <c r="P157" s="647">
        <f>+L157*O157</f>
        <v>39.428571428571431</v>
      </c>
      <c r="Q157" s="479">
        <f t="shared" si="53"/>
        <v>0</v>
      </c>
      <c r="R157" s="479">
        <f t="shared" si="54"/>
        <v>0</v>
      </c>
      <c r="S157" s="648"/>
      <c r="T157" s="648"/>
      <c r="U157" s="208" t="str">
        <f>'Plan General'!U263</f>
        <v>Mediante memorando 201333210267103 del 08/10/2013, la Dirección de Administración de Fondos, remite 6 informes de gestión. Mediante memorando 201333210367943 del 02/01/2014, la DAFPS remite copia de 02 informes de gestión. Mediante memorando 201333210008223 del 14/01/2014, remite 01 informe de gestión. Se entregó a la Oficina de Control Interno  del MSPS los 09 informes de gestión como evidencia del cumplimiento de las acciones propuestas.</v>
      </c>
      <c r="V157" s="481">
        <f>IF(O157=100%,2,0)</f>
        <v>2</v>
      </c>
      <c r="W157" s="1264">
        <f t="shared" si="59"/>
        <v>0</v>
      </c>
      <c r="X157" s="481" t="str">
        <f>IF(V157+W157&gt;1,"CUMPLIDA",IF(W157=1,"EN TERMINO","VENCIDA"))</f>
        <v>CUMPLIDA</v>
      </c>
      <c r="Y157" s="1512"/>
      <c r="AB157" s="1089"/>
    </row>
    <row r="158" spans="1:28" s="1087" customFormat="1" ht="72" x14ac:dyDescent="0.2">
      <c r="A158" s="1431"/>
      <c r="B158" s="1539"/>
      <c r="C158" s="1539"/>
      <c r="D158" s="1442"/>
      <c r="E158" s="1540"/>
      <c r="F158" s="1525"/>
      <c r="G158" s="671" t="s">
        <v>579</v>
      </c>
      <c r="H158" s="672" t="s">
        <v>631</v>
      </c>
      <c r="I158" s="672">
        <v>1</v>
      </c>
      <c r="J158" s="674">
        <v>41485</v>
      </c>
      <c r="K158" s="674">
        <v>41639</v>
      </c>
      <c r="L158" s="676">
        <f t="shared" si="52"/>
        <v>22</v>
      </c>
      <c r="M158" s="1415"/>
      <c r="N158" s="936">
        <f>'Plan General'!N264</f>
        <v>1</v>
      </c>
      <c r="O158" s="647">
        <f>IF(N158/I158&gt;1,1,+N158/I158)</f>
        <v>1</v>
      </c>
      <c r="P158" s="647">
        <f>+L158*O158</f>
        <v>22</v>
      </c>
      <c r="Q158" s="479">
        <f t="shared" si="53"/>
        <v>0</v>
      </c>
      <c r="R158" s="479">
        <f t="shared" si="54"/>
        <v>0</v>
      </c>
      <c r="S158" s="648"/>
      <c r="T158" s="648"/>
      <c r="U158" s="208" t="str">
        <f>'Plan General'!U264</f>
        <v>Mediante memorando 201333210267103 del 08/10/2013, la Dirección de Administración de Fondos, remite oficio de instrucción al administrador fiduciario.</v>
      </c>
      <c r="V158" s="481">
        <f>IF(O158=100%,2,0)</f>
        <v>2</v>
      </c>
      <c r="W158" s="1264">
        <f t="shared" si="59"/>
        <v>0</v>
      </c>
      <c r="X158" s="481" t="str">
        <f>IF(V158+W158&gt;1,"CUMPLIDA",IF(W158=1,"EN TERMINO","VENCIDA"))</f>
        <v>CUMPLIDA</v>
      </c>
      <c r="Y158" s="1512"/>
      <c r="AB158" s="1089"/>
    </row>
    <row r="159" spans="1:28" s="1087" customFormat="1" ht="60" x14ac:dyDescent="0.2">
      <c r="A159" s="1019">
        <v>55</v>
      </c>
      <c r="B159" s="1027" t="s">
        <v>486</v>
      </c>
      <c r="C159" s="1027" t="s">
        <v>487</v>
      </c>
      <c r="D159" s="1020"/>
      <c r="E159" s="1028" t="s">
        <v>534</v>
      </c>
      <c r="F159" s="648"/>
      <c r="G159" s="671" t="s">
        <v>580</v>
      </c>
      <c r="H159" s="672" t="s">
        <v>632</v>
      </c>
      <c r="I159" s="672">
        <v>1</v>
      </c>
      <c r="J159" s="674">
        <v>41578</v>
      </c>
      <c r="K159" s="674">
        <v>41639</v>
      </c>
      <c r="L159" s="676">
        <f t="shared" si="52"/>
        <v>8.7142857142857135</v>
      </c>
      <c r="M159" s="476" t="s">
        <v>667</v>
      </c>
      <c r="N159" s="936">
        <f>'Plan General'!N265</f>
        <v>1</v>
      </c>
      <c r="O159" s="647">
        <f t="shared" si="56"/>
        <v>1</v>
      </c>
      <c r="P159" s="647">
        <f t="shared" si="57"/>
        <v>8.7142857142857135</v>
      </c>
      <c r="Q159" s="479">
        <f t="shared" si="53"/>
        <v>0</v>
      </c>
      <c r="R159" s="479">
        <f t="shared" si="54"/>
        <v>0</v>
      </c>
      <c r="S159" s="648"/>
      <c r="T159" s="648"/>
      <c r="U159" s="208" t="str">
        <f>'Plan General'!U265</f>
        <v>Mediante memorando 201333210367943 del 02/01/2014, la DAFPS remite copia del informe de avance de la liquidación del Contrato 242 de 2005.</v>
      </c>
      <c r="V159" s="481">
        <f t="shared" si="58"/>
        <v>2</v>
      </c>
      <c r="W159" s="1264">
        <f t="shared" si="59"/>
        <v>0</v>
      </c>
      <c r="X159" s="481" t="str">
        <f t="shared" si="55"/>
        <v>CUMPLIDA</v>
      </c>
      <c r="Y159" s="481" t="str">
        <f>IF(X159="CUMPLIDA","CUMPLIDA",IF(X159="EN TERMINO","EN TERMINO","VENCIDA"))</f>
        <v>CUMPLIDA</v>
      </c>
      <c r="AB159" s="1089"/>
    </row>
    <row r="160" spans="1:28" s="1087" customFormat="1" ht="72" x14ac:dyDescent="0.2">
      <c r="A160" s="1019">
        <v>56</v>
      </c>
      <c r="B160" s="1027" t="s">
        <v>488</v>
      </c>
      <c r="C160" s="1027" t="s">
        <v>489</v>
      </c>
      <c r="D160" s="1020"/>
      <c r="E160" s="1028" t="s">
        <v>535</v>
      </c>
      <c r="F160" s="648"/>
      <c r="G160" s="671" t="s">
        <v>533</v>
      </c>
      <c r="H160" s="672" t="s">
        <v>633</v>
      </c>
      <c r="I160" s="672">
        <v>1</v>
      </c>
      <c r="J160" s="674">
        <v>41326</v>
      </c>
      <c r="K160" s="674">
        <v>41639</v>
      </c>
      <c r="L160" s="676">
        <f t="shared" si="52"/>
        <v>44.714285714285715</v>
      </c>
      <c r="M160" s="476" t="s">
        <v>667</v>
      </c>
      <c r="N160" s="936">
        <f>'Plan General'!N266</f>
        <v>1</v>
      </c>
      <c r="O160" s="647">
        <f>IF(N160/I160&gt;1,1,+N160/I160)</f>
        <v>1</v>
      </c>
      <c r="P160" s="647">
        <f>+L160*O160</f>
        <v>44.714285714285715</v>
      </c>
      <c r="Q160" s="479">
        <f t="shared" si="53"/>
        <v>0</v>
      </c>
      <c r="R160" s="479">
        <f t="shared" si="54"/>
        <v>0</v>
      </c>
      <c r="S160" s="648"/>
      <c r="T160" s="648"/>
      <c r="U160" s="208" t="str">
        <f>'Plan General'!U266</f>
        <v>Se entregó a la Oficina de Control Interno, la Resolución de 08068 del 19 de diciembre de 2013 como producto y evidencia del cumplimiento de la acción propuesta. Mediante memorando 201333210367943 del 02/01/2014, la DAFPS remite copia de las fichas técnicas.</v>
      </c>
      <c r="V160" s="481">
        <f>IF(O160=100%,2,0)</f>
        <v>2</v>
      </c>
      <c r="W160" s="1264">
        <f t="shared" si="59"/>
        <v>0</v>
      </c>
      <c r="X160" s="481" t="str">
        <f>IF(V160+W160&gt;1,"CUMPLIDA",IF(W160=1,"EN TERMINO","VENCIDA"))</f>
        <v>CUMPLIDA</v>
      </c>
      <c r="Y160" s="481" t="str">
        <f>IF(X160="CUMPLIDA","CUMPLIDA",IF(X160="EN TERMINO","EN TERMINO","VENCIDA"))</f>
        <v>CUMPLIDA</v>
      </c>
      <c r="AB160" s="1089"/>
    </row>
    <row r="161" spans="1:28" s="1087" customFormat="1" ht="180" x14ac:dyDescent="0.2">
      <c r="A161" s="1431">
        <v>57</v>
      </c>
      <c r="B161" s="1539" t="s">
        <v>490</v>
      </c>
      <c r="C161" s="1539" t="s">
        <v>491</v>
      </c>
      <c r="D161" s="1442"/>
      <c r="E161" s="1540" t="s">
        <v>533</v>
      </c>
      <c r="F161" s="1525"/>
      <c r="G161" s="671" t="s">
        <v>574</v>
      </c>
      <c r="H161" s="672" t="s">
        <v>628</v>
      </c>
      <c r="I161" s="673">
        <v>1</v>
      </c>
      <c r="J161" s="674">
        <v>41363</v>
      </c>
      <c r="K161" s="675">
        <v>41729</v>
      </c>
      <c r="L161" s="676">
        <f t="shared" si="52"/>
        <v>52.285714285714285</v>
      </c>
      <c r="M161" s="1415" t="s">
        <v>667</v>
      </c>
      <c r="N161" s="936">
        <f>'Plan General'!N267</f>
        <v>1</v>
      </c>
      <c r="O161" s="647">
        <f t="shared" si="56"/>
        <v>1</v>
      </c>
      <c r="P161" s="647">
        <f t="shared" si="57"/>
        <v>52.285714285714285</v>
      </c>
      <c r="Q161" s="479">
        <f t="shared" si="53"/>
        <v>0</v>
      </c>
      <c r="R161" s="479">
        <f t="shared" si="54"/>
        <v>0</v>
      </c>
      <c r="S161" s="648"/>
      <c r="T161" s="648"/>
      <c r="U161" s="208" t="str">
        <f>'Plan General'!U267</f>
        <v>Se da cumplimiento teniendo en cuenta que de acuerdo a la reprogramación al interior del MINSALUD esto ya está cumplido.
Meta reprogramada por el MSPS a fecha 31/03/2014 y pasando en unidad de medida de 09 a 01, mediante memorando 201333210267103 del 08/10/2013, enviado a la OCI del MSPS, la DAFPS solicita reprogramación de fecha de terminación de la acción y cantidad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v>
      </c>
      <c r="V161" s="481">
        <f t="shared" si="58"/>
        <v>2</v>
      </c>
      <c r="W161" s="1264">
        <f t="shared" si="59"/>
        <v>0</v>
      </c>
      <c r="X161" s="481" t="str">
        <f t="shared" si="55"/>
        <v>CUMPLIDA</v>
      </c>
      <c r="Y161" s="1512" t="str">
        <f>IF(X161&amp;X162&amp;X163&amp;X164&amp;X165&amp;X166="CUMPLIDA","CUMPLIDA",IF(OR(X161="VENCIDA",X162="VENCIDA",X163="VENCIDA",X164="VENCIDA",X165="VENCIDA",X166="VENCIDA"),"VENCIDA",IF(V161+V162+V163+V164+V165+V166=12,"CUMPLIDA","EN TERMINO")))</f>
        <v>CUMPLIDA</v>
      </c>
      <c r="AB161" s="1089"/>
    </row>
    <row r="162" spans="1:28" s="1087" customFormat="1" ht="90" customHeight="1" x14ac:dyDescent="0.2">
      <c r="A162" s="1431"/>
      <c r="B162" s="1539"/>
      <c r="C162" s="1539"/>
      <c r="D162" s="1442"/>
      <c r="E162" s="1540"/>
      <c r="F162" s="1525"/>
      <c r="G162" s="671" t="s">
        <v>581</v>
      </c>
      <c r="H162" s="672" t="s">
        <v>628</v>
      </c>
      <c r="I162" s="673">
        <v>1</v>
      </c>
      <c r="J162" s="674">
        <v>41363</v>
      </c>
      <c r="K162" s="675">
        <v>41729</v>
      </c>
      <c r="L162" s="676">
        <f t="shared" si="52"/>
        <v>52.285714285714285</v>
      </c>
      <c r="M162" s="1415"/>
      <c r="N162" s="936">
        <f>'Plan General'!N268</f>
        <v>1</v>
      </c>
      <c r="O162" s="647">
        <f t="shared" si="56"/>
        <v>1</v>
      </c>
      <c r="P162" s="647">
        <f t="shared" si="57"/>
        <v>52.285714285714285</v>
      </c>
      <c r="Q162" s="479">
        <f t="shared" si="53"/>
        <v>0</v>
      </c>
      <c r="R162" s="479">
        <f t="shared" si="54"/>
        <v>0</v>
      </c>
      <c r="S162" s="648"/>
      <c r="T162" s="648"/>
      <c r="U162" s="208" t="str">
        <f>'Plan General'!U268</f>
        <v>Se da cumplimiento teniendo en cuenta que de acuerdo a la reprogramación al interior del MINSALUD esto ya está cumplido.
Meta reprogramada por el MSPS a fecha 31/03/2014 y pasando en unidad de medida de 09 a 01, mediante memorando 201333210267103 del 08/10/2013, enviado a la OCI del MSPS, la DAFPS solicita reprogramación de fecha de terminación de la acción y cantidad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v>
      </c>
      <c r="V162" s="481">
        <f t="shared" si="58"/>
        <v>2</v>
      </c>
      <c r="W162" s="1264">
        <f t="shared" si="59"/>
        <v>0</v>
      </c>
      <c r="X162" s="481" t="str">
        <f t="shared" si="55"/>
        <v>CUMPLIDA</v>
      </c>
      <c r="Y162" s="1512"/>
      <c r="AB162" s="1089"/>
    </row>
    <row r="163" spans="1:28" s="1087" customFormat="1" ht="72" x14ac:dyDescent="0.2">
      <c r="A163" s="1431"/>
      <c r="B163" s="1539"/>
      <c r="C163" s="1539"/>
      <c r="D163" s="1442"/>
      <c r="E163" s="1540"/>
      <c r="F163" s="1525"/>
      <c r="G163" s="671" t="s">
        <v>576</v>
      </c>
      <c r="H163" s="672" t="s">
        <v>629</v>
      </c>
      <c r="I163" s="672">
        <v>1</v>
      </c>
      <c r="J163" s="674">
        <v>41348</v>
      </c>
      <c r="K163" s="674">
        <v>41486</v>
      </c>
      <c r="L163" s="676">
        <f t="shared" si="52"/>
        <v>19.714285714285715</v>
      </c>
      <c r="M163" s="1415"/>
      <c r="N163" s="936">
        <f>'Plan General'!N269</f>
        <v>1</v>
      </c>
      <c r="O163" s="647">
        <f>IF(N163/I163&gt;1,1,+N163/I163)</f>
        <v>1</v>
      </c>
      <c r="P163" s="647">
        <f>+L163*O163</f>
        <v>19.714285714285715</v>
      </c>
      <c r="Q163" s="479">
        <f t="shared" si="53"/>
        <v>0</v>
      </c>
      <c r="R163" s="479">
        <f t="shared" si="54"/>
        <v>0</v>
      </c>
      <c r="S163" s="648"/>
      <c r="T163" s="648"/>
      <c r="U163" s="208" t="str">
        <f>'Plan General'!U269</f>
        <v>Mediante memorando 201333210367943 del 02/01/2014, la DAFPS remite copia de lo actos administrativos de depuración. Se entregó a la Oficina de Control Interno, la Resolución de 08068 del 19 de diciembre de 2013 como producto y evidencia del cumplimiento de la acción propuesta.</v>
      </c>
      <c r="V163" s="481">
        <f>IF(O163=100%,2,0)</f>
        <v>2</v>
      </c>
      <c r="W163" s="1264">
        <f t="shared" si="59"/>
        <v>0</v>
      </c>
      <c r="X163" s="481" t="str">
        <f t="shared" si="55"/>
        <v>CUMPLIDA</v>
      </c>
      <c r="Y163" s="1512"/>
      <c r="AB163" s="1089"/>
    </row>
    <row r="164" spans="1:28" s="1087" customFormat="1" ht="84" x14ac:dyDescent="0.2">
      <c r="A164" s="1431"/>
      <c r="B164" s="1539"/>
      <c r="C164" s="1539"/>
      <c r="D164" s="1442"/>
      <c r="E164" s="1540"/>
      <c r="F164" s="1525"/>
      <c r="G164" s="671" t="s">
        <v>577</v>
      </c>
      <c r="H164" s="672" t="s">
        <v>634</v>
      </c>
      <c r="I164" s="672">
        <v>1</v>
      </c>
      <c r="J164" s="674">
        <v>41485</v>
      </c>
      <c r="K164" s="674">
        <v>41639</v>
      </c>
      <c r="L164" s="676">
        <f t="shared" si="52"/>
        <v>22</v>
      </c>
      <c r="M164" s="1415"/>
      <c r="N164" s="936">
        <f>'Plan General'!N270</f>
        <v>1</v>
      </c>
      <c r="O164" s="647">
        <f>IF(N164/I164&gt;1,1,+N164/I164)</f>
        <v>1</v>
      </c>
      <c r="P164" s="647">
        <f>+L164*O164</f>
        <v>22</v>
      </c>
      <c r="Q164" s="479">
        <f t="shared" si="53"/>
        <v>0</v>
      </c>
      <c r="R164" s="479">
        <f t="shared" si="54"/>
        <v>0</v>
      </c>
      <c r="S164" s="648"/>
      <c r="T164" s="648"/>
      <c r="U164" s="208" t="str">
        <f>'Plan General'!U270</f>
        <v>Mediante memorando 201333210367943 del 02/01/2014, la DAFPS remite copia de los manuales ajustados y Plan General de Contabilidad. En el informe correspondiente al mes de diciembre , se entregó  la Oficina de Control Interno del MSPS el Manual de Procedimiento FOSYGA ajustado como evidencia del cumplimiento de las acciones propuestas.</v>
      </c>
      <c r="V164" s="481">
        <f>IF(O164=100%,2,0)</f>
        <v>2</v>
      </c>
      <c r="W164" s="1264">
        <f t="shared" si="59"/>
        <v>0</v>
      </c>
      <c r="X164" s="481" t="str">
        <f t="shared" si="55"/>
        <v>CUMPLIDA</v>
      </c>
      <c r="Y164" s="1512"/>
      <c r="AB164" s="1089"/>
    </row>
    <row r="165" spans="1:28" s="1087" customFormat="1" ht="108" x14ac:dyDescent="0.2">
      <c r="A165" s="1431"/>
      <c r="B165" s="1539"/>
      <c r="C165" s="1539"/>
      <c r="D165" s="1442"/>
      <c r="E165" s="1540"/>
      <c r="F165" s="1525"/>
      <c r="G165" s="671" t="s">
        <v>578</v>
      </c>
      <c r="H165" s="672" t="s">
        <v>628</v>
      </c>
      <c r="I165" s="672">
        <v>9</v>
      </c>
      <c r="J165" s="674">
        <v>41363</v>
      </c>
      <c r="K165" s="674">
        <v>41639</v>
      </c>
      <c r="L165" s="676">
        <f t="shared" si="52"/>
        <v>39.428571428571431</v>
      </c>
      <c r="M165" s="1415"/>
      <c r="N165" s="936">
        <f>'Plan General'!N271</f>
        <v>9</v>
      </c>
      <c r="O165" s="647">
        <f>IF(N165/I165&gt;1,1,+N165/I165)</f>
        <v>1</v>
      </c>
      <c r="P165" s="647">
        <f>+L165*O165</f>
        <v>39.428571428571431</v>
      </c>
      <c r="Q165" s="479">
        <f t="shared" si="53"/>
        <v>0</v>
      </c>
      <c r="R165" s="479">
        <f t="shared" si="54"/>
        <v>0</v>
      </c>
      <c r="S165" s="648"/>
      <c r="T165" s="648"/>
      <c r="U165" s="208" t="str">
        <f>'Plan General'!U271</f>
        <v>Mediante memorando 201333210267103 del 08/10/2013, la Dirección de Administración de Fondos, remite 6 informes de gestión. Mediante memorando 201333210367943 del 02/01/2014, la DAFPS remite copia de 02 informes de gestión. Mediante memorando 201333210008223 del 14/01/2014, remite 01 informe de gestión. Se entregó a la Oficina de Control Interno  del MSPS los 09 informes de gestión como evidencia del cumplimiento de las acciones propuestas.</v>
      </c>
      <c r="V165" s="481">
        <f>IF(O165=100%,2,0)</f>
        <v>2</v>
      </c>
      <c r="W165" s="1264">
        <f t="shared" si="59"/>
        <v>0</v>
      </c>
      <c r="X165" s="481" t="str">
        <f t="shared" si="55"/>
        <v>CUMPLIDA</v>
      </c>
      <c r="Y165" s="1512"/>
      <c r="AB165" s="1089"/>
    </row>
    <row r="166" spans="1:28" s="1087" customFormat="1" ht="72" x14ac:dyDescent="0.2">
      <c r="A166" s="1431"/>
      <c r="B166" s="1539"/>
      <c r="C166" s="1539"/>
      <c r="D166" s="1442"/>
      <c r="E166" s="1540"/>
      <c r="F166" s="1525"/>
      <c r="G166" s="671" t="s">
        <v>579</v>
      </c>
      <c r="H166" s="672" t="s">
        <v>631</v>
      </c>
      <c r="I166" s="672">
        <v>1</v>
      </c>
      <c r="J166" s="674">
        <v>41485</v>
      </c>
      <c r="K166" s="674">
        <v>41639</v>
      </c>
      <c r="L166" s="676">
        <f t="shared" si="52"/>
        <v>22</v>
      </c>
      <c r="M166" s="1415"/>
      <c r="N166" s="936">
        <f>'Plan General'!N272</f>
        <v>1</v>
      </c>
      <c r="O166" s="647">
        <f>IF(N166/I166&gt;1,1,+N166/I166)</f>
        <v>1</v>
      </c>
      <c r="P166" s="647">
        <f>+L166*O166</f>
        <v>22</v>
      </c>
      <c r="Q166" s="479">
        <f t="shared" si="53"/>
        <v>0</v>
      </c>
      <c r="R166" s="479">
        <f t="shared" si="54"/>
        <v>0</v>
      </c>
      <c r="S166" s="648"/>
      <c r="T166" s="648"/>
      <c r="U166" s="208" t="str">
        <f>'Plan General'!U272</f>
        <v xml:space="preserve">Mediante memorando 201333210367943 del 02/01/2014, la Dirección de Administración de Fondos, remite copia de la instrucción y los procedimientos. </v>
      </c>
      <c r="V166" s="481">
        <f>IF(O166=100%,2,0)</f>
        <v>2</v>
      </c>
      <c r="W166" s="1264">
        <f t="shared" si="59"/>
        <v>0</v>
      </c>
      <c r="X166" s="481" t="str">
        <f t="shared" si="55"/>
        <v>CUMPLIDA</v>
      </c>
      <c r="Y166" s="1512"/>
      <c r="AB166" s="1089"/>
    </row>
    <row r="167" spans="1:28" s="1087" customFormat="1" ht="126" customHeight="1" x14ac:dyDescent="0.2">
      <c r="A167" s="1431">
        <v>58</v>
      </c>
      <c r="B167" s="1539" t="s">
        <v>492</v>
      </c>
      <c r="C167" s="1539" t="s">
        <v>493</v>
      </c>
      <c r="D167" s="1442"/>
      <c r="E167" s="1540" t="s">
        <v>536</v>
      </c>
      <c r="F167" s="1525"/>
      <c r="G167" s="671" t="s">
        <v>582</v>
      </c>
      <c r="H167" s="672" t="s">
        <v>603</v>
      </c>
      <c r="I167" s="672">
        <v>1</v>
      </c>
      <c r="J167" s="674">
        <v>41326</v>
      </c>
      <c r="K167" s="674">
        <v>41639</v>
      </c>
      <c r="L167" s="676">
        <f t="shared" si="52"/>
        <v>44.714285714285715</v>
      </c>
      <c r="M167" s="1415" t="s">
        <v>667</v>
      </c>
      <c r="N167" s="936">
        <f>'Plan General'!N273</f>
        <v>1</v>
      </c>
      <c r="O167" s="647">
        <f t="shared" si="56"/>
        <v>1</v>
      </c>
      <c r="P167" s="647">
        <f t="shared" si="57"/>
        <v>44.714285714285715</v>
      </c>
      <c r="Q167" s="479">
        <f t="shared" si="53"/>
        <v>0</v>
      </c>
      <c r="R167" s="479">
        <f t="shared" si="54"/>
        <v>0</v>
      </c>
      <c r="S167" s="648"/>
      <c r="T167" s="648"/>
      <c r="U167" s="208" t="str">
        <f>'Plan General'!U273</f>
        <v>Se informó a la Contraloría Delegada para el Sector Social el reintegro de recursos mediante radicado de salida No. 174681 del 15 de febrero de 2013. Mediante memorando 201333210367943 del 02/01/2014, la DAFPS, remite copia del oficio.</v>
      </c>
      <c r="V167" s="481">
        <f t="shared" si="58"/>
        <v>2</v>
      </c>
      <c r="W167" s="1264">
        <f t="shared" si="59"/>
        <v>0</v>
      </c>
      <c r="X167" s="481" t="str">
        <f t="shared" si="55"/>
        <v>CUMPLIDA</v>
      </c>
      <c r="Y167" s="1512" t="str">
        <f>IF(X167&amp;X168&amp;X169&amp;X170="CUMPLIDA","CUMPLIDA",IF(OR(X167="VENCIDA",X168="VENCIDA",X169="VENCIDA",X170="VENCIDA"),"VENCIDA",IF(V167+V168+V169+V170=8,"CUMPLIDA","EN TERMINO")))</f>
        <v>CUMPLIDA</v>
      </c>
      <c r="AB167" s="1089"/>
    </row>
    <row r="168" spans="1:28" s="1087" customFormat="1" ht="96" customHeight="1" x14ac:dyDescent="0.2">
      <c r="A168" s="1431"/>
      <c r="B168" s="1539"/>
      <c r="C168" s="1539"/>
      <c r="D168" s="1442"/>
      <c r="E168" s="1540"/>
      <c r="F168" s="1525"/>
      <c r="G168" s="671" t="s">
        <v>583</v>
      </c>
      <c r="H168" s="672" t="s">
        <v>635</v>
      </c>
      <c r="I168" s="672">
        <v>1</v>
      </c>
      <c r="J168" s="674">
        <v>41326</v>
      </c>
      <c r="K168" s="674">
        <v>41639</v>
      </c>
      <c r="L168" s="676">
        <f t="shared" si="52"/>
        <v>44.714285714285715</v>
      </c>
      <c r="M168" s="1415"/>
      <c r="N168" s="936">
        <f>'Plan General'!N274</f>
        <v>1</v>
      </c>
      <c r="O168" s="647">
        <f t="shared" si="56"/>
        <v>1</v>
      </c>
      <c r="P168" s="647">
        <f t="shared" si="57"/>
        <v>44.714285714285715</v>
      </c>
      <c r="Q168" s="479">
        <f t="shared" si="53"/>
        <v>0</v>
      </c>
      <c r="R168" s="479">
        <f t="shared" si="54"/>
        <v>0</v>
      </c>
      <c r="S168" s="648"/>
      <c r="T168" s="648"/>
      <c r="U168" s="208" t="str">
        <f>'Plan General'!U274</f>
        <v>Mediante memorando 201333210367943 del 02/01/2014, la DAFPS, remite copia de la  ejecución presupuestal.</v>
      </c>
      <c r="V168" s="481">
        <f t="shared" si="58"/>
        <v>2</v>
      </c>
      <c r="W168" s="1264">
        <f t="shared" si="59"/>
        <v>0</v>
      </c>
      <c r="X168" s="481" t="str">
        <f t="shared" si="55"/>
        <v>CUMPLIDA</v>
      </c>
      <c r="Y168" s="1512"/>
      <c r="AB168" s="1089"/>
    </row>
    <row r="169" spans="1:28" s="1087" customFormat="1" ht="90.75" customHeight="1" x14ac:dyDescent="0.2">
      <c r="A169" s="1431"/>
      <c r="B169" s="1539"/>
      <c r="C169" s="1539"/>
      <c r="D169" s="1442"/>
      <c r="E169" s="1540"/>
      <c r="F169" s="1525"/>
      <c r="G169" s="671" t="s">
        <v>584</v>
      </c>
      <c r="H169" s="672" t="s">
        <v>635</v>
      </c>
      <c r="I169" s="672">
        <v>1</v>
      </c>
      <c r="J169" s="674">
        <v>41326</v>
      </c>
      <c r="K169" s="674">
        <v>41639</v>
      </c>
      <c r="L169" s="676">
        <f t="shared" ref="L169:L182" si="60">(+K169-J169)/7</f>
        <v>44.714285714285715</v>
      </c>
      <c r="M169" s="1415"/>
      <c r="N169" s="936">
        <f>'Plan General'!N275</f>
        <v>1</v>
      </c>
      <c r="O169" s="647">
        <f t="shared" si="56"/>
        <v>1</v>
      </c>
      <c r="P169" s="647">
        <f t="shared" si="57"/>
        <v>44.714285714285715</v>
      </c>
      <c r="Q169" s="479">
        <f t="shared" ref="Q169:Q182" si="61">IF(K169&lt;=$T$5,P169,0)</f>
        <v>0</v>
      </c>
      <c r="R169" s="479">
        <f t="shared" ref="R169:R182" si="62">IF($T$5&gt;=K169,L169,0)</f>
        <v>0</v>
      </c>
      <c r="S169" s="648"/>
      <c r="T169" s="648"/>
      <c r="U169" s="208" t="str">
        <f>'Plan General'!U275</f>
        <v>Mediante memorando 201333210367943 del 02/01/2014, la DAFPS, remite copia de la  ejecución presupuestal.</v>
      </c>
      <c r="V169" s="481">
        <f t="shared" si="58"/>
        <v>2</v>
      </c>
      <c r="W169" s="1264">
        <f t="shared" si="59"/>
        <v>0</v>
      </c>
      <c r="X169" s="481" t="str">
        <f t="shared" ref="X169:X182" si="63">IF(V169+W169&gt;1,"CUMPLIDA",IF(W169=1,"EN TERMINO","VENCIDA"))</f>
        <v>CUMPLIDA</v>
      </c>
      <c r="Y169" s="1512"/>
      <c r="AB169" s="1089"/>
    </row>
    <row r="170" spans="1:28" s="1087" customFormat="1" ht="149.25" customHeight="1" x14ac:dyDescent="0.2">
      <c r="A170" s="1431"/>
      <c r="B170" s="1539"/>
      <c r="C170" s="1539"/>
      <c r="D170" s="1442"/>
      <c r="E170" s="1540"/>
      <c r="F170" s="1525"/>
      <c r="G170" s="671" t="s">
        <v>585</v>
      </c>
      <c r="H170" s="672" t="s">
        <v>634</v>
      </c>
      <c r="I170" s="672">
        <v>1</v>
      </c>
      <c r="J170" s="674">
        <v>41326</v>
      </c>
      <c r="K170" s="674">
        <v>41639</v>
      </c>
      <c r="L170" s="676">
        <f t="shared" si="60"/>
        <v>44.714285714285715</v>
      </c>
      <c r="M170" s="1415"/>
      <c r="N170" s="936">
        <f>'Plan General'!N276</f>
        <v>1</v>
      </c>
      <c r="O170" s="647">
        <f t="shared" ref="O170:O182" si="64">IF(N170/I170&gt;1,1,+N170/I170)</f>
        <v>1</v>
      </c>
      <c r="P170" s="647">
        <f t="shared" ref="P170:P182" si="65">+L170*O170</f>
        <v>44.714285714285715</v>
      </c>
      <c r="Q170" s="479">
        <f t="shared" si="61"/>
        <v>0</v>
      </c>
      <c r="R170" s="479">
        <f t="shared" si="62"/>
        <v>0</v>
      </c>
      <c r="S170" s="648"/>
      <c r="T170" s="648"/>
      <c r="U170" s="208" t="str">
        <f>'Plan General'!U276</f>
        <v xml:space="preserve">Mediante memorando 201333210367943 del 02/01/2014, la DAFPS remite copia de los manuales ajustados y Plan General de Contabilidad. </v>
      </c>
      <c r="V170" s="481">
        <f t="shared" ref="V170:V182" si="66">IF(O170=100%,2,0)</f>
        <v>2</v>
      </c>
      <c r="W170" s="1264">
        <f t="shared" si="59"/>
        <v>0</v>
      </c>
      <c r="X170" s="481" t="str">
        <f t="shared" si="63"/>
        <v>CUMPLIDA</v>
      </c>
      <c r="Y170" s="1512"/>
      <c r="AB170" s="1089"/>
    </row>
    <row r="171" spans="1:28" s="1087" customFormat="1" ht="96" x14ac:dyDescent="0.2">
      <c r="A171" s="1019">
        <v>59</v>
      </c>
      <c r="B171" s="1027" t="s">
        <v>494</v>
      </c>
      <c r="C171" s="1027" t="s">
        <v>495</v>
      </c>
      <c r="D171" s="1020"/>
      <c r="E171" s="1028" t="s">
        <v>532</v>
      </c>
      <c r="F171" s="648"/>
      <c r="G171" s="671" t="s">
        <v>573</v>
      </c>
      <c r="H171" s="672" t="s">
        <v>627</v>
      </c>
      <c r="I171" s="672">
        <v>1</v>
      </c>
      <c r="J171" s="674">
        <v>41326</v>
      </c>
      <c r="K171" s="674">
        <v>41639</v>
      </c>
      <c r="L171" s="676">
        <f t="shared" si="60"/>
        <v>44.714285714285715</v>
      </c>
      <c r="M171" s="476" t="s">
        <v>667</v>
      </c>
      <c r="N171" s="936">
        <f>'Plan General'!N277</f>
        <v>1</v>
      </c>
      <c r="O171" s="647">
        <f t="shared" si="64"/>
        <v>1</v>
      </c>
      <c r="P171" s="647">
        <f t="shared" si="65"/>
        <v>44.714285714285715</v>
      </c>
      <c r="Q171" s="479">
        <f t="shared" si="61"/>
        <v>0</v>
      </c>
      <c r="R171" s="479">
        <f t="shared" si="62"/>
        <v>0</v>
      </c>
      <c r="S171" s="648"/>
      <c r="T171" s="648"/>
      <c r="U171" s="208" t="str">
        <f>'Plan General'!U277</f>
        <v xml:space="preserve">Mediante memorando 201333210367943 del 02/01/2014, la DAFPS remite copia de los manuales ajustados y Plan General de Contabilidad. </v>
      </c>
      <c r="V171" s="481">
        <f t="shared" si="66"/>
        <v>2</v>
      </c>
      <c r="W171" s="1264">
        <f t="shared" si="59"/>
        <v>0</v>
      </c>
      <c r="X171" s="481" t="str">
        <f t="shared" si="63"/>
        <v>CUMPLIDA</v>
      </c>
      <c r="Y171" s="481" t="str">
        <f>IF(X171="CUMPLIDA","CUMPLIDA",IF(X171="EN TERMINO","EN TERMINO","VENCIDA"))</f>
        <v>CUMPLIDA</v>
      </c>
      <c r="AB171" s="1089"/>
    </row>
    <row r="172" spans="1:28" s="1087" customFormat="1" ht="73.5" customHeight="1" x14ac:dyDescent="0.2">
      <c r="A172" s="1019">
        <v>60</v>
      </c>
      <c r="B172" s="1027" t="s">
        <v>496</v>
      </c>
      <c r="C172" s="1027" t="s">
        <v>497</v>
      </c>
      <c r="D172" s="1020"/>
      <c r="E172" s="1028" t="s">
        <v>533</v>
      </c>
      <c r="F172" s="648"/>
      <c r="G172" s="671" t="s">
        <v>586</v>
      </c>
      <c r="H172" s="672" t="s">
        <v>629</v>
      </c>
      <c r="I172" s="672">
        <v>1</v>
      </c>
      <c r="J172" s="674">
        <v>41348</v>
      </c>
      <c r="K172" s="674">
        <v>41486</v>
      </c>
      <c r="L172" s="676">
        <f t="shared" si="60"/>
        <v>19.714285714285715</v>
      </c>
      <c r="M172" s="476" t="s">
        <v>667</v>
      </c>
      <c r="N172" s="936">
        <f>'Plan General'!N278</f>
        <v>1</v>
      </c>
      <c r="O172" s="647">
        <f>IF(N172/I172&gt;1,1,+N172/I172)</f>
        <v>1</v>
      </c>
      <c r="P172" s="647">
        <f>+L172*O172</f>
        <v>19.714285714285715</v>
      </c>
      <c r="Q172" s="479">
        <f t="shared" si="61"/>
        <v>0</v>
      </c>
      <c r="R172" s="479">
        <f t="shared" si="62"/>
        <v>0</v>
      </c>
      <c r="S172" s="648"/>
      <c r="T172" s="648"/>
      <c r="U172" s="208" t="str">
        <f>'Plan General'!U278</f>
        <v>Mediante memorando 201333210367943 del 02/01/2014, la DAFPS remite copia de lo actos administrativos de depuración.</v>
      </c>
      <c r="V172" s="481">
        <f>IF(O172=100%,2,0)</f>
        <v>2</v>
      </c>
      <c r="W172" s="1264">
        <f t="shared" si="59"/>
        <v>0</v>
      </c>
      <c r="X172" s="481" t="str">
        <f t="shared" si="63"/>
        <v>CUMPLIDA</v>
      </c>
      <c r="Y172" s="481" t="str">
        <f>IF(X172="CUMPLIDA","CUMPLIDA",IF(X172="EN TERMINO","EN TERMINO","VENCIDA"))</f>
        <v>CUMPLIDA</v>
      </c>
      <c r="AB172" s="1089"/>
    </row>
    <row r="173" spans="1:28" s="1087" customFormat="1" ht="84.75" customHeight="1" x14ac:dyDescent="0.2">
      <c r="A173" s="1019">
        <v>61</v>
      </c>
      <c r="B173" s="1027" t="s">
        <v>498</v>
      </c>
      <c r="C173" s="1027" t="s">
        <v>497</v>
      </c>
      <c r="D173" s="1020"/>
      <c r="E173" s="1028" t="s">
        <v>534</v>
      </c>
      <c r="F173" s="648"/>
      <c r="G173" s="671" t="s">
        <v>580</v>
      </c>
      <c r="H173" s="672" t="s">
        <v>632</v>
      </c>
      <c r="I173" s="672">
        <v>1</v>
      </c>
      <c r="J173" s="674">
        <v>41578</v>
      </c>
      <c r="K173" s="674">
        <v>41639</v>
      </c>
      <c r="L173" s="676">
        <f t="shared" si="60"/>
        <v>8.7142857142857135</v>
      </c>
      <c r="M173" s="476" t="s">
        <v>667</v>
      </c>
      <c r="N173" s="936">
        <f>'Plan General'!N279</f>
        <v>1</v>
      </c>
      <c r="O173" s="647">
        <f t="shared" si="64"/>
        <v>1</v>
      </c>
      <c r="P173" s="647">
        <f t="shared" si="65"/>
        <v>8.7142857142857135</v>
      </c>
      <c r="Q173" s="479">
        <f t="shared" si="61"/>
        <v>0</v>
      </c>
      <c r="R173" s="479">
        <f t="shared" si="62"/>
        <v>0</v>
      </c>
      <c r="S173" s="648"/>
      <c r="T173" s="648"/>
      <c r="U173" s="208" t="str">
        <f>'Plan General'!U279</f>
        <v>Mediante memorando 201333210367943 del 02/01/2014, la DAFPS remite copia del informe de avance de la liquidación del Contrato 242 de 2005.</v>
      </c>
      <c r="V173" s="481">
        <f t="shared" si="66"/>
        <v>2</v>
      </c>
      <c r="W173" s="1264">
        <f t="shared" si="59"/>
        <v>0</v>
      </c>
      <c r="X173" s="481" t="str">
        <f t="shared" si="63"/>
        <v>CUMPLIDA</v>
      </c>
      <c r="Y173" s="481" t="str">
        <f>IF(X173="CUMPLIDA","CUMPLIDA",IF(X173="EN TERMINO","EN TERMINO","VENCIDA"))</f>
        <v>CUMPLIDA</v>
      </c>
      <c r="AB173" s="1089"/>
    </row>
    <row r="174" spans="1:28" s="1087" customFormat="1" ht="84" x14ac:dyDescent="0.2">
      <c r="A174" s="1019">
        <v>62</v>
      </c>
      <c r="B174" s="1027" t="s">
        <v>499</v>
      </c>
      <c r="C174" s="1027" t="s">
        <v>497</v>
      </c>
      <c r="D174" s="1020"/>
      <c r="E174" s="1028" t="s">
        <v>535</v>
      </c>
      <c r="F174" s="648"/>
      <c r="G174" s="671" t="s">
        <v>533</v>
      </c>
      <c r="H174" s="672" t="s">
        <v>633</v>
      </c>
      <c r="I174" s="672">
        <v>1</v>
      </c>
      <c r="J174" s="674">
        <v>41326</v>
      </c>
      <c r="K174" s="674">
        <v>41639</v>
      </c>
      <c r="L174" s="676">
        <f t="shared" si="60"/>
        <v>44.714285714285715</v>
      </c>
      <c r="M174" s="476" t="s">
        <v>667</v>
      </c>
      <c r="N174" s="936">
        <f>'Plan General'!N280</f>
        <v>1</v>
      </c>
      <c r="O174" s="647">
        <f>IF(N174/I174&gt;1,1,+N174/I174)</f>
        <v>1</v>
      </c>
      <c r="P174" s="647">
        <f>+L174*O174</f>
        <v>44.714285714285715</v>
      </c>
      <c r="Q174" s="479">
        <f t="shared" si="61"/>
        <v>0</v>
      </c>
      <c r="R174" s="479">
        <f t="shared" si="62"/>
        <v>0</v>
      </c>
      <c r="S174" s="648"/>
      <c r="T174" s="648"/>
      <c r="U174" s="208" t="str">
        <f>'Plan General'!U280</f>
        <v>Se entregó a la Oficina de Control Interno, la Resolución de 08068 del 19 de diciembre de 2013 como producto y evidencia del cumplimiento de la acción propuesta. Mediante memorando 201333210367943 del 02/01/2014, la DAFPS remite copia de las fichas técnicas.</v>
      </c>
      <c r="V174" s="481">
        <f>IF(O174=100%,2,0)</f>
        <v>2</v>
      </c>
      <c r="W174" s="1264">
        <f t="shared" si="59"/>
        <v>0</v>
      </c>
      <c r="X174" s="481" t="str">
        <f t="shared" si="63"/>
        <v>CUMPLIDA</v>
      </c>
      <c r="Y174" s="481" t="str">
        <f>IF(X174="CUMPLIDA","CUMPLIDA",IF(X174="EN TERMINO","EN TERMINO","VENCIDA"))</f>
        <v>CUMPLIDA</v>
      </c>
      <c r="AB174" s="1089"/>
    </row>
    <row r="175" spans="1:28" s="1087" customFormat="1" ht="180" customHeight="1" x14ac:dyDescent="0.2">
      <c r="A175" s="1431">
        <v>63</v>
      </c>
      <c r="B175" s="1539" t="s">
        <v>500</v>
      </c>
      <c r="C175" s="1539" t="s">
        <v>501</v>
      </c>
      <c r="D175" s="1442"/>
      <c r="E175" s="1540" t="s">
        <v>533</v>
      </c>
      <c r="F175" s="1525"/>
      <c r="G175" s="671" t="s">
        <v>574</v>
      </c>
      <c r="H175" s="672" t="s">
        <v>628</v>
      </c>
      <c r="I175" s="672">
        <v>1</v>
      </c>
      <c r="J175" s="674">
        <v>41363</v>
      </c>
      <c r="K175" s="675">
        <v>41729</v>
      </c>
      <c r="L175" s="676">
        <f t="shared" si="60"/>
        <v>52.285714285714285</v>
      </c>
      <c r="M175" s="1415" t="s">
        <v>667</v>
      </c>
      <c r="N175" s="936">
        <f>'Plan General'!N281</f>
        <v>1</v>
      </c>
      <c r="O175" s="647">
        <f t="shared" si="64"/>
        <v>1</v>
      </c>
      <c r="P175" s="647">
        <f t="shared" si="65"/>
        <v>52.285714285714285</v>
      </c>
      <c r="Q175" s="479">
        <f t="shared" si="61"/>
        <v>0</v>
      </c>
      <c r="R175" s="479">
        <f t="shared" si="62"/>
        <v>0</v>
      </c>
      <c r="S175" s="648"/>
      <c r="T175" s="648"/>
      <c r="U175" s="208" t="str">
        <f>'Plan General'!U281</f>
        <v>Se da cumplimiento teniendo en cuenta que de acuerdo a la reprogramación al interior del MINSALUD esto ya está cumplido.
Meta reprogramada por el MSPS a fecha 31/03/2014 y pasando en unidad de medida de 09 a 01, mediante memorando 201333210267103 del 08/10/2013, enviado a la OCI del MSPS, la DAFPS solicita reprogramación de fecha de terminación de la acción y cantidad de informes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v>
      </c>
      <c r="V175" s="481">
        <f t="shared" si="66"/>
        <v>2</v>
      </c>
      <c r="W175" s="1264">
        <f t="shared" si="59"/>
        <v>0</v>
      </c>
      <c r="X175" s="481" t="str">
        <f t="shared" si="63"/>
        <v>CUMPLIDA</v>
      </c>
      <c r="Y175" s="1512" t="str">
        <f>IF(X175&amp;X176&amp;X177&amp;X178&amp;X179&amp;X180="CUMPLIDA","CUMPLIDA",IF(OR(X175="VENCIDA",X176="VENCIDA",X177="VENCIDA",X178="VENCIDA",X179="VENCIDA",X180="VENCIDA"),"VENCIDA",IF(V175+V176+V177+V178+V179+V180=12,"CUMPLIDA","EN TERMINO")))</f>
        <v>CUMPLIDA</v>
      </c>
      <c r="AB175" s="1089"/>
    </row>
    <row r="176" spans="1:28" s="1087" customFormat="1" ht="180" customHeight="1" x14ac:dyDescent="0.2">
      <c r="A176" s="1431"/>
      <c r="B176" s="1539"/>
      <c r="C176" s="1539"/>
      <c r="D176" s="1442"/>
      <c r="E176" s="1540"/>
      <c r="F176" s="1525"/>
      <c r="G176" s="671" t="s">
        <v>575</v>
      </c>
      <c r="H176" s="672" t="s">
        <v>628</v>
      </c>
      <c r="I176" s="672">
        <v>1</v>
      </c>
      <c r="J176" s="674">
        <v>41363</v>
      </c>
      <c r="K176" s="675">
        <v>41729</v>
      </c>
      <c r="L176" s="676">
        <f t="shared" si="60"/>
        <v>52.285714285714285</v>
      </c>
      <c r="M176" s="1415"/>
      <c r="N176" s="936">
        <f>'Plan General'!N282</f>
        <v>1</v>
      </c>
      <c r="O176" s="647">
        <f t="shared" si="64"/>
        <v>1</v>
      </c>
      <c r="P176" s="647">
        <f t="shared" si="65"/>
        <v>52.285714285714285</v>
      </c>
      <c r="Q176" s="479">
        <f t="shared" si="61"/>
        <v>0</v>
      </c>
      <c r="R176" s="479">
        <f t="shared" si="62"/>
        <v>0</v>
      </c>
      <c r="S176" s="648"/>
      <c r="T176" s="648"/>
      <c r="U176" s="208" t="str">
        <f>'Plan General'!U282</f>
        <v>Se da cumplimiento teniendo en cuenta que de acuerdo a la reprogramación al interior del MINSALUD esto ya está cumplido.
Meta reprogramada por el MSPS a fecha 31/03/2014 y pasando en unidad de medida de 09 a 01, mediante memorando 201333210267103 del 08/10/2013, enviado a la OCI del MSPS, la DAFPS solicita reprogramación de fecha de terminación de la acción y cantidad de informes en la unidad de medida.  Mediante memorando No 201433210074703 se remitió a la OCI el informe de gestión realizado por parte del Consorcio SAYP 2011, Actual Administrador Fiduciario de los Recursos del FOSYGA para la depuración y/o pago de las cuentas por pagar a personas jurídicas y naturales dentro de la Subcuenta ECAT del FOSYGA en cumplimiento del articulo 115 del Decreto Ley 019 de 2012.</v>
      </c>
      <c r="V176" s="481">
        <f t="shared" si="66"/>
        <v>2</v>
      </c>
      <c r="W176" s="1264">
        <f t="shared" si="59"/>
        <v>0</v>
      </c>
      <c r="X176" s="481" t="str">
        <f t="shared" si="63"/>
        <v>CUMPLIDA</v>
      </c>
      <c r="Y176" s="1512"/>
      <c r="AB176" s="1089"/>
    </row>
    <row r="177" spans="1:28 16143:16151" s="1087" customFormat="1" ht="48" x14ac:dyDescent="0.2">
      <c r="A177" s="1431"/>
      <c r="B177" s="1539"/>
      <c r="C177" s="1539"/>
      <c r="D177" s="1442"/>
      <c r="E177" s="1540"/>
      <c r="F177" s="1525"/>
      <c r="G177" s="671" t="s">
        <v>576</v>
      </c>
      <c r="H177" s="672" t="s">
        <v>629</v>
      </c>
      <c r="I177" s="672">
        <v>1</v>
      </c>
      <c r="J177" s="674">
        <v>41348</v>
      </c>
      <c r="K177" s="674">
        <v>41486</v>
      </c>
      <c r="L177" s="676">
        <f t="shared" si="60"/>
        <v>19.714285714285715</v>
      </c>
      <c r="M177" s="1415"/>
      <c r="N177" s="936">
        <f>'Plan General'!N283</f>
        <v>1</v>
      </c>
      <c r="O177" s="647">
        <f>IF(N177/I177&gt;1,1,+N177/I177)</f>
        <v>1</v>
      </c>
      <c r="P177" s="647">
        <f>+L177*O177</f>
        <v>19.714285714285715</v>
      </c>
      <c r="Q177" s="479">
        <f t="shared" si="61"/>
        <v>0</v>
      </c>
      <c r="R177" s="479">
        <f t="shared" si="62"/>
        <v>0</v>
      </c>
      <c r="S177" s="648"/>
      <c r="T177" s="648"/>
      <c r="U177" s="208" t="str">
        <f>'Plan General'!U283</f>
        <v>Mediante memorando 201333210367943 del 02/01/2014, la DAFPS remite copia de lo actos administrativos de depuración.</v>
      </c>
      <c r="V177" s="481">
        <f>IF(O177=100%,2,0)</f>
        <v>2</v>
      </c>
      <c r="W177" s="1264">
        <f t="shared" si="59"/>
        <v>0</v>
      </c>
      <c r="X177" s="481" t="str">
        <f t="shared" si="63"/>
        <v>CUMPLIDA</v>
      </c>
      <c r="Y177" s="1512"/>
      <c r="AB177" s="1089"/>
    </row>
    <row r="178" spans="1:28 16143:16151" s="1087" customFormat="1" ht="60" x14ac:dyDescent="0.2">
      <c r="A178" s="1431"/>
      <c r="B178" s="1539"/>
      <c r="C178" s="1539"/>
      <c r="D178" s="1442"/>
      <c r="E178" s="1540"/>
      <c r="F178" s="1525"/>
      <c r="G178" s="671" t="s">
        <v>577</v>
      </c>
      <c r="H178" s="672" t="s">
        <v>634</v>
      </c>
      <c r="I178" s="672">
        <v>1</v>
      </c>
      <c r="J178" s="674">
        <v>41485</v>
      </c>
      <c r="K178" s="674">
        <v>41639</v>
      </c>
      <c r="L178" s="676">
        <f t="shared" si="60"/>
        <v>22</v>
      </c>
      <c r="M178" s="1415"/>
      <c r="N178" s="936">
        <f>'Plan General'!N284</f>
        <v>1</v>
      </c>
      <c r="O178" s="647">
        <f>IF(N178/I178&gt;1,1,+N178/I178)</f>
        <v>1</v>
      </c>
      <c r="P178" s="647">
        <f>+L178*O178</f>
        <v>22</v>
      </c>
      <c r="Q178" s="479">
        <f t="shared" si="61"/>
        <v>0</v>
      </c>
      <c r="R178" s="479">
        <f t="shared" si="62"/>
        <v>0</v>
      </c>
      <c r="S178" s="648"/>
      <c r="T178" s="648"/>
      <c r="U178" s="208" t="str">
        <f>'Plan General'!U284</f>
        <v xml:space="preserve">Mediante memorando 201333210367943 del 02/01/2014, la DAFPS remite copia de los manuales ajustados y Plan General de Contabilidad. </v>
      </c>
      <c r="V178" s="481">
        <f>IF(O178=100%,2,0)</f>
        <v>2</v>
      </c>
      <c r="W178" s="1264">
        <f t="shared" si="59"/>
        <v>0</v>
      </c>
      <c r="X178" s="481" t="str">
        <f t="shared" si="63"/>
        <v>CUMPLIDA</v>
      </c>
      <c r="Y178" s="1512"/>
      <c r="AB178" s="1089"/>
    </row>
    <row r="179" spans="1:28 16143:16151" s="1087" customFormat="1" ht="108" x14ac:dyDescent="0.2">
      <c r="A179" s="1431"/>
      <c r="B179" s="1539"/>
      <c r="C179" s="1539"/>
      <c r="D179" s="1442"/>
      <c r="E179" s="1540"/>
      <c r="F179" s="1525"/>
      <c r="G179" s="671" t="s">
        <v>578</v>
      </c>
      <c r="H179" s="672" t="s">
        <v>628</v>
      </c>
      <c r="I179" s="672">
        <v>9</v>
      </c>
      <c r="J179" s="674">
        <v>41363</v>
      </c>
      <c r="K179" s="674">
        <v>41639</v>
      </c>
      <c r="L179" s="676">
        <f t="shared" si="60"/>
        <v>39.428571428571431</v>
      </c>
      <c r="M179" s="1415"/>
      <c r="N179" s="936">
        <f>'Plan General'!N285</f>
        <v>9</v>
      </c>
      <c r="O179" s="647">
        <f>IF(N179/I179&gt;1,1,+N179/I179)</f>
        <v>1</v>
      </c>
      <c r="P179" s="647">
        <f>+L179*O179</f>
        <v>39.428571428571431</v>
      </c>
      <c r="Q179" s="479">
        <f t="shared" si="61"/>
        <v>0</v>
      </c>
      <c r="R179" s="479">
        <f t="shared" si="62"/>
        <v>0</v>
      </c>
      <c r="S179" s="648"/>
      <c r="T179" s="648"/>
      <c r="U179" s="208" t="str">
        <f>'Plan General'!U285</f>
        <v>Mediante memorando 201333210267103 del 08/10/2013, la Dirección de Administración de Fondos, remite 6 informes de gestión. Mediante memorando 201333210367943 del 02/01/2014, la DAFPS remite copia de 02 informes de gestión. Mediante memorando 201333210008223 del 14/01/2014, remite 01 informe de gestión. Se entregó a la Oficina de Control Interno  del MSPS los 09 informes de gestión como evidencia del cumplimiento de las acciones propuestas.</v>
      </c>
      <c r="V179" s="481">
        <f>IF(O179=100%,2,0)</f>
        <v>2</v>
      </c>
      <c r="W179" s="1264">
        <f t="shared" si="59"/>
        <v>0</v>
      </c>
      <c r="X179" s="481" t="str">
        <f t="shared" si="63"/>
        <v>CUMPLIDA</v>
      </c>
      <c r="Y179" s="1512"/>
      <c r="AB179" s="1089"/>
    </row>
    <row r="180" spans="1:28 16143:16151" s="1087" customFormat="1" ht="72" x14ac:dyDescent="0.2">
      <c r="A180" s="1431"/>
      <c r="B180" s="1539"/>
      <c r="C180" s="1539"/>
      <c r="D180" s="1442"/>
      <c r="E180" s="1540"/>
      <c r="F180" s="1525"/>
      <c r="G180" s="671" t="s">
        <v>579</v>
      </c>
      <c r="H180" s="672" t="s">
        <v>631</v>
      </c>
      <c r="I180" s="672">
        <v>1</v>
      </c>
      <c r="J180" s="674">
        <v>41485</v>
      </c>
      <c r="K180" s="674">
        <v>41639</v>
      </c>
      <c r="L180" s="676">
        <f t="shared" si="60"/>
        <v>22</v>
      </c>
      <c r="M180" s="1415"/>
      <c r="N180" s="936">
        <f>'Plan General'!N286</f>
        <v>1</v>
      </c>
      <c r="O180" s="647">
        <f>IF(N180/I180&gt;1,1,+N180/I180)</f>
        <v>1</v>
      </c>
      <c r="P180" s="647">
        <f>+L180*O180</f>
        <v>22</v>
      </c>
      <c r="Q180" s="479">
        <f t="shared" si="61"/>
        <v>0</v>
      </c>
      <c r="R180" s="479">
        <f t="shared" si="62"/>
        <v>0</v>
      </c>
      <c r="S180" s="648"/>
      <c r="T180" s="648"/>
      <c r="U180" s="208" t="str">
        <f>'Plan General'!U286</f>
        <v xml:space="preserve">Mediante memorando 201333210367943 del 02/01/2014, la Dirección de Administración de Fondos, remite copia de la instrucción y los procedimientos. </v>
      </c>
      <c r="V180" s="481">
        <f>IF(O180=100%,2,0)</f>
        <v>2</v>
      </c>
      <c r="W180" s="1264">
        <f t="shared" si="59"/>
        <v>0</v>
      </c>
      <c r="X180" s="481" t="str">
        <f t="shared" si="63"/>
        <v>CUMPLIDA</v>
      </c>
      <c r="Y180" s="1512"/>
      <c r="AB180" s="1089"/>
    </row>
    <row r="181" spans="1:28 16143:16151" s="1087" customFormat="1" ht="144" x14ac:dyDescent="0.2">
      <c r="A181" s="1431">
        <v>64</v>
      </c>
      <c r="B181" s="1539" t="s">
        <v>502</v>
      </c>
      <c r="C181" s="1539" t="s">
        <v>503</v>
      </c>
      <c r="D181" s="1442"/>
      <c r="E181" s="1540" t="s">
        <v>537</v>
      </c>
      <c r="F181" s="1525"/>
      <c r="G181" s="671" t="s">
        <v>587</v>
      </c>
      <c r="H181" s="672" t="s">
        <v>636</v>
      </c>
      <c r="I181" s="672">
        <v>1</v>
      </c>
      <c r="J181" s="674">
        <v>41334</v>
      </c>
      <c r="K181" s="674">
        <v>41547</v>
      </c>
      <c r="L181" s="676">
        <f t="shared" si="60"/>
        <v>30.428571428571427</v>
      </c>
      <c r="M181" s="1415" t="s">
        <v>667</v>
      </c>
      <c r="N181" s="936">
        <f>'Plan General'!N287</f>
        <v>1</v>
      </c>
      <c r="O181" s="647">
        <f>IF(N181/I181&gt;1,1,+N181/I181)</f>
        <v>1</v>
      </c>
      <c r="P181" s="647">
        <f>+L181*O181</f>
        <v>30.428571428571427</v>
      </c>
      <c r="Q181" s="479">
        <f t="shared" si="61"/>
        <v>0</v>
      </c>
      <c r="R181" s="479">
        <f t="shared" si="62"/>
        <v>0</v>
      </c>
      <c r="S181" s="648"/>
      <c r="T181" s="648"/>
      <c r="U181" s="208" t="str">
        <f>'Plan General'!U287</f>
        <v>Mediante oficio No. 201433210026103, la DAFPS remite el informe de diagnóstico de validación, como evidencia del cumplimiento de la acción.</v>
      </c>
      <c r="V181" s="481">
        <f>IF(O181=100%,2,0)</f>
        <v>2</v>
      </c>
      <c r="W181" s="1264">
        <f t="shared" si="59"/>
        <v>0</v>
      </c>
      <c r="X181" s="481" t="str">
        <f t="shared" si="63"/>
        <v>CUMPLIDA</v>
      </c>
      <c r="Y181" s="1512" t="str">
        <f>IF(X181&amp;X182="CUMPLIDA","CUMPLIDA",IF(OR(X181="VENCIDA",X182="VENCIDA"),"VENCIDA",IF(V181+V182=4,"CUMPLIDA","EN TERMINO")))</f>
        <v>CUMPLIDA</v>
      </c>
      <c r="AB181" s="1089"/>
    </row>
    <row r="182" spans="1:28 16143:16151" s="1087" customFormat="1" ht="96.75" customHeight="1" x14ac:dyDescent="0.2">
      <c r="A182" s="1431"/>
      <c r="B182" s="1539"/>
      <c r="C182" s="1539"/>
      <c r="D182" s="1442"/>
      <c r="E182" s="1540"/>
      <c r="F182" s="1525"/>
      <c r="G182" s="671" t="s">
        <v>588</v>
      </c>
      <c r="H182" s="672" t="s">
        <v>637</v>
      </c>
      <c r="I182" s="672">
        <v>1</v>
      </c>
      <c r="J182" s="674">
        <v>41548</v>
      </c>
      <c r="K182" s="675">
        <v>42063</v>
      </c>
      <c r="L182" s="676">
        <f t="shared" si="60"/>
        <v>73.571428571428569</v>
      </c>
      <c r="M182" s="1415"/>
      <c r="N182" s="936">
        <f>'Plan General'!N288</f>
        <v>1</v>
      </c>
      <c r="O182" s="647">
        <f t="shared" si="64"/>
        <v>1</v>
      </c>
      <c r="P182" s="647">
        <f t="shared" si="65"/>
        <v>73.571428571428569</v>
      </c>
      <c r="Q182" s="479">
        <f t="shared" si="61"/>
        <v>0</v>
      </c>
      <c r="R182" s="479">
        <f t="shared" si="62"/>
        <v>0</v>
      </c>
      <c r="S182" s="648"/>
      <c r="T182" s="648"/>
      <c r="U182" s="208" t="str">
        <f>'Plan General'!U288</f>
        <v>Se da cumplimiento teniendo en cuenta que de acuerdo a la reprogramación al interior del MINSALUD esto ya está cumplido, como soporte el MSPS relaciona los memorandos 2015333005848822 del 10/04/2015 y el 201533210097243 del 14/04/2015.
Meta reprogramada por el MSPS, se replanteó la fecha de cumplimiento del 31/07/2014 al 28/02/2015 según memorando de reprogramación 20143210501022 del 2908/2014, allegado por el Ministerio de Salud.</v>
      </c>
      <c r="V182" s="481">
        <f t="shared" si="66"/>
        <v>2</v>
      </c>
      <c r="W182" s="1264">
        <f t="shared" si="59"/>
        <v>0</v>
      </c>
      <c r="X182" s="481" t="str">
        <f t="shared" si="63"/>
        <v>CUMPLIDA</v>
      </c>
      <c r="Y182" s="1512"/>
      <c r="AB182" s="1089"/>
    </row>
    <row r="183" spans="1:28 16143:16151" x14ac:dyDescent="0.2">
      <c r="A183" s="648" t="s">
        <v>817</v>
      </c>
      <c r="B183" s="648"/>
      <c r="C183" s="648"/>
      <c r="D183" s="648"/>
      <c r="E183" s="648"/>
      <c r="F183" s="648"/>
      <c r="G183" s="648"/>
      <c r="H183" s="648"/>
      <c r="I183" s="648"/>
      <c r="J183" s="648"/>
      <c r="K183" s="648"/>
      <c r="L183" s="648"/>
      <c r="M183" s="648"/>
      <c r="N183" s="648"/>
      <c r="O183" s="648"/>
      <c r="P183" s="648"/>
      <c r="Q183" s="648"/>
      <c r="R183" s="648"/>
      <c r="S183" s="648"/>
      <c r="T183" s="648"/>
      <c r="U183" s="648"/>
      <c r="V183" s="978"/>
      <c r="W183" s="1264">
        <f t="shared" si="59"/>
        <v>0</v>
      </c>
      <c r="X183" s="481"/>
      <c r="Y183" s="481"/>
      <c r="Z183" s="1087"/>
      <c r="AA183" s="1087"/>
      <c r="AB183" s="1087"/>
      <c r="WVX183" s="1090" t="s">
        <v>640</v>
      </c>
      <c r="WVY183" s="1091" t="s">
        <v>423</v>
      </c>
      <c r="WVZ183" s="1092" t="s">
        <v>422</v>
      </c>
      <c r="WWA183" s="1093" t="s">
        <v>424</v>
      </c>
      <c r="WWB183" s="1094" t="s">
        <v>425</v>
      </c>
    </row>
    <row r="184" spans="1:28 16143:16151" ht="120" x14ac:dyDescent="0.2">
      <c r="A184" s="1030">
        <v>50</v>
      </c>
      <c r="B184" s="1027" t="s">
        <v>816</v>
      </c>
      <c r="C184" s="899" t="s">
        <v>679</v>
      </c>
      <c r="D184" s="899" t="s">
        <v>680</v>
      </c>
      <c r="E184" s="1028" t="s">
        <v>818</v>
      </c>
      <c r="F184" s="472" t="s">
        <v>680</v>
      </c>
      <c r="G184" s="1031" t="s">
        <v>819</v>
      </c>
      <c r="H184" s="1031" t="s">
        <v>50</v>
      </c>
      <c r="I184" s="566">
        <v>1</v>
      </c>
      <c r="J184" s="567">
        <v>41487</v>
      </c>
      <c r="K184" s="567">
        <v>41578</v>
      </c>
      <c r="L184" s="676">
        <f>(+K184-J184)/7</f>
        <v>13</v>
      </c>
      <c r="M184" s="476" t="s">
        <v>25</v>
      </c>
      <c r="N184" s="646">
        <f>+'Plan General'!N290</f>
        <v>1</v>
      </c>
      <c r="O184" s="647">
        <f>IF(N184/I184&gt;1,1,+N184/I184)</f>
        <v>1</v>
      </c>
      <c r="P184" s="647">
        <f>+L184*O184</f>
        <v>13</v>
      </c>
      <c r="Q184" s="479">
        <f t="shared" ref="Q184:Q186" si="67">IF(K184&lt;=$T$5,P184,0)</f>
        <v>0</v>
      </c>
      <c r="R184" s="479">
        <f t="shared" ref="R184:R186" si="68">IF($T$5&gt;=K184,L184,0)</f>
        <v>0</v>
      </c>
      <c r="S184" s="648"/>
      <c r="T184" s="648"/>
      <c r="U184" s="208" t="str">
        <f>+'Plan General'!U290</f>
        <v>Mediante memorando circular 20134120238163 se recuerda a los Funcionarios de las Inspecciones los procedimientos del sistema de gestión de calidad.</v>
      </c>
      <c r="V184" s="481">
        <f>IF(O184=100%,2,0)</f>
        <v>2</v>
      </c>
      <c r="W184" s="1264">
        <f t="shared" si="59"/>
        <v>0</v>
      </c>
      <c r="X184" s="481" t="str">
        <f>IF(V184+W184&gt;1,"CUMPLIDA",IF(W184=1,"EN TERMINO","VENCIDA"))</f>
        <v>CUMPLIDA</v>
      </c>
      <c r="Y184" s="481" t="str">
        <f>IF(X184="CUMPLIDA","CUMPLIDA",IF(X184="EN TERMINO","EN TERMINO","VENCIDA"))</f>
        <v>CUMPLIDA</v>
      </c>
      <c r="Z184" s="1087"/>
      <c r="AA184" s="1087"/>
      <c r="AB184" s="1095"/>
      <c r="WVW184" s="1069"/>
      <c r="WVX184" s="274" t="s">
        <v>641</v>
      </c>
      <c r="WVY184" s="1096">
        <f>COUNTIF($Y$51:$Y$56,$WVY$183)</f>
        <v>1</v>
      </c>
      <c r="WVZ184" s="1097">
        <f>COUNTIF($Y$51:$Y$56,$WVZ$183)</f>
        <v>4</v>
      </c>
      <c r="WWA184" s="1098">
        <f>COUNTIF($Y$51:$Y$56,$WWA$183)</f>
        <v>0</v>
      </c>
      <c r="WWB184" s="1099">
        <f>SUM(WVY184:WWA184)</f>
        <v>5</v>
      </c>
    </row>
    <row r="185" spans="1:28 16143:16151" ht="142.5" customHeight="1" x14ac:dyDescent="0.2">
      <c r="A185" s="1431">
        <v>51</v>
      </c>
      <c r="B185" s="1539" t="s">
        <v>827</v>
      </c>
      <c r="C185" s="1402" t="s">
        <v>679</v>
      </c>
      <c r="D185" s="1402" t="s">
        <v>680</v>
      </c>
      <c r="E185" s="472" t="s">
        <v>820</v>
      </c>
      <c r="F185" s="472" t="s">
        <v>680</v>
      </c>
      <c r="G185" s="1031" t="s">
        <v>822</v>
      </c>
      <c r="H185" s="1031" t="s">
        <v>46</v>
      </c>
      <c r="I185" s="566">
        <v>1</v>
      </c>
      <c r="J185" s="567">
        <v>41487</v>
      </c>
      <c r="K185" s="567">
        <v>41729</v>
      </c>
      <c r="L185" s="475">
        <f>(+K185-J185)/7</f>
        <v>34.571428571428569</v>
      </c>
      <c r="M185" s="476" t="s">
        <v>25</v>
      </c>
      <c r="N185" s="477">
        <f>+'Plan General'!N291</f>
        <v>1</v>
      </c>
      <c r="O185" s="478">
        <f>IF(N185/I185&gt;1,1,+N185/I185)</f>
        <v>1</v>
      </c>
      <c r="P185" s="479">
        <f>+L185*O185</f>
        <v>34.571428571428569</v>
      </c>
      <c r="Q185" s="479">
        <f t="shared" si="67"/>
        <v>0</v>
      </c>
      <c r="R185" s="479">
        <f t="shared" si="68"/>
        <v>0</v>
      </c>
      <c r="S185" s="480"/>
      <c r="T185" s="480"/>
      <c r="U185" s="208" t="str">
        <f>+'Plan General'!U291</f>
        <v>La Oficina de Regulación Económica realizó estudio y por tratarse de un servicio de Pasajeros, en la modalidad de Turismo, que no tiene ni rutas ni frecuencias  determinadas, considera que las tarifas no serán definidas por el MT y que pueden ser concertadas con el usuario.  Se contesto a las empresas prestadoras como se evidencia en  oficio 20141400234791 de fecha 07 de julio de 2014. 
Teniendo en cuenta que no habían empresas habilitadas en la Laguna de Tota se adelantó con los prestadores del servicio  la sensibilización para que solicitaran la correspondiente habilitación.
A la fecha está habitada las empresas Servicios náuticos López AQUALAGO MEDIANTE RESOLUCIÓN 4552 DE 2013 y en proceso de habitación las empresas ASOFLUTRANS  y TURES PLAYA.
Cumplido con esta y que ya existe empresas debidamente habilitadas se solicitó estudio de fijación de tarifas  a la Oficina de regulación Económica mediante memorando 20134120237323. 
Se culminó el proceso de habilitación de la empresas TURES PLAYA II FR SAS, mediante resolución 8 de enero de 2014. Pendiente concepto de la Oficina de Regulación Económica sobre la fijación de tarifas.</v>
      </c>
      <c r="V185" s="481">
        <f>IF(O185=100%,2,0)</f>
        <v>2</v>
      </c>
      <c r="W185" s="1264">
        <f t="shared" si="59"/>
        <v>0</v>
      </c>
      <c r="X185" s="481" t="str">
        <f>IF(V185+W185&gt;1,"CUMPLIDA",IF(W185=1,"EN TERMINO","VENCIDA"))</f>
        <v>CUMPLIDA</v>
      </c>
      <c r="Y185" s="1512" t="str">
        <f>IF(X185&amp;X186="CUMPLIDA","CUMPLIDA",IF(OR(X185="VENCIDA",X186="VENCIDA"),"VENCIDA",IF(V185+V186=4,"CUMPLIDA","EN TERMINO")))</f>
        <v>CUMPLIDA</v>
      </c>
      <c r="Z185" s="1087"/>
      <c r="AA185" s="1087"/>
      <c r="AB185" s="1095"/>
      <c r="WVW185" s="1075"/>
      <c r="WVX185" s="274" t="s">
        <v>642</v>
      </c>
      <c r="WVY185" s="1096" t="e">
        <f>COUNTIF(#REF!,$WVY$183)</f>
        <v>#REF!</v>
      </c>
      <c r="WVZ185" s="1097" t="e">
        <f>COUNTIF(#REF!,$WVZ$183)</f>
        <v>#REF!</v>
      </c>
      <c r="WWA185" s="1098" t="e">
        <f>COUNTIF(#REF!,$WWA$183)</f>
        <v>#REF!</v>
      </c>
      <c r="WWB185" s="1099" t="e">
        <f>SUM(WVY185:WWA185)</f>
        <v>#REF!</v>
      </c>
      <c r="WWE185" s="821"/>
    </row>
    <row r="186" spans="1:28 16143:16151" ht="243.75" customHeight="1" x14ac:dyDescent="0.2">
      <c r="A186" s="1431"/>
      <c r="B186" s="1539"/>
      <c r="C186" s="1402"/>
      <c r="D186" s="1402"/>
      <c r="E186" s="472" t="s">
        <v>821</v>
      </c>
      <c r="F186" s="472" t="s">
        <v>680</v>
      </c>
      <c r="G186" s="1031" t="s">
        <v>823</v>
      </c>
      <c r="H186" s="1031" t="s">
        <v>824</v>
      </c>
      <c r="I186" s="566">
        <v>1</v>
      </c>
      <c r="J186" s="567">
        <v>41487</v>
      </c>
      <c r="K186" s="567">
        <v>41639</v>
      </c>
      <c r="L186" s="475">
        <f>(+K186-J186)/7</f>
        <v>21.714285714285715</v>
      </c>
      <c r="M186" s="476" t="s">
        <v>25</v>
      </c>
      <c r="N186" s="477">
        <f>+'Plan General'!N292</f>
        <v>1</v>
      </c>
      <c r="O186" s="478">
        <f>IF(N186/I186&gt;1,1,+N186/I186)</f>
        <v>1</v>
      </c>
      <c r="P186" s="479">
        <f>+L186*O186</f>
        <v>21.714285714285715</v>
      </c>
      <c r="Q186" s="479">
        <f t="shared" si="67"/>
        <v>0</v>
      </c>
      <c r="R186" s="479">
        <f t="shared" si="68"/>
        <v>0</v>
      </c>
      <c r="S186" s="480"/>
      <c r="T186" s="480"/>
      <c r="U186" s="208" t="str">
        <f>+'Plan General'!U292</f>
        <v>Dado que en el país no existe cobro para uso de Hidrovia y que ha sido política de Estado el no cobro, se realizó estudio considerando que no es viable el cobro por el uso de esta Hidrovia.
De igual forma es importante precisar que con la colaboración del DNP y de acuerdo Binacional con la embajada de Holanda, se adelantan consultorías para la elaboración del Plan Maestro Fluvial con miras al Documento Conpes Fluvial de los próximos años en donde una de las  líneas de investigación es el componente de Financiación para el modos Fluvial, resultado del cual se podría determinar cómo política de estado el Cobro o no del uso de las Hidrovias de las diferentes regiones del país.</v>
      </c>
      <c r="V186" s="481">
        <f>IF(O186=100%,2,0)</f>
        <v>2</v>
      </c>
      <c r="W186" s="1264">
        <f t="shared" si="59"/>
        <v>0</v>
      </c>
      <c r="X186" s="481" t="str">
        <f>IF(V186+W186&gt;1,"CUMPLIDA",IF(W186=1,"EN TERMINO","VENCIDA"))</f>
        <v>CUMPLIDA</v>
      </c>
      <c r="Y186" s="1512"/>
      <c r="Z186" s="1087"/>
      <c r="AA186" s="1087"/>
      <c r="AB186" s="1095"/>
      <c r="WVW186" s="1072"/>
      <c r="WVX186" s="274" t="s">
        <v>433</v>
      </c>
      <c r="WVY186" s="1096">
        <f>COUNTIF($Y$68:$Y$68,$WVY$183)</f>
        <v>0</v>
      </c>
      <c r="WVZ186" s="1097">
        <f>COUNTIF($Y$68:$Y$68,$WVZ$183)</f>
        <v>1</v>
      </c>
      <c r="WWA186" s="1098">
        <f>COUNTIF($Y$68:$Y$68,$WWA$183)</f>
        <v>0</v>
      </c>
      <c r="WWB186" s="1099">
        <f>SUM(WVY186:WWA186)</f>
        <v>1</v>
      </c>
    </row>
    <row r="187" spans="1:28 16143:16151" x14ac:dyDescent="0.2">
      <c r="A187" s="1032" t="s">
        <v>922</v>
      </c>
      <c r="B187" s="1032"/>
      <c r="C187" s="1032"/>
      <c r="D187" s="1032"/>
      <c r="E187" s="1032"/>
      <c r="F187" s="1032"/>
      <c r="G187" s="1032"/>
      <c r="H187" s="1032"/>
      <c r="I187" s="1032"/>
      <c r="J187" s="1032"/>
      <c r="K187" s="1032"/>
      <c r="L187" s="1032"/>
      <c r="M187" s="1032"/>
      <c r="N187" s="1032"/>
      <c r="O187" s="1032"/>
      <c r="P187" s="1032"/>
      <c r="Q187" s="1032"/>
      <c r="R187" s="1032"/>
      <c r="S187" s="1032"/>
      <c r="T187" s="1032"/>
      <c r="U187" s="1032"/>
      <c r="V187" s="1013"/>
      <c r="W187" s="1264">
        <f t="shared" si="59"/>
        <v>0</v>
      </c>
      <c r="X187" s="1013"/>
      <c r="Y187" s="1013"/>
      <c r="Z187" s="1087"/>
      <c r="AA187" s="1087"/>
      <c r="AB187" s="1100"/>
    </row>
    <row r="188" spans="1:28 16143:16151" ht="120" x14ac:dyDescent="0.2">
      <c r="A188" s="1431">
        <v>1</v>
      </c>
      <c r="B188" s="1413" t="s">
        <v>1781</v>
      </c>
      <c r="C188" s="1413" t="s">
        <v>923</v>
      </c>
      <c r="D188" s="1413" t="s">
        <v>680</v>
      </c>
      <c r="E188" s="471" t="s">
        <v>982</v>
      </c>
      <c r="F188" s="472" t="s">
        <v>680</v>
      </c>
      <c r="G188" s="471" t="s">
        <v>1043</v>
      </c>
      <c r="H188" s="471" t="s">
        <v>51</v>
      </c>
      <c r="I188" s="473">
        <v>1</v>
      </c>
      <c r="J188" s="717">
        <v>41699</v>
      </c>
      <c r="K188" s="717">
        <v>41850</v>
      </c>
      <c r="L188" s="479">
        <f t="shared" ref="L188:L251" si="69">(K188-J188)/7</f>
        <v>21.571428571428573</v>
      </c>
      <c r="M188" s="718" t="s">
        <v>1171</v>
      </c>
      <c r="N188" s="477">
        <f>+'Plan General'!N311</f>
        <v>1</v>
      </c>
      <c r="O188" s="647">
        <f t="shared" ref="O188:O251" si="70">IF(N188/I188&gt;1,1,+N188/I188)</f>
        <v>1</v>
      </c>
      <c r="P188" s="479">
        <f t="shared" ref="P188:P251" si="71">+L188*O188</f>
        <v>21.571428571428573</v>
      </c>
      <c r="Q188" s="479">
        <f t="shared" ref="Q188:Q251" si="72">IF(K188&lt;=$T$5,P188,0)</f>
        <v>0</v>
      </c>
      <c r="R188" s="479">
        <f t="shared" ref="R188:R251" si="73">IF($T$5&gt;=K188,L188,0)</f>
        <v>0</v>
      </c>
      <c r="S188" s="480"/>
      <c r="T188" s="480"/>
      <c r="U188" s="208" t="str">
        <f>+'Plan General'!U311</f>
        <v>La Divulgación  dirigida a las autoridades de tránsito relacionada con todas las implicaciones de la ley 1696 de 2013, se realizó a través de conferencia dictada por la  Dra. Ayda Ospina  y a través del panel sobre la Mencionada ley, ambos en el marco del Cuarto Congreso Nacional de Autoridades Territoriales de Tránsito y Transporte, realizado en Cartagena entre el 20 y el 22 de  agosto de 2014, al que asistieron las autoridades de tránsito de todo el país.</v>
      </c>
      <c r="V188" s="481">
        <f t="shared" ref="V188:V251" si="74">IF(O188=100%,2,0)</f>
        <v>2</v>
      </c>
      <c r="W188" s="1264">
        <f t="shared" si="59"/>
        <v>0</v>
      </c>
      <c r="X188" s="481" t="str">
        <f t="shared" ref="X188:X251" si="75">IF(V188+W188&gt;1,"CUMPLIDA",IF(W188=1,"EN TERMINO","VENCIDA"))</f>
        <v>CUMPLIDA</v>
      </c>
      <c r="Y188" s="1512" t="str">
        <f>IF(X188&amp;X189&amp;X190&amp;X191&amp;X192&amp;X193="CUMPLIDA","CUMPLIDA",IF(OR(X188="VENCIDA",X189="VENCIDA",X190="VENCIDA",X191="VENCIDA",X192="VENCIDA",X193="VENCIDA"),"VENCIDA",IF(V188+V189+V190+V191+V192+V193=12,"CUMPLIDA","EN TERMINO")))</f>
        <v>CUMPLIDA</v>
      </c>
      <c r="Z188" s="1087"/>
      <c r="AA188" s="1087"/>
      <c r="AB188" s="1101"/>
    </row>
    <row r="189" spans="1:28 16143:16151" ht="60" x14ac:dyDescent="0.2">
      <c r="A189" s="1431"/>
      <c r="B189" s="1413"/>
      <c r="C189" s="1481"/>
      <c r="D189" s="1413" t="s">
        <v>680</v>
      </c>
      <c r="E189" s="471" t="s">
        <v>983</v>
      </c>
      <c r="F189" s="472" t="s">
        <v>680</v>
      </c>
      <c r="G189" s="471" t="s">
        <v>1044</v>
      </c>
      <c r="H189" s="471" t="s">
        <v>1045</v>
      </c>
      <c r="I189" s="473">
        <v>1</v>
      </c>
      <c r="J189" s="717">
        <v>41699</v>
      </c>
      <c r="K189" s="717">
        <v>41820</v>
      </c>
      <c r="L189" s="479">
        <f t="shared" si="69"/>
        <v>17.285714285714285</v>
      </c>
      <c r="M189" s="718" t="s">
        <v>1172</v>
      </c>
      <c r="N189" s="477">
        <f>+'Plan General'!N312</f>
        <v>1</v>
      </c>
      <c r="O189" s="647">
        <f t="shared" si="70"/>
        <v>1</v>
      </c>
      <c r="P189" s="479">
        <f t="shared" si="71"/>
        <v>17.285714285714285</v>
      </c>
      <c r="Q189" s="479">
        <f t="shared" si="72"/>
        <v>0</v>
      </c>
      <c r="R189" s="479">
        <f t="shared" si="73"/>
        <v>0</v>
      </c>
      <c r="S189" s="480"/>
      <c r="T189" s="480"/>
      <c r="U189" s="208" t="str">
        <f>+'Plan General'!U312</f>
        <v>Se hizo el despliegue implementando lo dispuesto en la Resolución 4564 de 2011 el día 10 de mayo de 2014.</v>
      </c>
      <c r="V189" s="481">
        <f t="shared" si="74"/>
        <v>2</v>
      </c>
      <c r="W189" s="1264">
        <f t="shared" si="59"/>
        <v>0</v>
      </c>
      <c r="X189" s="481" t="str">
        <f t="shared" si="75"/>
        <v>CUMPLIDA</v>
      </c>
      <c r="Y189" s="1513"/>
      <c r="Z189" s="1087"/>
      <c r="AA189" s="1087"/>
      <c r="AB189" s="1101"/>
    </row>
    <row r="190" spans="1:28 16143:16151" ht="108" x14ac:dyDescent="0.2">
      <c r="A190" s="1431"/>
      <c r="B190" s="1413"/>
      <c r="C190" s="1481"/>
      <c r="D190" s="1413" t="s">
        <v>680</v>
      </c>
      <c r="E190" s="1542" t="s">
        <v>984</v>
      </c>
      <c r="F190" s="472" t="s">
        <v>680</v>
      </c>
      <c r="G190" s="471" t="s">
        <v>1046</v>
      </c>
      <c r="H190" s="471" t="s">
        <v>1047</v>
      </c>
      <c r="I190" s="473">
        <v>1</v>
      </c>
      <c r="J190" s="717">
        <v>41699</v>
      </c>
      <c r="K190" s="717">
        <v>42004</v>
      </c>
      <c r="L190" s="479">
        <f t="shared" si="69"/>
        <v>43.571428571428569</v>
      </c>
      <c r="M190" s="718" t="s">
        <v>1171</v>
      </c>
      <c r="N190" s="477">
        <f>+'Plan General'!N313</f>
        <v>1</v>
      </c>
      <c r="O190" s="647">
        <f t="shared" si="70"/>
        <v>1</v>
      </c>
      <c r="P190" s="479">
        <f t="shared" si="71"/>
        <v>43.571428571428569</v>
      </c>
      <c r="Q190" s="479">
        <f t="shared" si="72"/>
        <v>0</v>
      </c>
      <c r="R190" s="479">
        <f t="shared" si="73"/>
        <v>0</v>
      </c>
      <c r="S190" s="480"/>
      <c r="T190" s="480"/>
      <c r="U190" s="208" t="str">
        <f>+'Plan General'!U313</f>
        <v>SE EXPIDIÓ EL DECRETO 348 DE 2015 "Por el cual se reglamenta el servicio público de transporte terrestre automotor especial y se adoptan otras disposiciones" 
Meta 3 acción 1: Se contrató estudio de oferta y demanda para la modalidad de mixto, el cual no se pudo concluir a 31 de diciembre de 2014, por inconvenientes de orden público al momento de hacer la toma de información de campo.
En junio se culminó el estudio para el servicio público de transporte mixto.</v>
      </c>
      <c r="V190" s="481">
        <f t="shared" si="74"/>
        <v>2</v>
      </c>
      <c r="W190" s="1264">
        <f t="shared" si="59"/>
        <v>0</v>
      </c>
      <c r="X190" s="481" t="str">
        <f t="shared" si="75"/>
        <v>CUMPLIDA</v>
      </c>
      <c r="Y190" s="1513"/>
      <c r="Z190" s="1087"/>
      <c r="AA190" s="1087"/>
      <c r="AB190" s="1101"/>
    </row>
    <row r="191" spans="1:28 16143:16151" ht="36" x14ac:dyDescent="0.2">
      <c r="A191" s="1431"/>
      <c r="B191" s="1413"/>
      <c r="C191" s="1481"/>
      <c r="D191" s="1413" t="s">
        <v>680</v>
      </c>
      <c r="E191" s="1481"/>
      <c r="F191" s="472" t="s">
        <v>680</v>
      </c>
      <c r="G191" s="471" t="s">
        <v>1048</v>
      </c>
      <c r="H191" s="471" t="s">
        <v>1049</v>
      </c>
      <c r="I191" s="473">
        <v>1</v>
      </c>
      <c r="J191" s="717">
        <v>41699</v>
      </c>
      <c r="K191" s="717">
        <v>42004</v>
      </c>
      <c r="L191" s="479">
        <f t="shared" si="69"/>
        <v>43.571428571428569</v>
      </c>
      <c r="M191" s="718" t="s">
        <v>1172</v>
      </c>
      <c r="N191" s="477">
        <f>+'Plan General'!N314</f>
        <v>1</v>
      </c>
      <c r="O191" s="647">
        <f t="shared" si="70"/>
        <v>1</v>
      </c>
      <c r="P191" s="479">
        <f t="shared" si="71"/>
        <v>43.571428571428569</v>
      </c>
      <c r="Q191" s="479">
        <f t="shared" si="72"/>
        <v>0</v>
      </c>
      <c r="R191" s="479">
        <f t="shared" si="73"/>
        <v>0</v>
      </c>
      <c r="S191" s="480"/>
      <c r="T191" s="480"/>
      <c r="U191" s="208" t="str">
        <f>+'Plan General'!U314</f>
        <v xml:space="preserve">SE EXPIDIÓ EL DECRETO 348 DE 2015 "Por el cual se reglamenta el servicio público de transporte terrestre automotor especial y se adoptan otras disposiciones" </v>
      </c>
      <c r="V191" s="481">
        <f t="shared" si="74"/>
        <v>2</v>
      </c>
      <c r="W191" s="1264">
        <f t="shared" si="59"/>
        <v>0</v>
      </c>
      <c r="X191" s="481" t="str">
        <f t="shared" si="75"/>
        <v>CUMPLIDA</v>
      </c>
      <c r="Y191" s="1513"/>
      <c r="Z191" s="1087"/>
      <c r="AA191" s="1087"/>
      <c r="AB191" s="1101"/>
    </row>
    <row r="192" spans="1:28 16143:16151" ht="204" x14ac:dyDescent="0.2">
      <c r="A192" s="1431"/>
      <c r="B192" s="1413"/>
      <c r="C192" s="1481"/>
      <c r="D192" s="1413" t="s">
        <v>680</v>
      </c>
      <c r="E192" s="471" t="s">
        <v>1869</v>
      </c>
      <c r="F192" s="472" t="s">
        <v>680</v>
      </c>
      <c r="G192" s="471" t="s">
        <v>1867</v>
      </c>
      <c r="H192" s="471" t="s">
        <v>1868</v>
      </c>
      <c r="I192" s="473">
        <v>1</v>
      </c>
      <c r="J192" s="717">
        <v>41699</v>
      </c>
      <c r="K192" s="717">
        <v>42004</v>
      </c>
      <c r="L192" s="479">
        <f t="shared" si="69"/>
        <v>43.571428571428569</v>
      </c>
      <c r="M192" s="718" t="s">
        <v>1172</v>
      </c>
      <c r="N192" s="477">
        <f>+'Plan General'!N315</f>
        <v>1</v>
      </c>
      <c r="O192" s="647">
        <f t="shared" si="70"/>
        <v>1</v>
      </c>
      <c r="P192" s="479">
        <f t="shared" si="71"/>
        <v>43.571428571428569</v>
      </c>
      <c r="Q192" s="479">
        <f t="shared" si="72"/>
        <v>0</v>
      </c>
      <c r="R192" s="479">
        <f t="shared" si="73"/>
        <v>0</v>
      </c>
      <c r="S192" s="480"/>
      <c r="T192" s="480"/>
      <c r="U192" s="208" t="str">
        <f>+'Plan General'!U315</f>
        <v>El viceministerio de transporte será el encargado de la coordinación del CONSET al interior del Ministerio de transporte . No se pudo citar a sesión pues de conformidad con el artículo 40 de la ley 336 de 1996, el Conset requiere de la designación de los miembros por parte del señor Presidente de la República. El Viceministerio de Transporte solicitará a la Presidencia la conformación de los delegados para poder citar a sesión. Porque todavía no existe la designación de los miembros por parte de la Presidencia de la República.
Se expidió  la resolución 001565 de 2014 Por la cual se expide la Guía metodológica para la elaboración del Plan Estratégico de Seguridad Vial.
Se replantea la acción, meta y unidad de medida de acuerdo a la justificación expuesta en el oficio 20151500115311 del 05/05/2015.</v>
      </c>
      <c r="V192" s="481">
        <f t="shared" si="74"/>
        <v>2</v>
      </c>
      <c r="W192" s="1264">
        <f t="shared" si="59"/>
        <v>0</v>
      </c>
      <c r="X192" s="481" t="str">
        <f t="shared" si="75"/>
        <v>CUMPLIDA</v>
      </c>
      <c r="Y192" s="1513"/>
      <c r="Z192" s="1087"/>
      <c r="AA192" s="1087"/>
      <c r="AB192" s="1101"/>
    </row>
    <row r="193" spans="1:28" ht="166.5" customHeight="1" x14ac:dyDescent="0.2">
      <c r="A193" s="1431"/>
      <c r="B193" s="1413"/>
      <c r="C193" s="1481"/>
      <c r="D193" s="1413" t="s">
        <v>680</v>
      </c>
      <c r="E193" s="471" t="s">
        <v>985</v>
      </c>
      <c r="F193" s="472" t="s">
        <v>680</v>
      </c>
      <c r="G193" s="471" t="s">
        <v>1050</v>
      </c>
      <c r="H193" s="471" t="s">
        <v>1051</v>
      </c>
      <c r="I193" s="473">
        <v>3</v>
      </c>
      <c r="J193" s="717">
        <v>41699</v>
      </c>
      <c r="K193" s="717">
        <v>42004</v>
      </c>
      <c r="L193" s="479">
        <f t="shared" si="69"/>
        <v>43.571428571428569</v>
      </c>
      <c r="M193" s="718" t="s">
        <v>1172</v>
      </c>
      <c r="N193" s="477">
        <f>+'Plan General'!N316</f>
        <v>3</v>
      </c>
      <c r="O193" s="647">
        <f t="shared" si="70"/>
        <v>1</v>
      </c>
      <c r="P193" s="479">
        <f t="shared" si="71"/>
        <v>43.571428571428569</v>
      </c>
      <c r="Q193" s="479">
        <f t="shared" si="72"/>
        <v>0</v>
      </c>
      <c r="R193" s="479">
        <f t="shared" si="73"/>
        <v>0</v>
      </c>
      <c r="S193" s="480"/>
      <c r="T193" s="480"/>
      <c r="U193" s="208" t="str">
        <f>+'Plan General'!U316</f>
        <v>Se expidieron las circulares.
20144000135701
20144010166901
20144000213141
20144000213151 y
20144010215351</v>
      </c>
      <c r="V193" s="481">
        <f t="shared" si="74"/>
        <v>2</v>
      </c>
      <c r="W193" s="1264">
        <f t="shared" si="59"/>
        <v>0</v>
      </c>
      <c r="X193" s="481" t="str">
        <f t="shared" si="75"/>
        <v>CUMPLIDA</v>
      </c>
      <c r="Y193" s="1513"/>
      <c r="Z193" s="1087"/>
      <c r="AA193" s="1087"/>
      <c r="AB193" s="1101"/>
    </row>
    <row r="194" spans="1:28" ht="96" x14ac:dyDescent="0.2">
      <c r="A194" s="1452">
        <v>2</v>
      </c>
      <c r="B194" s="1541" t="s">
        <v>2001</v>
      </c>
      <c r="C194" s="1413" t="s">
        <v>924</v>
      </c>
      <c r="D194" s="1402" t="s">
        <v>680</v>
      </c>
      <c r="E194" s="471" t="s">
        <v>986</v>
      </c>
      <c r="F194" s="472" t="s">
        <v>680</v>
      </c>
      <c r="G194" s="471" t="s">
        <v>1052</v>
      </c>
      <c r="H194" s="471" t="s">
        <v>31</v>
      </c>
      <c r="I194" s="473">
        <v>1</v>
      </c>
      <c r="J194" s="717">
        <v>41699</v>
      </c>
      <c r="K194" s="717">
        <v>41730</v>
      </c>
      <c r="L194" s="479">
        <f t="shared" si="69"/>
        <v>4.4285714285714288</v>
      </c>
      <c r="M194" s="718" t="s">
        <v>1172</v>
      </c>
      <c r="N194" s="477">
        <f>+'Plan General'!N317</f>
        <v>1</v>
      </c>
      <c r="O194" s="647">
        <f t="shared" si="70"/>
        <v>1</v>
      </c>
      <c r="P194" s="479">
        <f t="shared" si="71"/>
        <v>4.4285714285714288</v>
      </c>
      <c r="Q194" s="479">
        <f t="shared" si="72"/>
        <v>0</v>
      </c>
      <c r="R194" s="479">
        <f t="shared" si="73"/>
        <v>0</v>
      </c>
      <c r="S194" s="480"/>
      <c r="T194" s="480"/>
      <c r="U194" s="208" t="str">
        <f>+'Plan General'!U317</f>
        <v>Se envío oficio dirigido al Ministerio de Educación con radicado 20144210143921.</v>
      </c>
      <c r="V194" s="481">
        <f t="shared" si="74"/>
        <v>2</v>
      </c>
      <c r="W194" s="1264">
        <f t="shared" si="59"/>
        <v>0</v>
      </c>
      <c r="X194" s="481" t="str">
        <f t="shared" si="75"/>
        <v>CUMPLIDA</v>
      </c>
      <c r="Y194" s="1512" t="str">
        <f>IF(X194&amp;X195&amp;X196&amp;X197&amp;X198="CUMPLIDA","CUMPLIDA",IF(OR(X194="VENCIDA",X195="VENCIDA",X196="VENCIDA",X197="VENCIDA",X198="VENCIDA"),"VENCIDA",IF(V194+V195+V196+V197+V198=10,"CUMPLIDA","EN TERMINO")))</f>
        <v>CUMPLIDA</v>
      </c>
      <c r="Z194" s="1087"/>
      <c r="AA194" s="1087"/>
      <c r="AB194" s="1101"/>
    </row>
    <row r="195" spans="1:28" ht="84" x14ac:dyDescent="0.2">
      <c r="A195" s="1516"/>
      <c r="B195" s="1481"/>
      <c r="C195" s="1481"/>
      <c r="D195" s="1516"/>
      <c r="E195" s="471" t="s">
        <v>987</v>
      </c>
      <c r="F195" s="472" t="s">
        <v>680</v>
      </c>
      <c r="G195" s="471" t="s">
        <v>1053</v>
      </c>
      <c r="H195" s="471" t="s">
        <v>1054</v>
      </c>
      <c r="I195" s="473">
        <v>1</v>
      </c>
      <c r="J195" s="717">
        <v>41699</v>
      </c>
      <c r="K195" s="717">
        <v>42004</v>
      </c>
      <c r="L195" s="479">
        <f t="shared" si="69"/>
        <v>43.571428571428569</v>
      </c>
      <c r="M195" s="718" t="s">
        <v>1172</v>
      </c>
      <c r="N195" s="477">
        <f>+'Plan General'!N318</f>
        <v>1</v>
      </c>
      <c r="O195" s="647">
        <f t="shared" si="70"/>
        <v>1</v>
      </c>
      <c r="P195" s="479">
        <f t="shared" si="71"/>
        <v>43.571428571428569</v>
      </c>
      <c r="Q195" s="479">
        <f t="shared" si="72"/>
        <v>0</v>
      </c>
      <c r="R195" s="479">
        <f t="shared" si="73"/>
        <v>0</v>
      </c>
      <c r="S195" s="480"/>
      <c r="T195" s="480"/>
      <c r="U195" s="208" t="str">
        <f>+'Plan General'!U318</f>
        <v>Se expidió la Resolución 2410 del 17 de julio de 2015, Por la Cual se adopta el programa integral de estándares de servicio y seguridad vial para el tránsito de Motocicletas.</v>
      </c>
      <c r="V195" s="481">
        <f t="shared" si="74"/>
        <v>2</v>
      </c>
      <c r="W195" s="1264">
        <f t="shared" si="59"/>
        <v>0</v>
      </c>
      <c r="X195" s="481" t="str">
        <f t="shared" si="75"/>
        <v>CUMPLIDA</v>
      </c>
      <c r="Y195" s="1513"/>
      <c r="Z195" s="1087"/>
      <c r="AA195" s="1087"/>
      <c r="AB195" s="1101"/>
    </row>
    <row r="196" spans="1:28" ht="192" x14ac:dyDescent="0.2">
      <c r="A196" s="1516"/>
      <c r="B196" s="1481"/>
      <c r="C196" s="1481"/>
      <c r="D196" s="1516"/>
      <c r="E196" s="471" t="s">
        <v>988</v>
      </c>
      <c r="F196" s="472" t="s">
        <v>680</v>
      </c>
      <c r="G196" s="471" t="s">
        <v>1055</v>
      </c>
      <c r="H196" s="471" t="s">
        <v>1056</v>
      </c>
      <c r="I196" s="473">
        <v>1</v>
      </c>
      <c r="J196" s="717">
        <v>41699</v>
      </c>
      <c r="K196" s="717">
        <v>42004</v>
      </c>
      <c r="L196" s="479">
        <f t="shared" si="69"/>
        <v>43.571428571428569</v>
      </c>
      <c r="M196" s="718" t="s">
        <v>1172</v>
      </c>
      <c r="N196" s="477">
        <f>+'Plan General'!N319</f>
        <v>1</v>
      </c>
      <c r="O196" s="647">
        <f t="shared" si="70"/>
        <v>1</v>
      </c>
      <c r="P196" s="479">
        <f t="shared" si="71"/>
        <v>43.571428571428569</v>
      </c>
      <c r="Q196" s="479">
        <f t="shared" si="72"/>
        <v>0</v>
      </c>
      <c r="R196" s="479">
        <f t="shared" si="73"/>
        <v>0</v>
      </c>
      <c r="S196" s="480"/>
      <c r="T196" s="480"/>
      <c r="U196" s="208" t="str">
        <f>+'Plan General'!U319</f>
        <v>El ICONTEC con éste Ministerio, realizaron el análisis técnico de las condiciones de accesibilidad para las personas con discapacidad, infantil y adulto mayor en los vehículos de servicio público, para lo cual se realizó el comité técnico 173 de transporte terrestre de pasajeros donde participaron varias empresas y entidades del sector, como resultado de este proceso se expidió el 19 de noviembre de 2014, la norma técnica NTC5701 “VEHÍCULOS ACCESIBLES CON CARACTERÍSTICAS PARA EL TRANSPORTE URBANO DE PERSONAS, INCLUIDAS AQUELLAS CON MOVILIDAD Y/O COMUNICACIÓN REDUCIDA. CAPACIDAD MÍNIMA DE DIEZ PASAJEROS MÁS CONDUCTOR.
En el decreto 348 de 2015 - transporte especial- se establecieron condiciones especiales para garantizar el acceso a esta modalidad de transporte a personas con discapacidad- artículos 4,30 y 57.</v>
      </c>
      <c r="V196" s="481">
        <f t="shared" si="74"/>
        <v>2</v>
      </c>
      <c r="W196" s="1264">
        <f t="shared" si="59"/>
        <v>0</v>
      </c>
      <c r="X196" s="481" t="str">
        <f t="shared" si="75"/>
        <v>CUMPLIDA</v>
      </c>
      <c r="Y196" s="1513"/>
      <c r="Z196" s="1087"/>
      <c r="AA196" s="1087"/>
      <c r="AB196" s="1101"/>
    </row>
    <row r="197" spans="1:28" ht="180" x14ac:dyDescent="0.2">
      <c r="A197" s="1516"/>
      <c r="B197" s="1481"/>
      <c r="C197" s="1481"/>
      <c r="D197" s="1516"/>
      <c r="E197" s="471" t="s">
        <v>989</v>
      </c>
      <c r="F197" s="472" t="s">
        <v>680</v>
      </c>
      <c r="G197" s="471" t="s">
        <v>1871</v>
      </c>
      <c r="H197" s="471" t="s">
        <v>1872</v>
      </c>
      <c r="I197" s="473">
        <v>1</v>
      </c>
      <c r="J197" s="717">
        <v>41699</v>
      </c>
      <c r="K197" s="717">
        <v>42004</v>
      </c>
      <c r="L197" s="479">
        <f t="shared" si="69"/>
        <v>43.571428571428569</v>
      </c>
      <c r="M197" s="718" t="s">
        <v>1172</v>
      </c>
      <c r="N197" s="477">
        <f>+'Plan General'!N320</f>
        <v>1</v>
      </c>
      <c r="O197" s="647">
        <f t="shared" si="70"/>
        <v>1</v>
      </c>
      <c r="P197" s="479">
        <f t="shared" si="71"/>
        <v>43.571428571428569</v>
      </c>
      <c r="Q197" s="479">
        <f t="shared" si="72"/>
        <v>0</v>
      </c>
      <c r="R197" s="479">
        <f t="shared" si="73"/>
        <v>0</v>
      </c>
      <c r="S197" s="480"/>
      <c r="T197" s="480"/>
      <c r="U197" s="208" t="str">
        <f>+'Plan General'!U320</f>
        <v>Se proyectó borrador de acto administrativo que no se pudo expedir por que se argumentó jurídicamente que los remolques y semirremolques no son automotores, lo que los excluiría de la revisión técnico mecánica. Se decidió que deberán ser revisados como un conjunto unidad entre cabezote, unidad tractora, mas remolque o semirremolque. Para el 2015 se adelantara análisis técnicos para determinar que en las pistas de los CDA se queda efectuar la correspondiente revisión Tecnicomecánica del comportamiento de la unidad tractora más remolque o semirremolques.
Se replanteó meta y unidad de medida, de acurdo a la justificación expuesta en el Oficio 20151500115311 del 05/05/2015.</v>
      </c>
      <c r="V197" s="481">
        <f t="shared" si="74"/>
        <v>2</v>
      </c>
      <c r="W197" s="1264">
        <f t="shared" si="59"/>
        <v>0</v>
      </c>
      <c r="X197" s="481" t="str">
        <f t="shared" si="75"/>
        <v>CUMPLIDA</v>
      </c>
      <c r="Y197" s="1513"/>
      <c r="Z197" s="1087"/>
      <c r="AA197" s="1087"/>
      <c r="AB197" s="1101"/>
    </row>
    <row r="198" spans="1:28" ht="84" x14ac:dyDescent="0.2">
      <c r="A198" s="1516"/>
      <c r="B198" s="1481"/>
      <c r="C198" s="1481"/>
      <c r="D198" s="1516"/>
      <c r="E198" s="471" t="s">
        <v>1194</v>
      </c>
      <c r="F198" s="472" t="s">
        <v>680</v>
      </c>
      <c r="G198" s="471" t="s">
        <v>1057</v>
      </c>
      <c r="H198" s="471" t="s">
        <v>1058</v>
      </c>
      <c r="I198" s="473">
        <v>2</v>
      </c>
      <c r="J198" s="717">
        <v>41730</v>
      </c>
      <c r="K198" s="717">
        <v>42004</v>
      </c>
      <c r="L198" s="479">
        <f t="shared" si="69"/>
        <v>39.142857142857146</v>
      </c>
      <c r="M198" s="718" t="s">
        <v>1172</v>
      </c>
      <c r="N198" s="477">
        <f>+'Plan General'!N321</f>
        <v>2</v>
      </c>
      <c r="O198" s="647">
        <f t="shared" si="70"/>
        <v>1</v>
      </c>
      <c r="P198" s="479">
        <f t="shared" si="71"/>
        <v>39.142857142857146</v>
      </c>
      <c r="Q198" s="479">
        <f t="shared" si="72"/>
        <v>0</v>
      </c>
      <c r="R198" s="479">
        <f t="shared" si="73"/>
        <v>0</v>
      </c>
      <c r="S198" s="480"/>
      <c r="T198" s="480"/>
      <c r="U198" s="208" t="str">
        <f>+'Plan General'!U321</f>
        <v>Existen acta en la que se definió que se debe revisar la norma técnica colombiana que tiene que ver con la medición del ruido , el Ministerio de ambiente participo en la reunión del asunto.</v>
      </c>
      <c r="V198" s="481">
        <f t="shared" si="74"/>
        <v>2</v>
      </c>
      <c r="W198" s="1264">
        <f t="shared" ref="W198:W261" si="76">IF(K198&lt;$X$3,0,1)</f>
        <v>0</v>
      </c>
      <c r="X198" s="481" t="str">
        <f t="shared" si="75"/>
        <v>CUMPLIDA</v>
      </c>
      <c r="Y198" s="1513"/>
      <c r="Z198" s="1087"/>
      <c r="AA198" s="1087"/>
      <c r="AB198" s="1101"/>
    </row>
    <row r="199" spans="1:28" ht="72" x14ac:dyDescent="0.2">
      <c r="A199" s="1452">
        <v>3</v>
      </c>
      <c r="B199" s="1413" t="s">
        <v>1782</v>
      </c>
      <c r="C199" s="1413" t="s">
        <v>925</v>
      </c>
      <c r="D199" s="1402" t="s">
        <v>680</v>
      </c>
      <c r="E199" s="1542" t="s">
        <v>990</v>
      </c>
      <c r="F199" s="472" t="s">
        <v>680</v>
      </c>
      <c r="G199" s="471" t="s">
        <v>1059</v>
      </c>
      <c r="H199" s="720" t="s">
        <v>1060</v>
      </c>
      <c r="I199" s="473">
        <v>1</v>
      </c>
      <c r="J199" s="717">
        <v>41730</v>
      </c>
      <c r="K199" s="717">
        <v>42004</v>
      </c>
      <c r="L199" s="479">
        <f t="shared" si="69"/>
        <v>39.142857142857146</v>
      </c>
      <c r="M199" s="718" t="s">
        <v>1172</v>
      </c>
      <c r="N199" s="477">
        <f>+'Plan General'!N322</f>
        <v>1</v>
      </c>
      <c r="O199" s="647">
        <f t="shared" si="70"/>
        <v>1</v>
      </c>
      <c r="P199" s="479">
        <f t="shared" si="71"/>
        <v>39.142857142857146</v>
      </c>
      <c r="Q199" s="479">
        <f t="shared" si="72"/>
        <v>0</v>
      </c>
      <c r="R199" s="479">
        <f t="shared" si="73"/>
        <v>0</v>
      </c>
      <c r="S199" s="480"/>
      <c r="T199" s="480"/>
      <c r="U199" s="208" t="str">
        <f>+'Plan General'!U322</f>
        <v>No se utilizó el mecanismo de circular, pero se realizaron foros de socialización los días 4, 9, 12 y 16 de junio de 2014 a la que asistieron organismos de tránsito, organismos de apoyo, ministerios, policía nacional y asociaciones como consta en las listas de asistencia. La convocatoria se hizo a través del despacho del viceministerio de transporte.</v>
      </c>
      <c r="V199" s="481">
        <f t="shared" si="74"/>
        <v>2</v>
      </c>
      <c r="W199" s="1264">
        <f t="shared" si="76"/>
        <v>0</v>
      </c>
      <c r="X199" s="481" t="str">
        <f t="shared" si="75"/>
        <v>CUMPLIDA</v>
      </c>
      <c r="Y199" s="1543" t="str">
        <f>IF(X199&amp;X200&amp;X201="CUMPLIDA","CUMPLIDA",IF(OR(X199="VENCIDA",X200="VENCIDA",X201="VENCIDA"),"VENCIDA",IF(V199+V200+V201=6,"CUMPLIDA","EN TERMINO")))</f>
        <v>CUMPLIDA</v>
      </c>
      <c r="Z199" s="1087"/>
      <c r="AA199" s="1087"/>
      <c r="AB199" s="1101"/>
    </row>
    <row r="200" spans="1:28" ht="60" x14ac:dyDescent="0.2">
      <c r="A200" s="1516"/>
      <c r="B200" s="1481"/>
      <c r="C200" s="1481"/>
      <c r="D200" s="1516"/>
      <c r="E200" s="1481"/>
      <c r="F200" s="472" t="s">
        <v>680</v>
      </c>
      <c r="G200" s="471" t="s">
        <v>1061</v>
      </c>
      <c r="H200" s="720" t="s">
        <v>1060</v>
      </c>
      <c r="I200" s="473">
        <v>1</v>
      </c>
      <c r="J200" s="717">
        <v>41730</v>
      </c>
      <c r="K200" s="717">
        <v>42004</v>
      </c>
      <c r="L200" s="479">
        <f t="shared" si="69"/>
        <v>39.142857142857146</v>
      </c>
      <c r="M200" s="718" t="s">
        <v>1172</v>
      </c>
      <c r="N200" s="477">
        <f>+'Plan General'!N323</f>
        <v>1</v>
      </c>
      <c r="O200" s="647">
        <f t="shared" si="70"/>
        <v>1</v>
      </c>
      <c r="P200" s="479">
        <f t="shared" si="71"/>
        <v>39.142857142857146</v>
      </c>
      <c r="Q200" s="479">
        <f t="shared" si="72"/>
        <v>0</v>
      </c>
      <c r="R200" s="479">
        <f t="shared" si="73"/>
        <v>0</v>
      </c>
      <c r="S200" s="480"/>
      <c r="T200" s="480"/>
      <c r="U200" s="208" t="str">
        <f>+'Plan General'!U323</f>
        <v>Se expidió circular 20154000055291 del 4 de marzo de 2015.</v>
      </c>
      <c r="V200" s="481">
        <f t="shared" si="74"/>
        <v>2</v>
      </c>
      <c r="W200" s="1264">
        <f t="shared" si="76"/>
        <v>0</v>
      </c>
      <c r="X200" s="481" t="str">
        <f t="shared" si="75"/>
        <v>CUMPLIDA</v>
      </c>
      <c r="Y200" s="1516"/>
      <c r="Z200" s="1087"/>
      <c r="AA200" s="1087"/>
      <c r="AB200" s="1101"/>
    </row>
    <row r="201" spans="1:28" ht="96" x14ac:dyDescent="0.2">
      <c r="A201" s="1516"/>
      <c r="B201" s="1481"/>
      <c r="C201" s="1481"/>
      <c r="D201" s="1516"/>
      <c r="E201" s="1481"/>
      <c r="F201" s="472" t="s">
        <v>680</v>
      </c>
      <c r="G201" s="471" t="s">
        <v>1062</v>
      </c>
      <c r="H201" s="720" t="s">
        <v>1060</v>
      </c>
      <c r="I201" s="473">
        <v>1</v>
      </c>
      <c r="J201" s="717">
        <v>41730</v>
      </c>
      <c r="K201" s="717">
        <v>42004</v>
      </c>
      <c r="L201" s="479">
        <f t="shared" si="69"/>
        <v>39.142857142857146</v>
      </c>
      <c r="M201" s="718" t="s">
        <v>1172</v>
      </c>
      <c r="N201" s="477">
        <f>+'Plan General'!N324</f>
        <v>1</v>
      </c>
      <c r="O201" s="647">
        <f t="shared" si="70"/>
        <v>1</v>
      </c>
      <c r="P201" s="479">
        <f t="shared" si="71"/>
        <v>39.142857142857146</v>
      </c>
      <c r="Q201" s="479">
        <f t="shared" si="72"/>
        <v>0</v>
      </c>
      <c r="R201" s="479">
        <f t="shared" si="73"/>
        <v>0</v>
      </c>
      <c r="S201" s="480"/>
      <c r="T201" s="480"/>
      <c r="U201" s="208" t="str">
        <f>+'Plan General'!U324</f>
        <v>“Circular a las autoridades locales para que ejerzan control sobre los establecimientos no vigilados.”. La Dirección de transporte y transito como cumplimiento de esta meta hace referencia a la expedición de la circular 20144000252931  del 21 de julio de 2014. Si bien es cierto en esta circular se menciona y reitera algunas directrices relacionada con la obligación de ejercer el control permanente al servicio irregular o ilegal del transporte.</v>
      </c>
      <c r="V201" s="481">
        <f t="shared" si="74"/>
        <v>2</v>
      </c>
      <c r="W201" s="1264">
        <f t="shared" si="76"/>
        <v>0</v>
      </c>
      <c r="X201" s="481" t="str">
        <f t="shared" si="75"/>
        <v>CUMPLIDA</v>
      </c>
      <c r="Y201" s="1516"/>
      <c r="Z201" s="1087"/>
      <c r="AA201" s="1087"/>
      <c r="AB201" s="1101"/>
    </row>
    <row r="202" spans="1:28" ht="60" x14ac:dyDescent="0.2">
      <c r="A202" s="1431">
        <v>4</v>
      </c>
      <c r="B202" s="1413" t="s">
        <v>1783</v>
      </c>
      <c r="C202" s="1413" t="s">
        <v>926</v>
      </c>
      <c r="D202" s="1402" t="s">
        <v>680</v>
      </c>
      <c r="E202" s="1544" t="s">
        <v>991</v>
      </c>
      <c r="F202" s="472" t="s">
        <v>680</v>
      </c>
      <c r="G202" s="471" t="s">
        <v>1063</v>
      </c>
      <c r="H202" s="471" t="s">
        <v>1064</v>
      </c>
      <c r="I202" s="473">
        <v>1</v>
      </c>
      <c r="J202" s="728">
        <v>41701</v>
      </c>
      <c r="K202" s="728">
        <v>42002</v>
      </c>
      <c r="L202" s="479">
        <f t="shared" si="69"/>
        <v>43</v>
      </c>
      <c r="M202" s="718" t="s">
        <v>1173</v>
      </c>
      <c r="N202" s="477">
        <f>+'Plan General'!N325</f>
        <v>1</v>
      </c>
      <c r="O202" s="647">
        <f t="shared" si="70"/>
        <v>1</v>
      </c>
      <c r="P202" s="479">
        <f t="shared" si="71"/>
        <v>43</v>
      </c>
      <c r="Q202" s="479">
        <f t="shared" si="72"/>
        <v>0</v>
      </c>
      <c r="R202" s="479">
        <f t="shared" si="73"/>
        <v>0</v>
      </c>
      <c r="S202" s="480"/>
      <c r="T202" s="480"/>
      <c r="U202" s="208" t="str">
        <f>+'Plan General'!U325</f>
        <v>Se generaron oficios a las autoridades de tránsito solicitándoles la corrección de los códigos de infracción, se recibieron 47 solicitudes de corrección, con corte a 15 de diciembre,   las cuales fueron atendidas en su totalidad por la Dirección Nacional Simit, se realizó informe de seguimiento.</v>
      </c>
      <c r="V202" s="481">
        <f t="shared" si="74"/>
        <v>2</v>
      </c>
      <c r="W202" s="1264">
        <f t="shared" si="76"/>
        <v>0</v>
      </c>
      <c r="X202" s="481" t="str">
        <f t="shared" si="75"/>
        <v>CUMPLIDA</v>
      </c>
      <c r="Y202" s="1512" t="str">
        <f>IF(X202&amp;X203="CUMPLIDA","CUMPLIDA",IF(OR(X202="VENCIDA",X203="VENCIDA"),"VENCIDA",IF(V202+V203=4,"CUMPLIDA","EN TERMINO")))</f>
        <v>CUMPLIDA</v>
      </c>
      <c r="Z202" s="1087"/>
      <c r="AA202" s="1087"/>
      <c r="AB202" s="1101"/>
    </row>
    <row r="203" spans="1:28" ht="60" x14ac:dyDescent="0.2">
      <c r="A203" s="1513"/>
      <c r="B203" s="1481"/>
      <c r="C203" s="1481"/>
      <c r="D203" s="1516"/>
      <c r="E203" s="1545"/>
      <c r="F203" s="472" t="s">
        <v>680</v>
      </c>
      <c r="G203" s="471" t="s">
        <v>1065</v>
      </c>
      <c r="H203" s="471" t="s">
        <v>1066</v>
      </c>
      <c r="I203" s="473">
        <v>1</v>
      </c>
      <c r="J203" s="728">
        <v>41764</v>
      </c>
      <c r="K203" s="728">
        <v>41943</v>
      </c>
      <c r="L203" s="479">
        <f t="shared" si="69"/>
        <v>25.571428571428573</v>
      </c>
      <c r="M203" s="718" t="s">
        <v>1174</v>
      </c>
      <c r="N203" s="477">
        <f>+'Plan General'!N326</f>
        <v>1</v>
      </c>
      <c r="O203" s="647">
        <f t="shared" si="70"/>
        <v>1</v>
      </c>
      <c r="P203" s="479">
        <f t="shared" si="71"/>
        <v>25.571428571428573</v>
      </c>
      <c r="Q203" s="479">
        <f t="shared" si="72"/>
        <v>0</v>
      </c>
      <c r="R203" s="479">
        <f t="shared" si="73"/>
        <v>0</v>
      </c>
      <c r="S203" s="480"/>
      <c r="T203" s="480"/>
      <c r="U203" s="208" t="str">
        <f>+'Plan General'!U326</f>
        <v>Se solicitó al desarrollador el ajuste en el Sistema, se implemento la funcionalidad en la aplicación SIMIT.</v>
      </c>
      <c r="V203" s="481">
        <f t="shared" si="74"/>
        <v>2</v>
      </c>
      <c r="W203" s="1264">
        <f t="shared" si="76"/>
        <v>0</v>
      </c>
      <c r="X203" s="481" t="str">
        <f t="shared" si="75"/>
        <v>CUMPLIDA</v>
      </c>
      <c r="Y203" s="1513"/>
      <c r="Z203" s="1087"/>
      <c r="AA203" s="1087"/>
      <c r="AB203" s="1101"/>
    </row>
    <row r="204" spans="1:28" ht="228" x14ac:dyDescent="0.2">
      <c r="A204" s="1431">
        <v>5</v>
      </c>
      <c r="B204" s="1413" t="s">
        <v>1784</v>
      </c>
      <c r="C204" s="1413" t="s">
        <v>927</v>
      </c>
      <c r="D204" s="1402" t="s">
        <v>680</v>
      </c>
      <c r="E204" s="1546" t="s">
        <v>992</v>
      </c>
      <c r="F204" s="472" t="s">
        <v>680</v>
      </c>
      <c r="G204" s="495" t="s">
        <v>1067</v>
      </c>
      <c r="H204" s="495" t="s">
        <v>1068</v>
      </c>
      <c r="I204" s="496">
        <v>6</v>
      </c>
      <c r="J204" s="728">
        <v>41699</v>
      </c>
      <c r="K204" s="728">
        <v>41943</v>
      </c>
      <c r="L204" s="479">
        <f t="shared" si="69"/>
        <v>34.857142857142854</v>
      </c>
      <c r="M204" s="718" t="s">
        <v>1172</v>
      </c>
      <c r="N204" s="477">
        <f>+'Plan General'!N327</f>
        <v>6</v>
      </c>
      <c r="O204" s="647">
        <f t="shared" si="70"/>
        <v>1</v>
      </c>
      <c r="P204" s="479">
        <f t="shared" si="71"/>
        <v>34.857142857142854</v>
      </c>
      <c r="Q204" s="479">
        <f t="shared" si="72"/>
        <v>0</v>
      </c>
      <c r="R204" s="479">
        <f t="shared" si="73"/>
        <v>0</v>
      </c>
      <c r="S204" s="480"/>
      <c r="T204" s="480"/>
      <c r="U204" s="208" t="str">
        <f>+'Plan General'!U327</f>
        <v>Este tema ha sido tratado en dos escenarios.
1. La estrategia seguida por el  Ministerio de Transporte  y la Dirección de  Tránsito de la Policía Nacional, es la de realizar estas mesas de trabajo a través  del  Comité de Representación de Capítulo Técnico de Autoridades de Tránsito, Transporte y Movilidad  de la Federación Colombiana de Municipios.  Allí asisten los secretarios de tránsito de los diferentes municipios y los temas relacionados  con procedimientos y estándares de  Control, información de accidentalidad,  información de multas y recaudos, entre otros, han sido objeto de análisis al interior de este Comité.
2. De manera específica con la Secretaría de Movilidad de Bogotá, la Dirección de Transporte y Tránsito del Mt y la Dirección de tránsito de la Policía Nacional, vienen realizando periódicamente reuniones de coordinación y análisis de los temas de movilidad, accidentalidad, sistemas de información, operativos de control, multas y recaudos entre otros.</v>
      </c>
      <c r="V204" s="481">
        <f t="shared" si="74"/>
        <v>2</v>
      </c>
      <c r="W204" s="1264">
        <f t="shared" si="76"/>
        <v>0</v>
      </c>
      <c r="X204" s="481" t="str">
        <f t="shared" si="75"/>
        <v>CUMPLIDA</v>
      </c>
      <c r="Y204" s="1512" t="str">
        <f>IF(X204&amp;X205="CUMPLIDA","CUMPLIDA",IF(OR(X204="VENCIDA",X205="VENCIDA"),"VENCIDA",IF(V204+V205=4,"CUMPLIDA","EN TERMINO")))</f>
        <v>CUMPLIDA</v>
      </c>
      <c r="Z204" s="1087"/>
      <c r="AA204" s="1087"/>
      <c r="AB204" s="1101"/>
    </row>
    <row r="205" spans="1:28" ht="96" x14ac:dyDescent="0.2">
      <c r="A205" s="1513"/>
      <c r="B205" s="1481"/>
      <c r="C205" s="1481"/>
      <c r="D205" s="1516"/>
      <c r="E205" s="1481"/>
      <c r="F205" s="472" t="s">
        <v>680</v>
      </c>
      <c r="G205" s="495" t="s">
        <v>1069</v>
      </c>
      <c r="H205" s="495" t="s">
        <v>1070</v>
      </c>
      <c r="I205" s="496">
        <v>1</v>
      </c>
      <c r="J205" s="728">
        <v>41699</v>
      </c>
      <c r="K205" s="728">
        <v>41943</v>
      </c>
      <c r="L205" s="479">
        <f t="shared" si="69"/>
        <v>34.857142857142854</v>
      </c>
      <c r="M205" s="718" t="s">
        <v>1172</v>
      </c>
      <c r="N205" s="477">
        <f>+'Plan General'!N328</f>
        <v>1</v>
      </c>
      <c r="O205" s="647">
        <f t="shared" si="70"/>
        <v>1</v>
      </c>
      <c r="P205" s="479">
        <f t="shared" si="71"/>
        <v>34.857142857142854</v>
      </c>
      <c r="Q205" s="479">
        <f t="shared" si="72"/>
        <v>0</v>
      </c>
      <c r="R205" s="479">
        <f t="shared" si="73"/>
        <v>0</v>
      </c>
      <c r="S205" s="480"/>
      <c r="T205" s="480"/>
      <c r="U205" s="208" t="str">
        <f>+'Plan General'!U328</f>
        <v xml:space="preserve">De las reuniones, tanto del Comité  de representación del capítulo técnico de Autoridades de Tránsito, Transporte y Movilidad de la Federación Colombiana de Municipios a las que ha asistido la DTT y la DITRA, como de las reuniones con la Secretaría de la Movilidad de Bogotá, se han llevando actas y ayudas memoria  que contienen conclusiones  de los temas tratados y recomendaciones para las autoridades de tránsito. </v>
      </c>
      <c r="V205" s="481">
        <f t="shared" si="74"/>
        <v>2</v>
      </c>
      <c r="W205" s="1264">
        <f t="shared" si="76"/>
        <v>0</v>
      </c>
      <c r="X205" s="481" t="str">
        <f t="shared" si="75"/>
        <v>CUMPLIDA</v>
      </c>
      <c r="Y205" s="1513"/>
      <c r="Z205" s="1087"/>
      <c r="AA205" s="1087"/>
      <c r="AB205" s="1101"/>
    </row>
    <row r="206" spans="1:28" ht="48" x14ac:dyDescent="0.2">
      <c r="A206" s="1431">
        <v>6</v>
      </c>
      <c r="B206" s="1413" t="s">
        <v>1785</v>
      </c>
      <c r="C206" s="1413" t="s">
        <v>928</v>
      </c>
      <c r="D206" s="1402" t="s">
        <v>680</v>
      </c>
      <c r="E206" s="1546" t="s">
        <v>993</v>
      </c>
      <c r="F206" s="472" t="s">
        <v>680</v>
      </c>
      <c r="G206" s="495" t="s">
        <v>1071</v>
      </c>
      <c r="H206" s="495" t="s">
        <v>1072</v>
      </c>
      <c r="I206" s="496">
        <v>5</v>
      </c>
      <c r="J206" s="728">
        <v>41791</v>
      </c>
      <c r="K206" s="728">
        <v>42004</v>
      </c>
      <c r="L206" s="479">
        <f t="shared" si="69"/>
        <v>30.428571428571427</v>
      </c>
      <c r="M206" s="718" t="s">
        <v>1175</v>
      </c>
      <c r="N206" s="477">
        <f>+'Plan General'!N329</f>
        <v>5</v>
      </c>
      <c r="O206" s="647">
        <f t="shared" si="70"/>
        <v>1</v>
      </c>
      <c r="P206" s="479">
        <f t="shared" si="71"/>
        <v>30.428571428571427</v>
      </c>
      <c r="Q206" s="479">
        <f t="shared" si="72"/>
        <v>0</v>
      </c>
      <c r="R206" s="479">
        <f t="shared" si="73"/>
        <v>0</v>
      </c>
      <c r="S206" s="480"/>
      <c r="T206" s="480"/>
      <c r="U206" s="208" t="str">
        <f>+'Plan General'!U329</f>
        <v>Se socializó el plan desde 2013 hasta febrero de 2014. Se realizaron ajustes hasta junio de 2014.</v>
      </c>
      <c r="V206" s="481">
        <f t="shared" si="74"/>
        <v>2</v>
      </c>
      <c r="W206" s="1264">
        <f t="shared" si="76"/>
        <v>0</v>
      </c>
      <c r="X206" s="481" t="str">
        <f t="shared" si="75"/>
        <v>CUMPLIDA</v>
      </c>
      <c r="Y206" s="1512" t="str">
        <f>IF(X206&amp;X207="CUMPLIDA","CUMPLIDA",IF(OR(X206="VENCIDA",X207="VENCIDA"),"VENCIDA",IF(V206+V207=4,"CUMPLIDA","EN TERMINO")))</f>
        <v>CUMPLIDA</v>
      </c>
      <c r="Z206" s="1087"/>
      <c r="AA206" s="1087"/>
      <c r="AB206" s="1101"/>
    </row>
    <row r="207" spans="1:28" ht="48" x14ac:dyDescent="0.2">
      <c r="A207" s="1513"/>
      <c r="B207" s="1481"/>
      <c r="C207" s="1481"/>
      <c r="D207" s="1516"/>
      <c r="E207" s="1481"/>
      <c r="F207" s="472" t="s">
        <v>680</v>
      </c>
      <c r="G207" s="495" t="s">
        <v>1073</v>
      </c>
      <c r="H207" s="495" t="s">
        <v>1074</v>
      </c>
      <c r="I207" s="496">
        <v>1</v>
      </c>
      <c r="J207" s="728">
        <v>41791</v>
      </c>
      <c r="K207" s="728">
        <v>42004</v>
      </c>
      <c r="L207" s="479">
        <f t="shared" si="69"/>
        <v>30.428571428571427</v>
      </c>
      <c r="M207" s="718" t="s">
        <v>1175</v>
      </c>
      <c r="N207" s="477">
        <f>+'Plan General'!N330</f>
        <v>1</v>
      </c>
      <c r="O207" s="647">
        <f t="shared" si="70"/>
        <v>1</v>
      </c>
      <c r="P207" s="479">
        <f t="shared" si="71"/>
        <v>30.428571428571427</v>
      </c>
      <c r="Q207" s="479">
        <f t="shared" si="72"/>
        <v>0</v>
      </c>
      <c r="R207" s="479">
        <f t="shared" si="73"/>
        <v>0</v>
      </c>
      <c r="S207" s="480"/>
      <c r="T207" s="480"/>
      <c r="U207" s="208" t="str">
        <f>+'Plan General'!U330</f>
        <v xml:space="preserve">Se expidió la Resolución   002273  del 06 AG02014 "Por la cual se ajusta  el Plan Nacional de Seguridad Vial 20 11-2021 Y se dictan otras disposiciones" </v>
      </c>
      <c r="V207" s="481">
        <f t="shared" si="74"/>
        <v>2</v>
      </c>
      <c r="W207" s="1264">
        <f t="shared" si="76"/>
        <v>0</v>
      </c>
      <c r="X207" s="481" t="str">
        <f t="shared" si="75"/>
        <v>CUMPLIDA</v>
      </c>
      <c r="Y207" s="1513"/>
      <c r="Z207" s="1087"/>
      <c r="AA207" s="1087"/>
      <c r="AB207" s="1101"/>
    </row>
    <row r="208" spans="1:28" ht="48" x14ac:dyDescent="0.2">
      <c r="A208" s="1431">
        <v>7</v>
      </c>
      <c r="B208" s="1413" t="s">
        <v>1786</v>
      </c>
      <c r="C208" s="1413" t="s">
        <v>929</v>
      </c>
      <c r="D208" s="1402" t="s">
        <v>680</v>
      </c>
      <c r="E208" s="1546" t="s">
        <v>994</v>
      </c>
      <c r="F208" s="472" t="s">
        <v>680</v>
      </c>
      <c r="G208" s="727" t="s">
        <v>1075</v>
      </c>
      <c r="H208" s="495" t="s">
        <v>1076</v>
      </c>
      <c r="I208" s="496">
        <v>3</v>
      </c>
      <c r="J208" s="728">
        <v>41730</v>
      </c>
      <c r="K208" s="728">
        <v>42004</v>
      </c>
      <c r="L208" s="479">
        <f t="shared" si="69"/>
        <v>39.142857142857146</v>
      </c>
      <c r="M208" s="718" t="s">
        <v>1175</v>
      </c>
      <c r="N208" s="477">
        <f>+'Plan General'!N331</f>
        <v>3</v>
      </c>
      <c r="O208" s="647">
        <f t="shared" si="70"/>
        <v>1</v>
      </c>
      <c r="P208" s="479">
        <f t="shared" si="71"/>
        <v>39.142857142857146</v>
      </c>
      <c r="Q208" s="479">
        <f t="shared" si="72"/>
        <v>0</v>
      </c>
      <c r="R208" s="479">
        <f t="shared" si="73"/>
        <v>0</v>
      </c>
      <c r="S208" s="480"/>
      <c r="T208" s="480"/>
      <c r="U208" s="208" t="str">
        <f>+'Plan General'!U331</f>
        <v>Se contrataron 2 consultores y,  a la firma Fundación Creamos Colombia  para estudio técnico a presentar en Función Pública relacionado con estructura, planta de personal, cargas de trabajo.</v>
      </c>
      <c r="V208" s="481">
        <f t="shared" si="74"/>
        <v>2</v>
      </c>
      <c r="W208" s="1264">
        <f t="shared" si="76"/>
        <v>0</v>
      </c>
      <c r="X208" s="481" t="str">
        <f t="shared" si="75"/>
        <v>CUMPLIDA</v>
      </c>
      <c r="Y208" s="1512" t="str">
        <f>IF(X208&amp;X209&amp;X210="CUMPLIDA","CUMPLIDA",IF(OR(X208="VENCIDA",X209="VENCIDA",X210="VENCIDA"),"VENCIDA",IF(V208+V209+V210=6,"CUMPLIDA","EN TERMINO")))</f>
        <v>CUMPLIDA</v>
      </c>
      <c r="Z208" s="1087"/>
      <c r="AA208" s="1087"/>
      <c r="AB208" s="1101"/>
    </row>
    <row r="209" spans="1:28" ht="48" x14ac:dyDescent="0.2">
      <c r="A209" s="1513"/>
      <c r="B209" s="1481"/>
      <c r="C209" s="1481"/>
      <c r="D209" s="1516"/>
      <c r="E209" s="1481"/>
      <c r="F209" s="472" t="s">
        <v>680</v>
      </c>
      <c r="G209" s="727" t="s">
        <v>1077</v>
      </c>
      <c r="H209" s="495" t="s">
        <v>1078</v>
      </c>
      <c r="I209" s="496">
        <v>1</v>
      </c>
      <c r="J209" s="728">
        <v>41730</v>
      </c>
      <c r="K209" s="728">
        <v>42004</v>
      </c>
      <c r="L209" s="479">
        <f t="shared" si="69"/>
        <v>39.142857142857146</v>
      </c>
      <c r="M209" s="718" t="s">
        <v>1175</v>
      </c>
      <c r="N209" s="477">
        <f>+'Plan General'!N332</f>
        <v>1</v>
      </c>
      <c r="O209" s="647">
        <f t="shared" si="70"/>
        <v>1</v>
      </c>
      <c r="P209" s="479">
        <f t="shared" si="71"/>
        <v>39.142857142857146</v>
      </c>
      <c r="Q209" s="479">
        <f t="shared" si="72"/>
        <v>0</v>
      </c>
      <c r="R209" s="479">
        <f t="shared" si="73"/>
        <v>0</v>
      </c>
      <c r="S209" s="480"/>
      <c r="T209" s="480"/>
      <c r="U209" s="208" t="str">
        <f>+'Plan General'!U332</f>
        <v>Se realizó documento con el diagnóstico de las muertes y lesiones por tránsito.</v>
      </c>
      <c r="V209" s="481">
        <f t="shared" si="74"/>
        <v>2</v>
      </c>
      <c r="W209" s="1264">
        <f t="shared" si="76"/>
        <v>0</v>
      </c>
      <c r="X209" s="481" t="str">
        <f t="shared" si="75"/>
        <v>CUMPLIDA</v>
      </c>
      <c r="Y209" s="1513"/>
      <c r="Z209" s="1087"/>
      <c r="AA209" s="1087"/>
      <c r="AB209" s="1101"/>
    </row>
    <row r="210" spans="1:28" ht="48" x14ac:dyDescent="0.2">
      <c r="A210" s="1513"/>
      <c r="B210" s="1481"/>
      <c r="C210" s="1481"/>
      <c r="D210" s="1516"/>
      <c r="E210" s="1481"/>
      <c r="F210" s="472" t="s">
        <v>680</v>
      </c>
      <c r="G210" s="727" t="s">
        <v>1079</v>
      </c>
      <c r="H210" s="495" t="s">
        <v>1068</v>
      </c>
      <c r="I210" s="496">
        <v>4</v>
      </c>
      <c r="J210" s="728">
        <v>41730</v>
      </c>
      <c r="K210" s="728">
        <v>42004</v>
      </c>
      <c r="L210" s="479">
        <f t="shared" si="69"/>
        <v>39.142857142857146</v>
      </c>
      <c r="M210" s="718" t="s">
        <v>1175</v>
      </c>
      <c r="N210" s="477">
        <f>+'Plan General'!N333</f>
        <v>4</v>
      </c>
      <c r="O210" s="647">
        <f t="shared" si="70"/>
        <v>1</v>
      </c>
      <c r="P210" s="479">
        <f t="shared" si="71"/>
        <v>39.142857142857146</v>
      </c>
      <c r="Q210" s="479">
        <f t="shared" si="72"/>
        <v>0</v>
      </c>
      <c r="R210" s="479">
        <f t="shared" si="73"/>
        <v>0</v>
      </c>
      <c r="S210" s="480"/>
      <c r="T210" s="480"/>
      <c r="U210" s="208" t="str">
        <f>+'Plan General'!U333</f>
        <v>Se realizaron 5 mesas técnicas del observatorio nacional de seguridad vial, teniendo en cuenta la planeación y requerimientos adicionales de reunión.</v>
      </c>
      <c r="V210" s="481">
        <f t="shared" si="74"/>
        <v>2</v>
      </c>
      <c r="W210" s="1264">
        <f t="shared" si="76"/>
        <v>0</v>
      </c>
      <c r="X210" s="481" t="str">
        <f t="shared" si="75"/>
        <v>CUMPLIDA</v>
      </c>
      <c r="Y210" s="1513"/>
      <c r="Z210" s="1087"/>
      <c r="AA210" s="1087"/>
      <c r="AB210" s="1101"/>
    </row>
    <row r="211" spans="1:28" ht="60" x14ac:dyDescent="0.2">
      <c r="A211" s="1431">
        <v>8</v>
      </c>
      <c r="B211" s="1413" t="s">
        <v>1787</v>
      </c>
      <c r="C211" s="1413" t="s">
        <v>930</v>
      </c>
      <c r="D211" s="1402" t="s">
        <v>680</v>
      </c>
      <c r="E211" s="1546" t="s">
        <v>995</v>
      </c>
      <c r="F211" s="472" t="s">
        <v>680</v>
      </c>
      <c r="G211" s="495" t="s">
        <v>1080</v>
      </c>
      <c r="H211" s="495" t="s">
        <v>1081</v>
      </c>
      <c r="I211" s="496">
        <v>1</v>
      </c>
      <c r="J211" s="728">
        <v>41699</v>
      </c>
      <c r="K211" s="728">
        <v>42004</v>
      </c>
      <c r="L211" s="479">
        <f t="shared" si="69"/>
        <v>43.571428571428569</v>
      </c>
      <c r="M211" s="718" t="s">
        <v>1175</v>
      </c>
      <c r="N211" s="477">
        <f>+'Plan General'!N334</f>
        <v>1</v>
      </c>
      <c r="O211" s="647">
        <f t="shared" si="70"/>
        <v>1</v>
      </c>
      <c r="P211" s="479">
        <f t="shared" si="71"/>
        <v>43.571428571428569</v>
      </c>
      <c r="Q211" s="479">
        <f t="shared" si="72"/>
        <v>0</v>
      </c>
      <c r="R211" s="479">
        <f t="shared" si="73"/>
        <v>0</v>
      </c>
      <c r="S211" s="480"/>
      <c r="T211" s="480"/>
      <c r="U211" s="208" t="str">
        <f>+'Plan General'!U334</f>
        <v>Para el fortalecimiento de la capacidad institucional para la Administración, Gestión e implementación de Políticas, Programas y Proyectos para la Seguridad Vial, se contrataron  17 consultores que hacen tareas técnicas y otros gestión relacionada con el crédito BID.</v>
      </c>
      <c r="V211" s="481">
        <f t="shared" si="74"/>
        <v>2</v>
      </c>
      <c r="W211" s="1264">
        <f t="shared" si="76"/>
        <v>0</v>
      </c>
      <c r="X211" s="481" t="str">
        <f t="shared" si="75"/>
        <v>CUMPLIDA</v>
      </c>
      <c r="Y211" s="1512" t="str">
        <f>IF(X211&amp;X212&amp;X213="CUMPLIDA","CUMPLIDA",IF(OR(X211="VENCIDA",X212="VENCIDA",X213="VENCIDA"),"VENCIDA",IF(V211+V212+V213=6,"CUMPLIDA","EN TERMINO")))</f>
        <v>CUMPLIDA</v>
      </c>
      <c r="Z211" s="1087"/>
      <c r="AA211" s="1087"/>
      <c r="AB211" s="1101"/>
    </row>
    <row r="212" spans="1:28" ht="48" x14ac:dyDescent="0.2">
      <c r="A212" s="1513">
        <v>25</v>
      </c>
      <c r="B212" s="1481" t="s">
        <v>1787</v>
      </c>
      <c r="C212" s="1481" t="s">
        <v>930</v>
      </c>
      <c r="D212" s="1516" t="s">
        <v>680</v>
      </c>
      <c r="E212" s="1481" t="s">
        <v>995</v>
      </c>
      <c r="F212" s="472" t="s">
        <v>680</v>
      </c>
      <c r="G212" s="495" t="s">
        <v>1082</v>
      </c>
      <c r="H212" s="495" t="s">
        <v>1081</v>
      </c>
      <c r="I212" s="496">
        <v>1</v>
      </c>
      <c r="J212" s="728">
        <v>41699</v>
      </c>
      <c r="K212" s="728">
        <v>42004</v>
      </c>
      <c r="L212" s="479">
        <f t="shared" si="69"/>
        <v>43.571428571428569</v>
      </c>
      <c r="M212" s="718" t="s">
        <v>1175</v>
      </c>
      <c r="N212" s="477">
        <f>+'Plan General'!N335</f>
        <v>1</v>
      </c>
      <c r="O212" s="647">
        <f t="shared" si="70"/>
        <v>1</v>
      </c>
      <c r="P212" s="479">
        <f t="shared" si="71"/>
        <v>43.571428571428569</v>
      </c>
      <c r="Q212" s="479">
        <f t="shared" si="72"/>
        <v>0</v>
      </c>
      <c r="R212" s="479">
        <f t="shared" si="73"/>
        <v>0</v>
      </c>
      <c r="S212" s="480"/>
      <c r="T212" s="480"/>
      <c r="U212" s="208" t="str">
        <f>+'Plan General'!U335</f>
        <v>Se contrató la firma Fernando Escullón para el tema de liquidación del FPV y estructuración del proceso de selección de la fiduciaria.</v>
      </c>
      <c r="V212" s="481">
        <f t="shared" si="74"/>
        <v>2</v>
      </c>
      <c r="W212" s="1264">
        <f t="shared" si="76"/>
        <v>0</v>
      </c>
      <c r="X212" s="481" t="str">
        <f t="shared" si="75"/>
        <v>CUMPLIDA</v>
      </c>
      <c r="Y212" s="1513"/>
      <c r="Z212" s="1087"/>
      <c r="AA212" s="1087"/>
      <c r="AB212" s="1101"/>
    </row>
    <row r="213" spans="1:28" ht="60" x14ac:dyDescent="0.2">
      <c r="A213" s="1513">
        <v>26</v>
      </c>
      <c r="B213" s="1481" t="s">
        <v>1787</v>
      </c>
      <c r="C213" s="1481" t="s">
        <v>930</v>
      </c>
      <c r="D213" s="1516" t="s">
        <v>680</v>
      </c>
      <c r="E213" s="1481" t="s">
        <v>995</v>
      </c>
      <c r="F213" s="472" t="s">
        <v>680</v>
      </c>
      <c r="G213" s="495" t="s">
        <v>1083</v>
      </c>
      <c r="H213" s="495" t="s">
        <v>1081</v>
      </c>
      <c r="I213" s="496">
        <v>3</v>
      </c>
      <c r="J213" s="728">
        <v>41699</v>
      </c>
      <c r="K213" s="728">
        <v>42004</v>
      </c>
      <c r="L213" s="479">
        <f t="shared" si="69"/>
        <v>43.571428571428569</v>
      </c>
      <c r="M213" s="718" t="s">
        <v>1175</v>
      </c>
      <c r="N213" s="477">
        <f>+'Plan General'!N336</f>
        <v>3</v>
      </c>
      <c r="O213" s="647">
        <f t="shared" si="70"/>
        <v>1</v>
      </c>
      <c r="P213" s="479">
        <f t="shared" si="71"/>
        <v>43.571428571428569</v>
      </c>
      <c r="Q213" s="479">
        <f t="shared" si="72"/>
        <v>0</v>
      </c>
      <c r="R213" s="479">
        <f t="shared" si="73"/>
        <v>0</v>
      </c>
      <c r="S213" s="480"/>
      <c r="T213" s="480"/>
      <c r="U213" s="208" t="str">
        <f>+'Plan General'!U336</f>
        <v>Para el fortalecimiento de la capacidad institucional para la Administración, Gestión e implementación de Políticas, Programas y Proyectos para la Seguridad Vial, se contrataron  17 consultores que hacen tareas técnicas y otros gestión relacionada con el crédito BID.</v>
      </c>
      <c r="V213" s="481">
        <f t="shared" si="74"/>
        <v>2</v>
      </c>
      <c r="W213" s="1264">
        <f t="shared" si="76"/>
        <v>0</v>
      </c>
      <c r="X213" s="481" t="str">
        <f t="shared" si="75"/>
        <v>CUMPLIDA</v>
      </c>
      <c r="Y213" s="1513"/>
      <c r="Z213" s="1087"/>
      <c r="AA213" s="1087"/>
      <c r="AB213" s="1101"/>
    </row>
    <row r="214" spans="1:28" ht="84" x14ac:dyDescent="0.2">
      <c r="A214" s="1431">
        <v>9</v>
      </c>
      <c r="B214" s="1413" t="s">
        <v>1788</v>
      </c>
      <c r="C214" s="1413" t="s">
        <v>931</v>
      </c>
      <c r="D214" s="1402" t="s">
        <v>680</v>
      </c>
      <c r="E214" s="495" t="s">
        <v>1195</v>
      </c>
      <c r="F214" s="472" t="s">
        <v>680</v>
      </c>
      <c r="G214" s="495" t="s">
        <v>1084</v>
      </c>
      <c r="H214" s="495" t="s">
        <v>1085</v>
      </c>
      <c r="I214" s="496">
        <v>1</v>
      </c>
      <c r="J214" s="728">
        <v>41730</v>
      </c>
      <c r="K214" s="728">
        <v>41971</v>
      </c>
      <c r="L214" s="479">
        <f t="shared" si="69"/>
        <v>34.428571428571431</v>
      </c>
      <c r="M214" s="718" t="s">
        <v>1173</v>
      </c>
      <c r="N214" s="477">
        <f>+'Plan General'!N337</f>
        <v>1</v>
      </c>
      <c r="O214" s="647">
        <f t="shared" si="70"/>
        <v>1</v>
      </c>
      <c r="P214" s="479">
        <f t="shared" si="71"/>
        <v>34.428571428571431</v>
      </c>
      <c r="Q214" s="479">
        <f t="shared" si="72"/>
        <v>0</v>
      </c>
      <c r="R214" s="479">
        <f t="shared" si="73"/>
        <v>0</v>
      </c>
      <c r="S214" s="480"/>
      <c r="T214" s="480"/>
      <c r="U214" s="208" t="str">
        <f>+'Plan General'!U337</f>
        <v>Se solicitó al desarrollador la construcción del Servicio Web, se implemento  y se enviara comunicación oficial al RUNT para el consumo del servicio. 
Se envió información de consumo de web service para la retención preventiva de la licencia.</v>
      </c>
      <c r="V214" s="481">
        <f t="shared" si="74"/>
        <v>2</v>
      </c>
      <c r="W214" s="1264">
        <f t="shared" si="76"/>
        <v>0</v>
      </c>
      <c r="X214" s="481" t="str">
        <f t="shared" si="75"/>
        <v>CUMPLIDA</v>
      </c>
      <c r="Y214" s="1512" t="str">
        <f>IF(X214&amp;X215="CUMPLIDA","CUMPLIDA",IF(OR(X214="VENCIDA",X215="VENCIDA"),"VENCIDA",IF(V214+V215=4,"CUMPLIDA","EN TERMINO")))</f>
        <v>CUMPLIDA</v>
      </c>
      <c r="Z214" s="1087"/>
      <c r="AA214" s="1087"/>
      <c r="AB214" s="1101"/>
    </row>
    <row r="215" spans="1:28" ht="144" x14ac:dyDescent="0.2">
      <c r="A215" s="1513"/>
      <c r="B215" s="1481"/>
      <c r="C215" s="1481"/>
      <c r="D215" s="1516"/>
      <c r="E215" s="495" t="s">
        <v>1196</v>
      </c>
      <c r="F215" s="472" t="s">
        <v>680</v>
      </c>
      <c r="G215" s="495" t="s">
        <v>1086</v>
      </c>
      <c r="H215" s="495" t="s">
        <v>1087</v>
      </c>
      <c r="I215" s="496">
        <v>1</v>
      </c>
      <c r="J215" s="728">
        <v>41730</v>
      </c>
      <c r="K215" s="728">
        <v>41971</v>
      </c>
      <c r="L215" s="479">
        <f t="shared" si="69"/>
        <v>34.428571428571431</v>
      </c>
      <c r="M215" s="718" t="s">
        <v>1176</v>
      </c>
      <c r="N215" s="477">
        <f>+'Plan General'!N338</f>
        <v>1</v>
      </c>
      <c r="O215" s="647">
        <f t="shared" si="70"/>
        <v>1</v>
      </c>
      <c r="P215" s="479">
        <f t="shared" si="71"/>
        <v>34.428571428571431</v>
      </c>
      <c r="Q215" s="479">
        <f t="shared" si="72"/>
        <v>0</v>
      </c>
      <c r="R215" s="479">
        <f t="shared" si="73"/>
        <v>0</v>
      </c>
      <c r="S215" s="480"/>
      <c r="T215" s="480"/>
      <c r="U215" s="208" t="str">
        <f>+'Plan General'!U338</f>
        <v>Desde la expedición de la Ley 1696 de 2013, se está aplicando en el Sistema RUNT la retención de la Licencia de Conducción por comparendos por embriaguez reportados por la Dirección de Tránsito y Transporte de la Policía (DITRA), a través la remisión de archivos a la concesión y aplicación manual.
La concesión desarrollo funcionalidad para que directamente la DITRA cargue en RUNT las licencias retenidas, el cual se implementó en el primer semestre de 2014 a partir del cual directamente DITRA realiza el cargue de Archivos al Sistema RUNT.</v>
      </c>
      <c r="V215" s="481">
        <f t="shared" si="74"/>
        <v>2</v>
      </c>
      <c r="W215" s="1264">
        <f t="shared" si="76"/>
        <v>0</v>
      </c>
      <c r="X215" s="481" t="str">
        <f t="shared" si="75"/>
        <v>CUMPLIDA</v>
      </c>
      <c r="Y215" s="1513"/>
      <c r="Z215" s="1087"/>
      <c r="AA215" s="1087"/>
      <c r="AB215" s="1101"/>
    </row>
    <row r="216" spans="1:28" ht="192" x14ac:dyDescent="0.2">
      <c r="A216" s="1030">
        <v>10</v>
      </c>
      <c r="B216" s="703" t="s">
        <v>1789</v>
      </c>
      <c r="C216" s="703" t="s">
        <v>932</v>
      </c>
      <c r="D216" s="704" t="s">
        <v>680</v>
      </c>
      <c r="E216" s="495" t="s">
        <v>996</v>
      </c>
      <c r="F216" s="472" t="s">
        <v>680</v>
      </c>
      <c r="G216" s="495" t="s">
        <v>1088</v>
      </c>
      <c r="H216" s="495" t="s">
        <v>1089</v>
      </c>
      <c r="I216" s="496">
        <v>8</v>
      </c>
      <c r="J216" s="728">
        <v>41699</v>
      </c>
      <c r="K216" s="728">
        <v>42004</v>
      </c>
      <c r="L216" s="479">
        <f t="shared" si="69"/>
        <v>43.571428571428569</v>
      </c>
      <c r="M216" s="718" t="s">
        <v>1172</v>
      </c>
      <c r="N216" s="477">
        <f>+'Plan General'!N339</f>
        <v>8</v>
      </c>
      <c r="O216" s="647">
        <f t="shared" si="70"/>
        <v>1</v>
      </c>
      <c r="P216" s="479">
        <f t="shared" si="71"/>
        <v>43.571428571428569</v>
      </c>
      <c r="Q216" s="479">
        <f t="shared" si="72"/>
        <v>0</v>
      </c>
      <c r="R216" s="479">
        <f t="shared" si="73"/>
        <v>0</v>
      </c>
      <c r="S216" s="480"/>
      <c r="T216" s="480"/>
      <c r="U216" s="208" t="str">
        <f>+'Plan General'!U339</f>
        <v>El Ministerio de Transporte implementó la siguiente parametrización:
En el caso de los Exámenes Médicos, el certificado sólo tiene validez ante el Organismo de Tránsito más cercano, sea este municipal o departamental (Resolución 217 del 31 de enero de 2014, articulo 3), 
En el caso del Curso de Conducción,  el certificado tiene validez a nivel Departamental. 
Esta medidas solucionan de fondo el hallazgo presentado por la Contraloría.</v>
      </c>
      <c r="V216" s="481">
        <f t="shared" si="74"/>
        <v>2</v>
      </c>
      <c r="W216" s="1264">
        <f t="shared" si="76"/>
        <v>0</v>
      </c>
      <c r="X216" s="481" t="str">
        <f t="shared" si="75"/>
        <v>CUMPLIDA</v>
      </c>
      <c r="Y216" s="481" t="str">
        <f t="shared" ref="Y216:Y246" si="77">IF(X216="CUMPLIDA","CUMPLIDA",IF(X216="EN TERMINO","EN TERMINO","VENCIDA"))</f>
        <v>CUMPLIDA</v>
      </c>
      <c r="Z216" s="1087"/>
      <c r="AA216" s="1087"/>
      <c r="AB216" s="1101"/>
    </row>
    <row r="217" spans="1:28" ht="60" x14ac:dyDescent="0.2">
      <c r="A217" s="1431">
        <v>11</v>
      </c>
      <c r="B217" s="1413" t="s">
        <v>1790</v>
      </c>
      <c r="C217" s="1413" t="s">
        <v>933</v>
      </c>
      <c r="D217" s="1402" t="s">
        <v>680</v>
      </c>
      <c r="E217" s="1546" t="s">
        <v>997</v>
      </c>
      <c r="F217" s="472" t="s">
        <v>680</v>
      </c>
      <c r="G217" s="495" t="s">
        <v>1090</v>
      </c>
      <c r="H217" s="495" t="s">
        <v>1091</v>
      </c>
      <c r="I217" s="496">
        <v>1</v>
      </c>
      <c r="J217" s="728">
        <v>41730</v>
      </c>
      <c r="K217" s="728">
        <v>42002</v>
      </c>
      <c r="L217" s="479">
        <f t="shared" si="69"/>
        <v>38.857142857142854</v>
      </c>
      <c r="M217" s="718" t="s">
        <v>1173</v>
      </c>
      <c r="N217" s="477">
        <f>+'Plan General'!N340</f>
        <v>1</v>
      </c>
      <c r="O217" s="647">
        <f t="shared" si="70"/>
        <v>1</v>
      </c>
      <c r="P217" s="479">
        <f t="shared" si="71"/>
        <v>38.857142857142854</v>
      </c>
      <c r="Q217" s="479">
        <f t="shared" si="72"/>
        <v>0</v>
      </c>
      <c r="R217" s="479">
        <f t="shared" si="73"/>
        <v>0</v>
      </c>
      <c r="S217" s="480"/>
      <c r="T217" s="480"/>
      <c r="U217" s="208" t="str">
        <f>+'Plan General'!U340</f>
        <v>Se solicitó el desarrollo de la nueva funcionalidad de alertas a las autoridades de tránsito de infractores reincidentes. Fue entregada para pruebas las cuales fueron exitosas, se implementara en producción a mas tardar el 29 de diciembre. Se enviaron soportes y las secretarias de transito.</v>
      </c>
      <c r="V217" s="481">
        <f t="shared" si="74"/>
        <v>2</v>
      </c>
      <c r="W217" s="1264">
        <f t="shared" si="76"/>
        <v>0</v>
      </c>
      <c r="X217" s="481" t="str">
        <f t="shared" si="75"/>
        <v>CUMPLIDA</v>
      </c>
      <c r="Y217" s="1512" t="str">
        <f>IF(X217&amp;X218="CUMPLIDA","CUMPLIDA",IF(OR(X217="VENCIDA",X218="VENCIDA"),"VENCIDA",IF(V217+V218=4,"CUMPLIDA","EN TERMINO")))</f>
        <v>CUMPLIDA</v>
      </c>
      <c r="Z217" s="1087"/>
      <c r="AA217" s="1087"/>
      <c r="AB217" s="1101"/>
    </row>
    <row r="218" spans="1:28" ht="72" x14ac:dyDescent="0.2">
      <c r="A218" s="1513"/>
      <c r="B218" s="1481" t="s">
        <v>1790</v>
      </c>
      <c r="C218" s="1481" t="s">
        <v>933</v>
      </c>
      <c r="D218" s="1516" t="s">
        <v>680</v>
      </c>
      <c r="E218" s="1481"/>
      <c r="F218" s="472" t="s">
        <v>680</v>
      </c>
      <c r="G218" s="495" t="s">
        <v>1092</v>
      </c>
      <c r="H218" s="495" t="s">
        <v>47</v>
      </c>
      <c r="I218" s="496">
        <v>1</v>
      </c>
      <c r="J218" s="728">
        <v>41821</v>
      </c>
      <c r="K218" s="728">
        <v>42185</v>
      </c>
      <c r="L218" s="479">
        <f t="shared" si="69"/>
        <v>52</v>
      </c>
      <c r="M218" s="718" t="s">
        <v>1172</v>
      </c>
      <c r="N218" s="477">
        <f>+'Plan General'!N341</f>
        <v>1</v>
      </c>
      <c r="O218" s="647">
        <f t="shared" si="70"/>
        <v>1</v>
      </c>
      <c r="P218" s="479">
        <f t="shared" si="71"/>
        <v>52</v>
      </c>
      <c r="Q218" s="479">
        <f t="shared" si="72"/>
        <v>0</v>
      </c>
      <c r="R218" s="479">
        <f t="shared" si="73"/>
        <v>0</v>
      </c>
      <c r="S218" s="480"/>
      <c r="T218" s="480"/>
      <c r="U218" s="208" t="str">
        <f>+'Plan General'!U341</f>
        <v>Se contrato a la Empresa Fabiola Morera Contrato No. 301-2014 para el Diseño e implementación de un Plan de Comunicaciones para la promoción fomento y preservación de la Seguridad Vial,  se tiene  el plan estratégico.</v>
      </c>
      <c r="V218" s="481">
        <f t="shared" si="74"/>
        <v>2</v>
      </c>
      <c r="W218" s="1264">
        <f t="shared" si="76"/>
        <v>0</v>
      </c>
      <c r="X218" s="481" t="str">
        <f t="shared" si="75"/>
        <v>CUMPLIDA</v>
      </c>
      <c r="Y218" s="1513"/>
      <c r="Z218" s="1087"/>
      <c r="AA218" s="1087"/>
      <c r="AB218" s="1101"/>
    </row>
    <row r="219" spans="1:28" ht="120" x14ac:dyDescent="0.2">
      <c r="A219" s="1030">
        <v>12</v>
      </c>
      <c r="B219" s="703" t="s">
        <v>1791</v>
      </c>
      <c r="C219" s="703" t="s">
        <v>934</v>
      </c>
      <c r="D219" s="704" t="s">
        <v>680</v>
      </c>
      <c r="E219" s="495" t="s">
        <v>998</v>
      </c>
      <c r="F219" s="472" t="s">
        <v>680</v>
      </c>
      <c r="G219" s="495" t="s">
        <v>1093</v>
      </c>
      <c r="H219" s="495" t="s">
        <v>366</v>
      </c>
      <c r="I219" s="496">
        <v>1</v>
      </c>
      <c r="J219" s="728">
        <v>41699</v>
      </c>
      <c r="K219" s="728">
        <v>41789</v>
      </c>
      <c r="L219" s="479">
        <f t="shared" si="69"/>
        <v>12.857142857142858</v>
      </c>
      <c r="M219" s="718" t="s">
        <v>1172</v>
      </c>
      <c r="N219" s="477">
        <f>+'Plan General'!N342</f>
        <v>1</v>
      </c>
      <c r="O219" s="647">
        <f t="shared" si="70"/>
        <v>1</v>
      </c>
      <c r="P219" s="479">
        <f t="shared" si="71"/>
        <v>12.857142857142858</v>
      </c>
      <c r="Q219" s="479">
        <f t="shared" si="72"/>
        <v>0</v>
      </c>
      <c r="R219" s="479">
        <f t="shared" si="73"/>
        <v>0</v>
      </c>
      <c r="S219" s="480"/>
      <c r="T219" s="480"/>
      <c r="U219" s="208" t="str">
        <f>+'Plan General'!U342</f>
        <v>Se remitió a la Concesión RUNT el oficio radicado No. 20144210144011 de mayo 8 de 2014.</v>
      </c>
      <c r="V219" s="481">
        <f t="shared" si="74"/>
        <v>2</v>
      </c>
      <c r="W219" s="1264">
        <f t="shared" si="76"/>
        <v>0</v>
      </c>
      <c r="X219" s="481" t="str">
        <f t="shared" si="75"/>
        <v>CUMPLIDA</v>
      </c>
      <c r="Y219" s="481" t="str">
        <f t="shared" si="77"/>
        <v>CUMPLIDA</v>
      </c>
      <c r="Z219" s="1087"/>
      <c r="AA219" s="1087"/>
      <c r="AB219" s="1101"/>
    </row>
    <row r="220" spans="1:28" ht="228" x14ac:dyDescent="0.2">
      <c r="A220" s="1030">
        <v>13</v>
      </c>
      <c r="B220" s="703" t="s">
        <v>1792</v>
      </c>
      <c r="C220" s="703" t="s">
        <v>935</v>
      </c>
      <c r="D220" s="704" t="s">
        <v>680</v>
      </c>
      <c r="E220" s="495" t="s">
        <v>999</v>
      </c>
      <c r="F220" s="472" t="s">
        <v>680</v>
      </c>
      <c r="G220" s="495" t="s">
        <v>1094</v>
      </c>
      <c r="H220" s="495" t="s">
        <v>890</v>
      </c>
      <c r="I220" s="496">
        <v>2</v>
      </c>
      <c r="J220" s="728">
        <v>41699</v>
      </c>
      <c r="K220" s="728">
        <v>42004</v>
      </c>
      <c r="L220" s="479">
        <f t="shared" si="69"/>
        <v>43.571428571428569</v>
      </c>
      <c r="M220" s="718" t="s">
        <v>1172</v>
      </c>
      <c r="N220" s="477">
        <f>+'Plan General'!N343</f>
        <v>2</v>
      </c>
      <c r="O220" s="647">
        <f t="shared" si="70"/>
        <v>1</v>
      </c>
      <c r="P220" s="479">
        <f t="shared" si="71"/>
        <v>43.571428571428569</v>
      </c>
      <c r="Q220" s="479">
        <f t="shared" si="72"/>
        <v>0</v>
      </c>
      <c r="R220" s="479">
        <f t="shared" si="73"/>
        <v>0</v>
      </c>
      <c r="S220" s="480"/>
      <c r="T220" s="480"/>
      <c r="U220" s="208" t="str">
        <f>+'Plan General'!U343</f>
        <v xml:space="preserve">Mediante comunicación remitida a la Concesión RUNT se solicitó  el Control de Cambios RUNTC00007911: “Se requiere que el sistema,  valide que cuando a un ciudadano el CRC le registre en el certificado médico que no se encuentra apto para conducir, otro CRC no le expida el certificado como apto” </v>
      </c>
      <c r="V220" s="481">
        <f t="shared" si="74"/>
        <v>2</v>
      </c>
      <c r="W220" s="1264">
        <f t="shared" si="76"/>
        <v>0</v>
      </c>
      <c r="X220" s="481" t="str">
        <f t="shared" si="75"/>
        <v>CUMPLIDA</v>
      </c>
      <c r="Y220" s="481" t="str">
        <f t="shared" si="77"/>
        <v>CUMPLIDA</v>
      </c>
      <c r="Z220" s="1087"/>
      <c r="AA220" s="1087"/>
      <c r="AB220" s="1101"/>
    </row>
    <row r="221" spans="1:28" ht="300" x14ac:dyDescent="0.2">
      <c r="A221" s="1030">
        <v>14</v>
      </c>
      <c r="B221" s="703" t="s">
        <v>1793</v>
      </c>
      <c r="C221" s="703" t="s">
        <v>936</v>
      </c>
      <c r="D221" s="704" t="s">
        <v>680</v>
      </c>
      <c r="E221" s="495" t="s">
        <v>1000</v>
      </c>
      <c r="F221" s="472" t="s">
        <v>680</v>
      </c>
      <c r="G221" s="495" t="s">
        <v>1095</v>
      </c>
      <c r="H221" s="495" t="s">
        <v>1096</v>
      </c>
      <c r="I221" s="496">
        <v>1</v>
      </c>
      <c r="J221" s="728">
        <v>41699</v>
      </c>
      <c r="K221" s="728">
        <v>42004</v>
      </c>
      <c r="L221" s="479">
        <f t="shared" si="69"/>
        <v>43.571428571428569</v>
      </c>
      <c r="M221" s="718" t="s">
        <v>1172</v>
      </c>
      <c r="N221" s="477">
        <f>+'Plan General'!N344</f>
        <v>1</v>
      </c>
      <c r="O221" s="647">
        <f t="shared" si="70"/>
        <v>1</v>
      </c>
      <c r="P221" s="479">
        <f t="shared" si="71"/>
        <v>43.571428571428569</v>
      </c>
      <c r="Q221" s="479">
        <f t="shared" si="72"/>
        <v>0</v>
      </c>
      <c r="R221" s="479">
        <f t="shared" si="73"/>
        <v>0</v>
      </c>
      <c r="S221" s="480"/>
      <c r="T221" s="480"/>
      <c r="U221" s="208" t="str">
        <f>+'Plan General'!U344</f>
        <v xml:space="preserve">Se proyectó Resolución para unificar las condiciones para dictar los cursos sobre normas de tránsito por parte de los Centros Integrales de Atención y los Organismos de Tránsito. Actualmente se encuentra en estudio por parte de la Dirección de Transporte y Tránsito. </v>
      </c>
      <c r="V221" s="481">
        <f t="shared" si="74"/>
        <v>2</v>
      </c>
      <c r="W221" s="1264">
        <f t="shared" si="76"/>
        <v>0</v>
      </c>
      <c r="X221" s="481" t="str">
        <f t="shared" si="75"/>
        <v>CUMPLIDA</v>
      </c>
      <c r="Y221" s="481" t="str">
        <f t="shared" si="77"/>
        <v>CUMPLIDA</v>
      </c>
      <c r="Z221" s="1087"/>
      <c r="AA221" s="1087"/>
      <c r="AB221" s="1101"/>
    </row>
    <row r="222" spans="1:28" ht="120" x14ac:dyDescent="0.2">
      <c r="A222" s="1030">
        <v>15</v>
      </c>
      <c r="B222" s="703" t="s">
        <v>1794</v>
      </c>
      <c r="C222" s="703" t="s">
        <v>937</v>
      </c>
      <c r="D222" s="704" t="s">
        <v>680</v>
      </c>
      <c r="E222" s="495" t="s">
        <v>1000</v>
      </c>
      <c r="F222" s="472" t="s">
        <v>680</v>
      </c>
      <c r="G222" s="495" t="s">
        <v>1097</v>
      </c>
      <c r="H222" s="495" t="s">
        <v>1098</v>
      </c>
      <c r="I222" s="496">
        <v>2</v>
      </c>
      <c r="J222" s="728">
        <v>41699</v>
      </c>
      <c r="K222" s="728">
        <v>42004</v>
      </c>
      <c r="L222" s="479">
        <f t="shared" si="69"/>
        <v>43.571428571428569</v>
      </c>
      <c r="M222" s="718" t="s">
        <v>1172</v>
      </c>
      <c r="N222" s="477">
        <f>+'Plan General'!N345</f>
        <v>2</v>
      </c>
      <c r="O222" s="647">
        <f t="shared" si="70"/>
        <v>1</v>
      </c>
      <c r="P222" s="479">
        <f t="shared" si="71"/>
        <v>43.571428571428569</v>
      </c>
      <c r="Q222" s="479">
        <f t="shared" si="72"/>
        <v>0</v>
      </c>
      <c r="R222" s="479">
        <f t="shared" si="73"/>
        <v>0</v>
      </c>
      <c r="S222" s="480"/>
      <c r="T222" s="480"/>
      <c r="U222" s="208" t="str">
        <f>+'Plan General'!U345</f>
        <v xml:space="preserve">Se proyectó Resolución para unificar las condiciones para dictar los cursos sobre normas de tránsito por parte de los Centros Integrales de Atención y los Organismos de Tránsito. Actualmente se encuentra en estudio por parte de la Dirección de Transporte y Tránsito. </v>
      </c>
      <c r="V222" s="481">
        <f t="shared" si="74"/>
        <v>2</v>
      </c>
      <c r="W222" s="1264">
        <f t="shared" si="76"/>
        <v>0</v>
      </c>
      <c r="X222" s="481" t="str">
        <f t="shared" si="75"/>
        <v>CUMPLIDA</v>
      </c>
      <c r="Y222" s="481" t="str">
        <f t="shared" si="77"/>
        <v>CUMPLIDA</v>
      </c>
      <c r="Z222" s="1087"/>
      <c r="AA222" s="1087"/>
      <c r="AB222" s="1101"/>
    </row>
    <row r="223" spans="1:28" ht="60" x14ac:dyDescent="0.2">
      <c r="A223" s="1431">
        <v>16</v>
      </c>
      <c r="B223" s="1413" t="s">
        <v>1795</v>
      </c>
      <c r="C223" s="1413" t="s">
        <v>938</v>
      </c>
      <c r="D223" s="1402" t="s">
        <v>680</v>
      </c>
      <c r="E223" s="495" t="s">
        <v>1197</v>
      </c>
      <c r="F223" s="472" t="s">
        <v>680</v>
      </c>
      <c r="G223" s="495" t="s">
        <v>1099</v>
      </c>
      <c r="H223" s="495" t="s">
        <v>1100</v>
      </c>
      <c r="I223" s="496">
        <v>1</v>
      </c>
      <c r="J223" s="728">
        <v>41792</v>
      </c>
      <c r="K223" s="728">
        <v>42002</v>
      </c>
      <c r="L223" s="479">
        <f t="shared" si="69"/>
        <v>30</v>
      </c>
      <c r="M223" s="718" t="s">
        <v>1173</v>
      </c>
      <c r="N223" s="477">
        <f>+'Plan General'!N346</f>
        <v>1</v>
      </c>
      <c r="O223" s="647">
        <f t="shared" si="70"/>
        <v>1</v>
      </c>
      <c r="P223" s="479">
        <f t="shared" si="71"/>
        <v>30</v>
      </c>
      <c r="Q223" s="479">
        <f t="shared" si="72"/>
        <v>0</v>
      </c>
      <c r="R223" s="479">
        <f t="shared" si="73"/>
        <v>0</v>
      </c>
      <c r="S223" s="480"/>
      <c r="T223" s="480"/>
      <c r="U223" s="208" t="str">
        <f>+'Plan General'!U346</f>
        <v>Se realizo un desarrollo el 29 de diciembre, donde se controlan las fechas de habilitación de los CIAs.</v>
      </c>
      <c r="V223" s="481">
        <f t="shared" si="74"/>
        <v>2</v>
      </c>
      <c r="W223" s="1264">
        <f t="shared" si="76"/>
        <v>0</v>
      </c>
      <c r="X223" s="481" t="str">
        <f t="shared" si="75"/>
        <v>CUMPLIDA</v>
      </c>
      <c r="Y223" s="1512" t="str">
        <f>IF(X223&amp;X224="CUMPLIDA","CUMPLIDA",IF(OR(X223="VENCIDA",X224="VENCIDA"),"VENCIDA",IF(V223+V224=4,"CUMPLIDA","EN TERMINO")))</f>
        <v>CUMPLIDA</v>
      </c>
      <c r="Z223" s="1087"/>
      <c r="AA223" s="1087"/>
      <c r="AB223" s="1101"/>
    </row>
    <row r="224" spans="1:28" ht="96" x14ac:dyDescent="0.2">
      <c r="A224" s="1513">
        <v>37</v>
      </c>
      <c r="B224" s="1481" t="s">
        <v>1795</v>
      </c>
      <c r="C224" s="1481" t="s">
        <v>938</v>
      </c>
      <c r="D224" s="1516" t="s">
        <v>680</v>
      </c>
      <c r="E224" s="495" t="s">
        <v>1198</v>
      </c>
      <c r="F224" s="472" t="s">
        <v>680</v>
      </c>
      <c r="G224" s="495" t="s">
        <v>1101</v>
      </c>
      <c r="H224" s="727" t="s">
        <v>31</v>
      </c>
      <c r="I224" s="496">
        <v>1</v>
      </c>
      <c r="J224" s="728">
        <v>41699</v>
      </c>
      <c r="K224" s="728">
        <v>42004</v>
      </c>
      <c r="L224" s="479">
        <f t="shared" si="69"/>
        <v>43.571428571428569</v>
      </c>
      <c r="M224" s="718" t="s">
        <v>1177</v>
      </c>
      <c r="N224" s="477">
        <f>+'Plan General'!N347</f>
        <v>1</v>
      </c>
      <c r="O224" s="647">
        <f t="shared" si="70"/>
        <v>1</v>
      </c>
      <c r="P224" s="479">
        <f t="shared" si="71"/>
        <v>43.571428571428569</v>
      </c>
      <c r="Q224" s="479">
        <f t="shared" si="72"/>
        <v>0</v>
      </c>
      <c r="R224" s="479">
        <f t="shared" si="73"/>
        <v>0</v>
      </c>
      <c r="S224" s="480"/>
      <c r="T224" s="480"/>
      <c r="U224" s="208" t="str">
        <f>+'Plan General'!U347</f>
        <v>Se hizo el oficio de solicitud al SIMIT mediante radicados no. 20144210103421 y 20144210103441. el SIMIT respondió mediante radicados no. 20143210242022 y 20143210242012 pero la información suministrada no fue lo suficientemente detallada por lo que mediante radicado no.20144210135231 se le volvió a requerir dicha información  de forma más detallada.</v>
      </c>
      <c r="V224" s="481">
        <f t="shared" si="74"/>
        <v>2</v>
      </c>
      <c r="W224" s="1264">
        <f t="shared" si="76"/>
        <v>0</v>
      </c>
      <c r="X224" s="481" t="str">
        <f t="shared" si="75"/>
        <v>CUMPLIDA</v>
      </c>
      <c r="Y224" s="1513"/>
      <c r="Z224" s="1087"/>
      <c r="AA224" s="1087"/>
      <c r="AB224" s="1101"/>
    </row>
    <row r="225" spans="1:28" ht="192" x14ac:dyDescent="0.2">
      <c r="A225" s="1030">
        <v>17</v>
      </c>
      <c r="B225" s="703" t="s">
        <v>1796</v>
      </c>
      <c r="C225" s="703" t="s">
        <v>939</v>
      </c>
      <c r="D225" s="704" t="s">
        <v>680</v>
      </c>
      <c r="E225" s="495" t="s">
        <v>1001</v>
      </c>
      <c r="F225" s="472" t="s">
        <v>680</v>
      </c>
      <c r="G225" s="495" t="s">
        <v>1102</v>
      </c>
      <c r="H225" s="495" t="s">
        <v>1103</v>
      </c>
      <c r="I225" s="496">
        <v>1</v>
      </c>
      <c r="J225" s="728">
        <v>41699</v>
      </c>
      <c r="K225" s="728">
        <v>42004</v>
      </c>
      <c r="L225" s="479">
        <f t="shared" si="69"/>
        <v>43.571428571428569</v>
      </c>
      <c r="M225" s="718" t="s">
        <v>1178</v>
      </c>
      <c r="N225" s="477">
        <f>+'Plan General'!N348</f>
        <v>1</v>
      </c>
      <c r="O225" s="647">
        <f t="shared" si="70"/>
        <v>1</v>
      </c>
      <c r="P225" s="479">
        <f t="shared" si="71"/>
        <v>43.571428571428569</v>
      </c>
      <c r="Q225" s="479">
        <f t="shared" si="72"/>
        <v>0</v>
      </c>
      <c r="R225" s="479">
        <f t="shared" si="73"/>
        <v>0</v>
      </c>
      <c r="S225" s="480"/>
      <c r="T225" s="480"/>
      <c r="U225" s="208" t="str">
        <f>+'Plan General'!U348</f>
        <v>El Registro Nacional de Accidentes de Tránsito entró en operación en el mes de mayo de 2014. Una vez realizado el despliegue correspondiente por parte del Concesionario del RUNT.</v>
      </c>
      <c r="V225" s="481">
        <f t="shared" si="74"/>
        <v>2</v>
      </c>
      <c r="W225" s="1264">
        <f t="shared" si="76"/>
        <v>0</v>
      </c>
      <c r="X225" s="481" t="str">
        <f t="shared" si="75"/>
        <v>CUMPLIDA</v>
      </c>
      <c r="Y225" s="481" t="str">
        <f t="shared" si="77"/>
        <v>CUMPLIDA</v>
      </c>
      <c r="Z225" s="1087"/>
      <c r="AA225" s="1087"/>
      <c r="AB225" s="1101"/>
    </row>
    <row r="226" spans="1:28" ht="240" x14ac:dyDescent="0.2">
      <c r="A226" s="1030">
        <v>18</v>
      </c>
      <c r="B226" s="703" t="s">
        <v>1797</v>
      </c>
      <c r="C226" s="703" t="s">
        <v>940</v>
      </c>
      <c r="D226" s="704" t="s">
        <v>680</v>
      </c>
      <c r="E226" s="495" t="s">
        <v>1001</v>
      </c>
      <c r="F226" s="472" t="s">
        <v>680</v>
      </c>
      <c r="G226" s="495" t="s">
        <v>1102</v>
      </c>
      <c r="H226" s="495" t="s">
        <v>1103</v>
      </c>
      <c r="I226" s="496">
        <v>1</v>
      </c>
      <c r="J226" s="733">
        <v>41699</v>
      </c>
      <c r="K226" s="733">
        <v>42004</v>
      </c>
      <c r="L226" s="479">
        <f t="shared" si="69"/>
        <v>43.571428571428569</v>
      </c>
      <c r="M226" s="718" t="s">
        <v>1178</v>
      </c>
      <c r="N226" s="477">
        <f>+'Plan General'!N349</f>
        <v>1</v>
      </c>
      <c r="O226" s="647">
        <f t="shared" si="70"/>
        <v>1</v>
      </c>
      <c r="P226" s="479">
        <f t="shared" si="71"/>
        <v>43.571428571428569</v>
      </c>
      <c r="Q226" s="479">
        <f t="shared" si="72"/>
        <v>0</v>
      </c>
      <c r="R226" s="479">
        <f t="shared" si="73"/>
        <v>0</v>
      </c>
      <c r="S226" s="480"/>
      <c r="T226" s="480"/>
      <c r="U226" s="208" t="str">
        <f>+'Plan General'!U349</f>
        <v>El Registro Nacional de Accidentes de Tránsito entró en operación en el mes de mayo de 2014. Una vez realizado el despliegue correspondiente por parte del Concesionario del RUNT.</v>
      </c>
      <c r="V226" s="481">
        <f t="shared" si="74"/>
        <v>2</v>
      </c>
      <c r="W226" s="1264">
        <f t="shared" si="76"/>
        <v>0</v>
      </c>
      <c r="X226" s="481" t="str">
        <f t="shared" si="75"/>
        <v>CUMPLIDA</v>
      </c>
      <c r="Y226" s="481" t="str">
        <f t="shared" si="77"/>
        <v>CUMPLIDA</v>
      </c>
      <c r="Z226" s="1087"/>
      <c r="AA226" s="1087"/>
      <c r="AB226" s="1101"/>
    </row>
    <row r="227" spans="1:28" ht="132" x14ac:dyDescent="0.2">
      <c r="A227" s="1030">
        <v>19</v>
      </c>
      <c r="B227" s="703" t="s">
        <v>1798</v>
      </c>
      <c r="C227" s="703" t="s">
        <v>941</v>
      </c>
      <c r="D227" s="704" t="s">
        <v>680</v>
      </c>
      <c r="E227" s="495" t="s">
        <v>1002</v>
      </c>
      <c r="F227" s="472" t="s">
        <v>680</v>
      </c>
      <c r="G227" s="495" t="s">
        <v>1002</v>
      </c>
      <c r="H227" s="495" t="s">
        <v>1002</v>
      </c>
      <c r="I227" s="496">
        <v>1</v>
      </c>
      <c r="J227" s="733">
        <v>41708</v>
      </c>
      <c r="K227" s="733">
        <v>41715</v>
      </c>
      <c r="L227" s="479">
        <f t="shared" si="69"/>
        <v>1</v>
      </c>
      <c r="M227" s="718" t="s">
        <v>1199</v>
      </c>
      <c r="N227" s="477">
        <f>+'Plan General'!N350</f>
        <v>1</v>
      </c>
      <c r="O227" s="647">
        <f t="shared" si="70"/>
        <v>1</v>
      </c>
      <c r="P227" s="479">
        <f t="shared" si="71"/>
        <v>1</v>
      </c>
      <c r="Q227" s="479">
        <f t="shared" si="72"/>
        <v>0</v>
      </c>
      <c r="R227" s="479">
        <f t="shared" si="73"/>
        <v>0</v>
      </c>
      <c r="S227" s="480"/>
      <c r="T227" s="480"/>
      <c r="U227" s="1034" t="s">
        <v>1200</v>
      </c>
      <c r="V227" s="481">
        <f t="shared" si="74"/>
        <v>2</v>
      </c>
      <c r="W227" s="1264">
        <f t="shared" si="76"/>
        <v>0</v>
      </c>
      <c r="X227" s="481" t="str">
        <f t="shared" si="75"/>
        <v>CUMPLIDA</v>
      </c>
      <c r="Y227" s="481" t="str">
        <f t="shared" si="77"/>
        <v>CUMPLIDA</v>
      </c>
      <c r="Z227" s="1087"/>
      <c r="AA227" s="1087"/>
      <c r="AB227" s="1101"/>
    </row>
    <row r="228" spans="1:28" ht="276" x14ac:dyDescent="0.2">
      <c r="A228" s="1030">
        <v>20</v>
      </c>
      <c r="B228" s="703" t="s">
        <v>1799</v>
      </c>
      <c r="C228" s="703" t="s">
        <v>938</v>
      </c>
      <c r="D228" s="704" t="s">
        <v>680</v>
      </c>
      <c r="E228" s="495" t="s">
        <v>1003</v>
      </c>
      <c r="F228" s="472" t="s">
        <v>680</v>
      </c>
      <c r="G228" s="495" t="s">
        <v>1104</v>
      </c>
      <c r="H228" s="495" t="s">
        <v>603</v>
      </c>
      <c r="I228" s="496">
        <v>1</v>
      </c>
      <c r="J228" s="733">
        <v>41699</v>
      </c>
      <c r="K228" s="733">
        <v>42004</v>
      </c>
      <c r="L228" s="479">
        <f t="shared" si="69"/>
        <v>43.571428571428569</v>
      </c>
      <c r="M228" s="718" t="s">
        <v>1179</v>
      </c>
      <c r="N228" s="477">
        <f>+'Plan General'!N351</f>
        <v>1</v>
      </c>
      <c r="O228" s="647">
        <f t="shared" si="70"/>
        <v>1</v>
      </c>
      <c r="P228" s="479">
        <f t="shared" si="71"/>
        <v>43.571428571428569</v>
      </c>
      <c r="Q228" s="479">
        <f t="shared" si="72"/>
        <v>0</v>
      </c>
      <c r="R228" s="479">
        <f t="shared" si="73"/>
        <v>0</v>
      </c>
      <c r="S228" s="480"/>
      <c r="T228" s="480"/>
      <c r="U228" s="208" t="str">
        <f>+'Plan General'!U351</f>
        <v xml:space="preserve">Mediante los radicados No. 20144210497031 y 20144210497051 Se enviaron oficios a Simit y a Runt para que implementen las validaciones del hallazgo. </v>
      </c>
      <c r="V228" s="481">
        <f t="shared" si="74"/>
        <v>2</v>
      </c>
      <c r="W228" s="1264">
        <f t="shared" si="76"/>
        <v>0</v>
      </c>
      <c r="X228" s="481" t="str">
        <f t="shared" si="75"/>
        <v>CUMPLIDA</v>
      </c>
      <c r="Y228" s="481" t="str">
        <f t="shared" si="77"/>
        <v>CUMPLIDA</v>
      </c>
      <c r="Z228" s="1087"/>
      <c r="AA228" s="1087"/>
      <c r="AB228" s="1101"/>
    </row>
    <row r="229" spans="1:28" ht="288" x14ac:dyDescent="0.2">
      <c r="A229" s="1030">
        <v>21</v>
      </c>
      <c r="B229" s="703" t="s">
        <v>1800</v>
      </c>
      <c r="C229" s="703" t="s">
        <v>942</v>
      </c>
      <c r="D229" s="704" t="s">
        <v>680</v>
      </c>
      <c r="E229" s="471" t="s">
        <v>1004</v>
      </c>
      <c r="F229" s="472" t="s">
        <v>680</v>
      </c>
      <c r="G229" s="471" t="s">
        <v>1105</v>
      </c>
      <c r="H229" s="471" t="s">
        <v>1106</v>
      </c>
      <c r="I229" s="473">
        <v>2</v>
      </c>
      <c r="J229" s="728">
        <v>41730</v>
      </c>
      <c r="K229" s="728">
        <v>41789</v>
      </c>
      <c r="L229" s="479">
        <f t="shared" si="69"/>
        <v>8.4285714285714288</v>
      </c>
      <c r="M229" s="718" t="s">
        <v>1180</v>
      </c>
      <c r="N229" s="477">
        <f>+'Plan General'!N352</f>
        <v>2</v>
      </c>
      <c r="O229" s="647">
        <f t="shared" si="70"/>
        <v>1</v>
      </c>
      <c r="P229" s="479">
        <f t="shared" si="71"/>
        <v>8.4285714285714288</v>
      </c>
      <c r="Q229" s="479">
        <f t="shared" si="72"/>
        <v>0</v>
      </c>
      <c r="R229" s="479">
        <f t="shared" si="73"/>
        <v>0</v>
      </c>
      <c r="S229" s="480"/>
      <c r="T229" s="480"/>
      <c r="U229" s="208" t="str">
        <f>+'Plan General'!U352</f>
        <v>La información esta consolidada y nos encontramos a la espera de que se haga efectiva la liquidación del FPV, de acuerdo a lo establecido en la Ley 1702 de 2013, para proceder a entregar la documentación de este numeral a la ANSV.</v>
      </c>
      <c r="V229" s="481">
        <f t="shared" si="74"/>
        <v>2</v>
      </c>
      <c r="W229" s="1264">
        <f t="shared" si="76"/>
        <v>0</v>
      </c>
      <c r="X229" s="481" t="str">
        <f t="shared" si="75"/>
        <v>CUMPLIDA</v>
      </c>
      <c r="Y229" s="481" t="str">
        <f t="shared" si="77"/>
        <v>CUMPLIDA</v>
      </c>
      <c r="Z229" s="1087"/>
      <c r="AA229" s="1087"/>
      <c r="AB229" s="1101"/>
    </row>
    <row r="230" spans="1:28" ht="216" x14ac:dyDescent="0.2">
      <c r="A230" s="1030">
        <v>22</v>
      </c>
      <c r="B230" s="703" t="s">
        <v>1801</v>
      </c>
      <c r="C230" s="703" t="s">
        <v>943</v>
      </c>
      <c r="D230" s="704" t="s">
        <v>680</v>
      </c>
      <c r="E230" s="471" t="s">
        <v>1005</v>
      </c>
      <c r="F230" s="472" t="s">
        <v>680</v>
      </c>
      <c r="G230" s="531" t="s">
        <v>1107</v>
      </c>
      <c r="H230" s="471" t="s">
        <v>1106</v>
      </c>
      <c r="I230" s="473">
        <v>1</v>
      </c>
      <c r="J230" s="728">
        <v>41713</v>
      </c>
      <c r="K230" s="728">
        <v>41774</v>
      </c>
      <c r="L230" s="479">
        <f t="shared" si="69"/>
        <v>8.7142857142857135</v>
      </c>
      <c r="M230" s="718" t="s">
        <v>1181</v>
      </c>
      <c r="N230" s="477">
        <f>+'Plan General'!N353</f>
        <v>1</v>
      </c>
      <c r="O230" s="647">
        <f t="shared" si="70"/>
        <v>1</v>
      </c>
      <c r="P230" s="479">
        <f t="shared" si="71"/>
        <v>8.7142857142857135</v>
      </c>
      <c r="Q230" s="479">
        <f t="shared" si="72"/>
        <v>0</v>
      </c>
      <c r="R230" s="479">
        <f t="shared" si="73"/>
        <v>0</v>
      </c>
      <c r="S230" s="480"/>
      <c r="T230" s="480"/>
      <c r="U230" s="208" t="str">
        <f>+'Plan General'!U353</f>
        <v>Correo electrónico del 08/07/2014.</v>
      </c>
      <c r="V230" s="481">
        <f t="shared" si="74"/>
        <v>2</v>
      </c>
      <c r="W230" s="1264">
        <f t="shared" si="76"/>
        <v>0</v>
      </c>
      <c r="X230" s="481" t="str">
        <f t="shared" si="75"/>
        <v>CUMPLIDA</v>
      </c>
      <c r="Y230" s="481" t="str">
        <f t="shared" si="77"/>
        <v>CUMPLIDA</v>
      </c>
      <c r="Z230" s="1087"/>
      <c r="AA230" s="1087"/>
      <c r="AB230" s="1101"/>
    </row>
    <row r="231" spans="1:28" ht="120" x14ac:dyDescent="0.2">
      <c r="A231" s="1030">
        <v>23</v>
      </c>
      <c r="B231" s="703" t="s">
        <v>1802</v>
      </c>
      <c r="C231" s="703" t="s">
        <v>944</v>
      </c>
      <c r="D231" s="704" t="s">
        <v>680</v>
      </c>
      <c r="E231" s="495" t="s">
        <v>1005</v>
      </c>
      <c r="F231" s="472" t="s">
        <v>680</v>
      </c>
      <c r="G231" s="495" t="s">
        <v>1108</v>
      </c>
      <c r="H231" s="495" t="s">
        <v>1106</v>
      </c>
      <c r="I231" s="496">
        <v>1</v>
      </c>
      <c r="J231" s="733">
        <v>41760</v>
      </c>
      <c r="K231" s="733">
        <v>41821</v>
      </c>
      <c r="L231" s="479">
        <f t="shared" si="69"/>
        <v>8.7142857142857135</v>
      </c>
      <c r="M231" s="718" t="s">
        <v>1181</v>
      </c>
      <c r="N231" s="477">
        <f>+'Plan General'!N354</f>
        <v>1</v>
      </c>
      <c r="O231" s="647">
        <f t="shared" si="70"/>
        <v>1</v>
      </c>
      <c r="P231" s="479">
        <f t="shared" si="71"/>
        <v>8.7142857142857135</v>
      </c>
      <c r="Q231" s="479">
        <f t="shared" si="72"/>
        <v>0</v>
      </c>
      <c r="R231" s="479">
        <f t="shared" si="73"/>
        <v>0</v>
      </c>
      <c r="S231" s="480"/>
      <c r="T231" s="480"/>
      <c r="U231" s="208" t="str">
        <f>+'Plan General'!U354</f>
        <v>Correo electrónico del 08/07/2014.</v>
      </c>
      <c r="V231" s="481">
        <f t="shared" si="74"/>
        <v>2</v>
      </c>
      <c r="W231" s="1264">
        <f t="shared" si="76"/>
        <v>0</v>
      </c>
      <c r="X231" s="481" t="str">
        <f t="shared" si="75"/>
        <v>CUMPLIDA</v>
      </c>
      <c r="Y231" s="481" t="str">
        <f t="shared" si="77"/>
        <v>CUMPLIDA</v>
      </c>
      <c r="Z231" s="1087"/>
      <c r="AA231" s="1087"/>
      <c r="AB231" s="1101"/>
    </row>
    <row r="232" spans="1:28" ht="144" x14ac:dyDescent="0.2">
      <c r="A232" s="1030">
        <v>24</v>
      </c>
      <c r="B232" s="703" t="s">
        <v>1803</v>
      </c>
      <c r="C232" s="703" t="s">
        <v>945</v>
      </c>
      <c r="D232" s="704" t="s">
        <v>680</v>
      </c>
      <c r="E232" s="495" t="s">
        <v>1006</v>
      </c>
      <c r="F232" s="472" t="s">
        <v>680</v>
      </c>
      <c r="G232" s="495" t="s">
        <v>1109</v>
      </c>
      <c r="H232" s="495" t="s">
        <v>1106</v>
      </c>
      <c r="I232" s="496">
        <v>1</v>
      </c>
      <c r="J232" s="733">
        <v>41713</v>
      </c>
      <c r="K232" s="733">
        <v>41774</v>
      </c>
      <c r="L232" s="479">
        <f t="shared" si="69"/>
        <v>8.7142857142857135</v>
      </c>
      <c r="M232" s="718" t="s">
        <v>1181</v>
      </c>
      <c r="N232" s="477">
        <f>+'Plan General'!N355</f>
        <v>1</v>
      </c>
      <c r="O232" s="647">
        <f t="shared" si="70"/>
        <v>1</v>
      </c>
      <c r="P232" s="479">
        <f t="shared" si="71"/>
        <v>8.7142857142857135</v>
      </c>
      <c r="Q232" s="479">
        <f t="shared" si="72"/>
        <v>0</v>
      </c>
      <c r="R232" s="479">
        <f t="shared" si="73"/>
        <v>0</v>
      </c>
      <c r="S232" s="480"/>
      <c r="T232" s="480"/>
      <c r="U232" s="208" t="str">
        <f>+'Plan General'!U355</f>
        <v>Correo electrónico del 08/07/2014.</v>
      </c>
      <c r="V232" s="481">
        <f t="shared" si="74"/>
        <v>2</v>
      </c>
      <c r="W232" s="1264">
        <f t="shared" si="76"/>
        <v>0</v>
      </c>
      <c r="X232" s="481" t="str">
        <f t="shared" si="75"/>
        <v>CUMPLIDA</v>
      </c>
      <c r="Y232" s="481" t="str">
        <f t="shared" si="77"/>
        <v>CUMPLIDA</v>
      </c>
      <c r="Z232" s="1087"/>
      <c r="AA232" s="1087"/>
      <c r="AB232" s="1101"/>
    </row>
    <row r="233" spans="1:28" ht="204" x14ac:dyDescent="0.2">
      <c r="A233" s="1030">
        <v>25</v>
      </c>
      <c r="B233" s="703" t="s">
        <v>1804</v>
      </c>
      <c r="C233" s="703" t="s">
        <v>946</v>
      </c>
      <c r="D233" s="704" t="s">
        <v>680</v>
      </c>
      <c r="E233" s="471" t="s">
        <v>1007</v>
      </c>
      <c r="F233" s="472" t="s">
        <v>680</v>
      </c>
      <c r="G233" s="471" t="s">
        <v>1110</v>
      </c>
      <c r="H233" s="471" t="s">
        <v>1111</v>
      </c>
      <c r="I233" s="473">
        <v>2</v>
      </c>
      <c r="J233" s="728">
        <v>41730</v>
      </c>
      <c r="K233" s="728">
        <v>42004</v>
      </c>
      <c r="L233" s="479">
        <f t="shared" si="69"/>
        <v>39.142857142857146</v>
      </c>
      <c r="M233" s="718" t="s">
        <v>1182</v>
      </c>
      <c r="N233" s="477">
        <f>+'Plan General'!N356</f>
        <v>2</v>
      </c>
      <c r="O233" s="647">
        <f t="shared" si="70"/>
        <v>1</v>
      </c>
      <c r="P233" s="479">
        <f t="shared" si="71"/>
        <v>39.142857142857146</v>
      </c>
      <c r="Q233" s="479">
        <f t="shared" si="72"/>
        <v>0</v>
      </c>
      <c r="R233" s="479">
        <f t="shared" si="73"/>
        <v>0</v>
      </c>
      <c r="S233" s="480"/>
      <c r="T233" s="480"/>
      <c r="U233" s="208" t="str">
        <f>+'Plan General'!U356</f>
        <v>En el año 2014 no se realizaron contratos relacionados con los sistemas de control y vigilancia, sin embargo se expidió circular 013 DE 2015,  suscrita por el Superintendente para recordar a todas las áreas de la entidad que deben cumplir con las condiciones y requisitos previstos en las normas de Contratación, verificando que se cumplan el principio de publicidad  dentro de todos los contratos que la entidad celebre. (Circular 013 de 2015).</v>
      </c>
      <c r="V233" s="481">
        <f t="shared" si="74"/>
        <v>2</v>
      </c>
      <c r="W233" s="1264">
        <f t="shared" si="76"/>
        <v>0</v>
      </c>
      <c r="X233" s="481" t="str">
        <f t="shared" si="75"/>
        <v>CUMPLIDA</v>
      </c>
      <c r="Y233" s="481" t="str">
        <f t="shared" si="77"/>
        <v>CUMPLIDA</v>
      </c>
      <c r="Z233" s="1087"/>
      <c r="AA233" s="1087"/>
      <c r="AB233" s="1101"/>
    </row>
    <row r="234" spans="1:28" ht="168" x14ac:dyDescent="0.2">
      <c r="A234" s="1030">
        <v>26</v>
      </c>
      <c r="B234" s="703" t="s">
        <v>1805</v>
      </c>
      <c r="C234" s="703" t="s">
        <v>947</v>
      </c>
      <c r="D234" s="704" t="s">
        <v>680</v>
      </c>
      <c r="E234" s="471" t="s">
        <v>1008</v>
      </c>
      <c r="F234" s="472" t="s">
        <v>680</v>
      </c>
      <c r="G234" s="531" t="s">
        <v>1112</v>
      </c>
      <c r="H234" s="471" t="s">
        <v>1113</v>
      </c>
      <c r="I234" s="533">
        <v>1</v>
      </c>
      <c r="J234" s="728">
        <v>41730</v>
      </c>
      <c r="K234" s="728">
        <v>42004</v>
      </c>
      <c r="L234" s="479">
        <f t="shared" si="69"/>
        <v>39.142857142857146</v>
      </c>
      <c r="M234" s="718" t="s">
        <v>1182</v>
      </c>
      <c r="N234" s="477">
        <f>+'Plan General'!N357</f>
        <v>1</v>
      </c>
      <c r="O234" s="647">
        <f t="shared" si="70"/>
        <v>1</v>
      </c>
      <c r="P234" s="479">
        <f t="shared" si="71"/>
        <v>39.142857142857146</v>
      </c>
      <c r="Q234" s="479">
        <f t="shared" si="72"/>
        <v>0</v>
      </c>
      <c r="R234" s="479">
        <f t="shared" si="73"/>
        <v>0</v>
      </c>
      <c r="S234" s="480"/>
      <c r="T234" s="480"/>
      <c r="U234" s="208" t="str">
        <f>+'Plan General'!U357</f>
        <v>PRIMER TRIMESTRE: En el proceso de implementación del SICOV para los CDA, se está estudiando los detalles específicos del  Sistema de tal manera que haya mayor pluralidad de oferentes y más transparencia.
SEGUNDO TRIMESTRE: Se finalizó el proyecto de Resolución para reglamentar el SICOV en los CDA
TERCER TRIMESTRE: Se hicieron las mesas de socialización, trabajo y concertación respectivas para proyectar la resolución que implementara el SICOV para los CDA. El resultado fue la Resolución 13830 del 23 de septiembre de 2014.   
CUARTO TRIMESTRE: Se realizó la socialización y concertación de la resolución para el SICOV, el resultado es la Resolución 13830 del 23 de septiembre de 2014.</v>
      </c>
      <c r="V234" s="481">
        <f t="shared" si="74"/>
        <v>2</v>
      </c>
      <c r="W234" s="1264">
        <f t="shared" si="76"/>
        <v>0</v>
      </c>
      <c r="X234" s="481" t="str">
        <f t="shared" si="75"/>
        <v>CUMPLIDA</v>
      </c>
      <c r="Y234" s="481" t="str">
        <f t="shared" si="77"/>
        <v>CUMPLIDA</v>
      </c>
      <c r="Z234" s="1087"/>
      <c r="AA234" s="1087"/>
      <c r="AB234" s="1101"/>
    </row>
    <row r="235" spans="1:28" ht="409.5" x14ac:dyDescent="0.2">
      <c r="A235" s="1030">
        <v>27</v>
      </c>
      <c r="B235" s="703" t="s">
        <v>1806</v>
      </c>
      <c r="C235" s="703" t="s">
        <v>948</v>
      </c>
      <c r="D235" s="704" t="s">
        <v>680</v>
      </c>
      <c r="E235" s="495" t="s">
        <v>1009</v>
      </c>
      <c r="F235" s="472" t="s">
        <v>680</v>
      </c>
      <c r="G235" s="495" t="s">
        <v>1114</v>
      </c>
      <c r="H235" s="495" t="s">
        <v>1115</v>
      </c>
      <c r="I235" s="496">
        <v>3</v>
      </c>
      <c r="J235" s="728">
        <v>41730</v>
      </c>
      <c r="K235" s="728">
        <v>42004</v>
      </c>
      <c r="L235" s="479">
        <f t="shared" si="69"/>
        <v>39.142857142857146</v>
      </c>
      <c r="M235" s="718" t="s">
        <v>1182</v>
      </c>
      <c r="N235" s="477">
        <f>+'Plan General'!N358</f>
        <v>2.7</v>
      </c>
      <c r="O235" s="647">
        <f t="shared" si="70"/>
        <v>0.9</v>
      </c>
      <c r="P235" s="479">
        <f t="shared" si="71"/>
        <v>35.228571428571435</v>
      </c>
      <c r="Q235" s="479">
        <f t="shared" si="72"/>
        <v>0</v>
      </c>
      <c r="R235" s="479">
        <f t="shared" si="73"/>
        <v>0</v>
      </c>
      <c r="S235" s="480"/>
      <c r="T235" s="480"/>
      <c r="U235" s="208" t="str">
        <f>+'Plan General'!U358</f>
        <v>SUPERTRANSPORTE: PRIMER TRIMESTRE: Se avanzó en la elaboración de los anexos técnicos para los Centros de Diagnóstico Automotriz.
SEGUNDO TRIMESTRE: Falta el último paso para que los anexos técnicos sean aprobados en el caso de los CDA e inmediatamente se iniciarán los procesos respectivos para los demás Organismo de Apoyo al Transporte.
TERCER TRIMESTRE. Ya se expidió la resolución de implementación de los CDA 13830 del 23 de septiembre de 2014 y ya se proyectaron los borradores de las respectivas resoluciones para la implementación del Sicov para los CEAS y CIAS.                                                                                                                  CUARTO TRIMESTRE: De acuerdo a la orden impartida por el Señor Superintendente se revisaran los borradores de las resoluciones con respecto al SICOV con las CEAS y CIAS. Dichas resoluciones se encuentran proyectadas desde el 2014 este año 2015 se hará su revisión para su aprobación.
PRIMER SEMESTRE DE 2015: Se elaboran los proyectos de reglamentación de características técnicas del Sistema de Control y Vigilancia, de los Centros de Enseñanza Automovilística - CEA y para el Sistema de Control y Vigilancia de los Centros Integrales de Atención - CIA.
Los elementos contenidos en los proyectos de reglamentación incluyen los siguientes aspectos:
• Objeto y Ámbito de Aplicación.
• Definición y Obligatoriedad del Sistema de Control y Vigilancia.
• Operación del Sistema de Control y Vigilancia.
• Características Generales del Sistema de Control y Vigilancia.
• Verificación y Evaluación del Proveedor del Sistema de Control y Vigilancia.
• Tratamiento de Datos Sensibles.
• Conectividad y Acceso del Sistema de Control y Vigilancia 
• Requisitos de operación del Sistema de Control y Vigilancia.
• Obligaciones Especiales del Proveedor del Sistema de Control y Vigilancia, del Software y Conectividad.
• Expedición de Certificados.
• Garantía de Niveles de Servicio.
• Investigación Administrativa:
• Término de entrada en vigencia del reglamento
Los proyectos se publican en la página web de la Entidad para recibir observaciones y comentarios hasta el 21 de julio de 2015. Luego se procederá a su expedición oficial.</v>
      </c>
      <c r="V235" s="481">
        <f t="shared" si="74"/>
        <v>0</v>
      </c>
      <c r="W235" s="1264">
        <f t="shared" si="76"/>
        <v>0</v>
      </c>
      <c r="X235" s="481" t="str">
        <f t="shared" si="75"/>
        <v>VENCIDA</v>
      </c>
      <c r="Y235" s="481" t="str">
        <f t="shared" si="77"/>
        <v>VENCIDA</v>
      </c>
      <c r="Z235" s="1087"/>
      <c r="AA235" s="1087"/>
      <c r="AB235" s="1101"/>
    </row>
    <row r="236" spans="1:28" ht="216" x14ac:dyDescent="0.2">
      <c r="A236" s="1030">
        <v>28</v>
      </c>
      <c r="B236" s="703" t="s">
        <v>1807</v>
      </c>
      <c r="C236" s="703" t="s">
        <v>949</v>
      </c>
      <c r="D236" s="704" t="s">
        <v>680</v>
      </c>
      <c r="E236" s="495" t="s">
        <v>1010</v>
      </c>
      <c r="F236" s="472" t="s">
        <v>680</v>
      </c>
      <c r="G236" s="495" t="s">
        <v>1116</v>
      </c>
      <c r="H236" s="495" t="s">
        <v>1117</v>
      </c>
      <c r="I236" s="1035">
        <v>1</v>
      </c>
      <c r="J236" s="728">
        <v>41730</v>
      </c>
      <c r="K236" s="728">
        <v>42004</v>
      </c>
      <c r="L236" s="479">
        <f t="shared" si="69"/>
        <v>39.142857142857146</v>
      </c>
      <c r="M236" s="718" t="s">
        <v>1182</v>
      </c>
      <c r="N236" s="477">
        <f>+'Plan General'!N359</f>
        <v>1</v>
      </c>
      <c r="O236" s="647">
        <f t="shared" si="70"/>
        <v>1</v>
      </c>
      <c r="P236" s="479">
        <f t="shared" si="71"/>
        <v>39.142857142857146</v>
      </c>
      <c r="Q236" s="479">
        <f t="shared" si="72"/>
        <v>0</v>
      </c>
      <c r="R236" s="479">
        <f t="shared" si="73"/>
        <v>0</v>
      </c>
      <c r="S236" s="480"/>
      <c r="T236" s="480"/>
      <c r="U236" s="208" t="str">
        <f>+'Plan General'!U359</f>
        <v>PRIMER TRIMESTRE: Se  remitieron los hallazgos y las irregularidades evidenciadas a la Delegada pertinente dentro de la Entidad, para su evaluación y sugerencias.
Aún se está trabajando en la estructuración de los protocolos y conductos a seguir para la implementación de los documentos necesarios que clarifiquen el camino a seguir de acuerdo a cada irregularidad y/o hallazgo expresado en el SICOV; se vislumbra que para el mes de diciembre ya debe estar implementado en su totalidad.                                                                                                                  
SEGUNDO TRIMESTRE: No se reporta avance.
TERCER TRIMESTRE: Ya se estructuró un protocolo de manejo interno de alarmas, hallazgos e irregularidades encontrados por el SICOV, con memorando Nro20148000084903 del 1 de octubre de 2014  
CUARTO TRIMESTRE : hallazgo subsanado , con memorando  20148000084903 del 1 de octubre de 2014 se estructuro protocolo de alarmas hallazgos e irregularidades del SICOV.</v>
      </c>
      <c r="V236" s="481">
        <f t="shared" si="74"/>
        <v>2</v>
      </c>
      <c r="W236" s="1264">
        <f t="shared" si="76"/>
        <v>0</v>
      </c>
      <c r="X236" s="481" t="str">
        <f t="shared" si="75"/>
        <v>CUMPLIDA</v>
      </c>
      <c r="Y236" s="481" t="str">
        <f t="shared" si="77"/>
        <v>CUMPLIDA</v>
      </c>
      <c r="Z236" s="1087"/>
      <c r="AA236" s="1087"/>
      <c r="AB236" s="1101"/>
    </row>
    <row r="237" spans="1:28" ht="409.5" x14ac:dyDescent="0.2">
      <c r="A237" s="1030">
        <v>29</v>
      </c>
      <c r="B237" s="703" t="s">
        <v>1808</v>
      </c>
      <c r="C237" s="703" t="s">
        <v>950</v>
      </c>
      <c r="D237" s="704" t="s">
        <v>680</v>
      </c>
      <c r="E237" s="495" t="s">
        <v>1011</v>
      </c>
      <c r="F237" s="472" t="s">
        <v>680</v>
      </c>
      <c r="G237" s="495" t="s">
        <v>1118</v>
      </c>
      <c r="H237" s="495" t="s">
        <v>1119</v>
      </c>
      <c r="I237" s="496">
        <v>3</v>
      </c>
      <c r="J237" s="728">
        <v>41730</v>
      </c>
      <c r="K237" s="728">
        <v>42004</v>
      </c>
      <c r="L237" s="479">
        <f t="shared" si="69"/>
        <v>39.142857142857146</v>
      </c>
      <c r="M237" s="718" t="s">
        <v>1182</v>
      </c>
      <c r="N237" s="477">
        <f>+'Plan General'!N360</f>
        <v>2.7</v>
      </c>
      <c r="O237" s="647">
        <f t="shared" si="70"/>
        <v>0.9</v>
      </c>
      <c r="P237" s="479">
        <f t="shared" si="71"/>
        <v>35.228571428571435</v>
      </c>
      <c r="Q237" s="479">
        <f t="shared" si="72"/>
        <v>0</v>
      </c>
      <c r="R237" s="479">
        <f t="shared" si="73"/>
        <v>0</v>
      </c>
      <c r="S237" s="480"/>
      <c r="T237" s="480"/>
      <c r="U237" s="208" t="str">
        <f>+'Plan General'!U360</f>
        <v xml:space="preserve">SUPERTRANSPORTE: PRIMER TRIMESTRE: Se avanzó en la elaboración de los anexos técnicos para los Centros de Diagnóstico Automotriz.
SEGUNDO TRIMESTRE: Falta el último paso para que los anexos técnicos sean aprobados en el caso de los CDA e inmediatamente se iniciarán los procesos respectivos para los demás Organismo de Apoyo al Transporte.
TERCER TRIMESTRE. Ya se expidió la resolución de implementación de los CDA 13830 del 23 de septiembre de 2014 y ya se proyectaron los borradores de las respectivas resoluciones para la implementación del Sicov para los CEAS y CIAS.                                                                                                                  CUARTO TRIMESTRE: De acuerdo a la orden impartida por el Señor Superintendente se revisaran los borradores de las resoluciones con respecto al SICOV con las CEAS y CIAS. Dichas resoluciones se encuentran proyectadas desde el 2014 este año 2015 se hará su revisión para su aprobación.
PRIMER SEMESTRE DE 2015: Se elaboran los proyectos de reglamentación de características técnicas del Sistema de Control y Vigilancia, de los Centros de Enseñanza Automovilística - CEA y para el Sistema de Control y Vigilancia de los Centros Integrales de Atención - CIA.
Los elementos contenidos en los proyectos de reglamentación incluyen los siguientes aspectos:
• Objeto y Ámbito de Aplicación.
• Definición y Obligatoriedad del Sistema de Control y Vigilancia.
• Operación del Sistema de Control y Vigilancia.
• Características Generales del Sistema de Control y Vigilancia.
• Verificación y Evaluación del Proveedor del Sistema de Control y Vigilancia.
• Tratamiento de Datos Sensibles.
• Conectividad y Acceso del Sistema de Control y Vigilancia 
• Requisitos de operación del Sistema de Control y Vigilancia.
• Obligaciones Especiales del Proveedor del Sistema de Control y Vigilancia, del Software y Conectividad.
• Expedición de Certificados.
• Garantía de Niveles de Servicio.
• Investigación Administrativa:
• Término de entrada en vigencia del reglamento
Los proyectos se publican en la página web de la Entidad para recibir observaciones y comentarios hasta el 21 de julio de 2015. Luego se procederá a su expedición oficial.
</v>
      </c>
      <c r="V237" s="481">
        <f t="shared" si="74"/>
        <v>0</v>
      </c>
      <c r="W237" s="1264">
        <f t="shared" si="76"/>
        <v>0</v>
      </c>
      <c r="X237" s="481" t="str">
        <f t="shared" si="75"/>
        <v>VENCIDA</v>
      </c>
      <c r="Y237" s="481" t="str">
        <f t="shared" si="77"/>
        <v>VENCIDA</v>
      </c>
      <c r="Z237" s="1087"/>
      <c r="AA237" s="1087"/>
      <c r="AB237" s="1101"/>
    </row>
    <row r="238" spans="1:28" ht="192" x14ac:dyDescent="0.2">
      <c r="A238" s="1030">
        <v>30</v>
      </c>
      <c r="B238" s="703" t="s">
        <v>1809</v>
      </c>
      <c r="C238" s="703" t="s">
        <v>951</v>
      </c>
      <c r="D238" s="704" t="s">
        <v>680</v>
      </c>
      <c r="E238" s="495" t="s">
        <v>1012</v>
      </c>
      <c r="F238" s="472" t="s">
        <v>680</v>
      </c>
      <c r="G238" s="495" t="s">
        <v>1120</v>
      </c>
      <c r="H238" s="495" t="s">
        <v>1121</v>
      </c>
      <c r="I238" s="1035">
        <v>1</v>
      </c>
      <c r="J238" s="728">
        <v>41730</v>
      </c>
      <c r="K238" s="728">
        <v>42004</v>
      </c>
      <c r="L238" s="479">
        <f t="shared" si="69"/>
        <v>39.142857142857146</v>
      </c>
      <c r="M238" s="718" t="s">
        <v>1182</v>
      </c>
      <c r="N238" s="477">
        <f>+'Plan General'!N361</f>
        <v>1</v>
      </c>
      <c r="O238" s="647">
        <f t="shared" si="70"/>
        <v>1</v>
      </c>
      <c r="P238" s="479">
        <f t="shared" si="71"/>
        <v>39.142857142857146</v>
      </c>
      <c r="Q238" s="479">
        <f t="shared" si="72"/>
        <v>0</v>
      </c>
      <c r="R238" s="479">
        <f t="shared" si="73"/>
        <v>0</v>
      </c>
      <c r="S238" s="480"/>
      <c r="T238" s="480"/>
      <c r="U238" s="208" t="str">
        <f>+'Plan General'!U361</f>
        <v>PRIMER TRIMESTRE: En el primer cuatrimestre del año, se ha venido verificando con total normalidad el cumplimiento de lo exigido a los CRC y el SICOV 
SEGUNDO TRIMESTRE: Desde inicios de éste año el SICOV ha venido funcionando con total normalidad y eficacia y los resultados han redundado en las remisiones respectivas a la Delegada de Tránsito para los procesos pertinentes, en éstos momentos (mes de julio), las labores de la oficina del SICOV, avanzan en total normalidad remitiendo todos los presuntos hallazgos e irregularidades encontradas en los centros alrededor del país.
TERCER TRIMESTRE: El SICOV ha venido cumpliendo su cometida y objetivo desde enero de 2014 con total normalidad y regularidad.
CUARTO TRIMESTRE: El SICOV cumple su objetivo desde enero de 2014 con total normalidad.</v>
      </c>
      <c r="V238" s="481">
        <f t="shared" si="74"/>
        <v>2</v>
      </c>
      <c r="W238" s="1264">
        <f t="shared" si="76"/>
        <v>0</v>
      </c>
      <c r="X238" s="481" t="str">
        <f t="shared" si="75"/>
        <v>CUMPLIDA</v>
      </c>
      <c r="Y238" s="481" t="str">
        <f t="shared" si="77"/>
        <v>CUMPLIDA</v>
      </c>
      <c r="Z238" s="1087"/>
      <c r="AA238" s="1087"/>
      <c r="AB238" s="1101"/>
    </row>
    <row r="239" spans="1:28" ht="228" x14ac:dyDescent="0.2">
      <c r="A239" s="1030">
        <v>31</v>
      </c>
      <c r="B239" s="703" t="s">
        <v>1810</v>
      </c>
      <c r="C239" s="703" t="s">
        <v>952</v>
      </c>
      <c r="D239" s="704" t="s">
        <v>680</v>
      </c>
      <c r="E239" s="495" t="s">
        <v>1013</v>
      </c>
      <c r="F239" s="472" t="s">
        <v>680</v>
      </c>
      <c r="G239" s="495" t="s">
        <v>1122</v>
      </c>
      <c r="H239" s="495" t="s">
        <v>1123</v>
      </c>
      <c r="I239" s="496">
        <v>1</v>
      </c>
      <c r="J239" s="728">
        <v>41730</v>
      </c>
      <c r="K239" s="728">
        <v>42004</v>
      </c>
      <c r="L239" s="479">
        <f t="shared" si="69"/>
        <v>39.142857142857146</v>
      </c>
      <c r="M239" s="718" t="s">
        <v>1182</v>
      </c>
      <c r="N239" s="477">
        <f>+'Plan General'!N362</f>
        <v>1</v>
      </c>
      <c r="O239" s="647">
        <f t="shared" si="70"/>
        <v>1</v>
      </c>
      <c r="P239" s="479">
        <f t="shared" si="71"/>
        <v>39.142857142857146</v>
      </c>
      <c r="Q239" s="479">
        <f t="shared" si="72"/>
        <v>0</v>
      </c>
      <c r="R239" s="479">
        <f t="shared" si="73"/>
        <v>0</v>
      </c>
      <c r="S239" s="480"/>
      <c r="T239" s="480"/>
      <c r="U239" s="208" t="str">
        <f>+'Plan General'!U362</f>
        <v>PRIMER TRIMESTRE: Se programaron las mesas técnicas para la evaluación del impacto de la implementación de la captura de video para el mes de mayo del 2014, sin embargo cabe aclarar que dicha captura de video fue suspendida por medio de la resolución 917 del 27 de enero del 2014.
SEGUNDO TRIMESTRE: En la mesa de trabajo desarrollada  y en las reuniones de asesoría por parte de la UPTC quién elaboró el anexo técnico, se ratificó la suspensión del desarrollo de la captura de video, lo cual está suspendido desde el 27 de enero por medio de la Resolución 917 de 2014. La reunión fue realizada el día 27 de mayo de 2014, según consta en el acta correspondiente.
TERCER TRIMESTRE: Ratificada la suspensión del desarrollo de la captura de video con la nueva Resolución para los CRC. La Resolución 13830 del 23 de septiembre de 2014. 
CUARTO TRIMESTRE: Con la Resolución 13830 del 23 de septiembre de 2014 se ratifica la suspensión del desarrollo de la captura de video.</v>
      </c>
      <c r="V239" s="481">
        <f t="shared" si="74"/>
        <v>2</v>
      </c>
      <c r="W239" s="1264">
        <f t="shared" si="76"/>
        <v>0</v>
      </c>
      <c r="X239" s="481" t="str">
        <f t="shared" si="75"/>
        <v>CUMPLIDA</v>
      </c>
      <c r="Y239" s="481" t="str">
        <f t="shared" si="77"/>
        <v>CUMPLIDA</v>
      </c>
      <c r="Z239" s="1087"/>
      <c r="AA239" s="1087"/>
      <c r="AB239" s="1101"/>
    </row>
    <row r="240" spans="1:28" ht="372" x14ac:dyDescent="0.2">
      <c r="A240" s="1030">
        <v>32</v>
      </c>
      <c r="B240" s="703" t="s">
        <v>1811</v>
      </c>
      <c r="C240" s="703" t="s">
        <v>953</v>
      </c>
      <c r="D240" s="704" t="s">
        <v>680</v>
      </c>
      <c r="E240" s="495" t="s">
        <v>1014</v>
      </c>
      <c r="F240" s="472" t="s">
        <v>680</v>
      </c>
      <c r="G240" s="495" t="s">
        <v>1124</v>
      </c>
      <c r="H240" s="495" t="s">
        <v>1125</v>
      </c>
      <c r="I240" s="496">
        <v>3</v>
      </c>
      <c r="J240" s="728">
        <v>41730</v>
      </c>
      <c r="K240" s="728">
        <v>42004</v>
      </c>
      <c r="L240" s="479">
        <f t="shared" si="69"/>
        <v>39.142857142857146</v>
      </c>
      <c r="M240" s="718" t="s">
        <v>1182</v>
      </c>
      <c r="N240" s="477">
        <f>+'Plan General'!N363</f>
        <v>3</v>
      </c>
      <c r="O240" s="647">
        <f t="shared" si="70"/>
        <v>1</v>
      </c>
      <c r="P240" s="479">
        <f t="shared" si="71"/>
        <v>39.142857142857146</v>
      </c>
      <c r="Q240" s="479">
        <f t="shared" si="72"/>
        <v>0</v>
      </c>
      <c r="R240" s="479">
        <f t="shared" si="73"/>
        <v>0</v>
      </c>
      <c r="S240" s="480"/>
      <c r="T240" s="480"/>
      <c r="U240" s="208" t="str">
        <f>+'Plan General'!U363</f>
        <v>PRIMER TRIMESTRE: Se inicio el análisis de los correctivos pertinentes para subsanar los inconvenientes presentados en la plataforma. Para el mes de  junio del 2014 empezarán las mesas técnicas con los proveedores para requerirles al respecto.
SEGUNDO TRIMESTRE:  Se requirió al proveedor del SICOV  y se acordó que dicha empresa debe presentar un informe por trimestre. Se han presentado los dos primeros informes del primer semestre del año en curso, es decir, el informe de enero, febrero y marzo y el informe de abril, mayo y junio; el 31 de marzo y el 27 de junio, respectivamente.
TERCER TRIMESTRE: Como es compromiso, el proveedor del SICOV ha venido presentando sus informes trimestrales y a la fecha ya ha presentado el concerniente al tercer trimestre del año que comprende los meses de julio agosto y septiembre - Los primeros días de enero de 2015 se entregara el cuarto trimestre de 2014, en cuanto a los inconvenientes, ya se subsano lo del GPS y la situación geográfica en el mapa de los CRC a nivel nacional. En cuanto a la integración de las plataformas RUNT - SICOV se ha seguido avanzando en las mesas de trabajo; la ultima mesa se efectuó el día 31 de octubre de 2014 ( con el proveedor) y con el ministerio y el RUNT y la interventoría (REDCOM), se espera que la integración dará inicio a comienzos de febrero de 2015.                                                                                                                                                         CUARTO TRIMESTRE: En el mes de enero de 2015 se entregara el informe correspondiente al cuarto trimestre de 2014, cabe anotar que los inconvenientes de GPS situación geográfica en el mapa de los CRC se han subsanado. A comienzos de febrero de 2015 se hará la integración con el proveedor, el Ministerio el RUNT y la Interventoría.</v>
      </c>
      <c r="V240" s="481">
        <f t="shared" si="74"/>
        <v>2</v>
      </c>
      <c r="W240" s="1264">
        <f t="shared" si="76"/>
        <v>0</v>
      </c>
      <c r="X240" s="481" t="str">
        <f t="shared" si="75"/>
        <v>CUMPLIDA</v>
      </c>
      <c r="Y240" s="481" t="str">
        <f t="shared" si="77"/>
        <v>CUMPLIDA</v>
      </c>
      <c r="Z240" s="1087"/>
      <c r="AA240" s="1087"/>
      <c r="AB240" s="1101"/>
    </row>
    <row r="241" spans="1:28" ht="409.5" x14ac:dyDescent="0.2">
      <c r="A241" s="1030">
        <v>33</v>
      </c>
      <c r="B241" s="703" t="s">
        <v>1812</v>
      </c>
      <c r="C241" s="703" t="s">
        <v>954</v>
      </c>
      <c r="D241" s="704" t="s">
        <v>680</v>
      </c>
      <c r="E241" s="495" t="s">
        <v>1015</v>
      </c>
      <c r="F241" s="472" t="s">
        <v>680</v>
      </c>
      <c r="G241" s="495" t="s">
        <v>1126</v>
      </c>
      <c r="H241" s="495" t="s">
        <v>1127</v>
      </c>
      <c r="I241" s="496">
        <v>1</v>
      </c>
      <c r="J241" s="728">
        <v>41730</v>
      </c>
      <c r="K241" s="728">
        <v>42004</v>
      </c>
      <c r="L241" s="479">
        <f t="shared" si="69"/>
        <v>39.142857142857146</v>
      </c>
      <c r="M241" s="718" t="s">
        <v>1182</v>
      </c>
      <c r="N241" s="477">
        <f>+'Plan General'!N364</f>
        <v>1</v>
      </c>
      <c r="O241" s="647">
        <f t="shared" si="70"/>
        <v>1</v>
      </c>
      <c r="P241" s="479">
        <f t="shared" si="71"/>
        <v>39.142857142857146</v>
      </c>
      <c r="Q241" s="479">
        <f t="shared" si="72"/>
        <v>0</v>
      </c>
      <c r="R241" s="479">
        <f t="shared" si="73"/>
        <v>0</v>
      </c>
      <c r="S241" s="480"/>
      <c r="T241" s="480"/>
      <c r="U241" s="208" t="str">
        <f>+'Plan General'!U364</f>
        <v>PRIMER TRIMESTRE: Ya se han realizado varias mesas de trabajo al respecto pero la principal mesa de trabajo y la final se dará en agosto del 2014 donde se finiquitarán los detalles de dicha integración SICOV-RUNT ; cabe destacar que junto con el RUNT y el Mintransporte ya resolvió como fecha de inicio de la integración el mes de septiembre. en cuanto a los canales dedicados entre el Runt y la Supertransporte y los proveedores del SICOV y la SUPERTRANSPORTE,  se hará una mesa de concertación en el transcurso del mes de mayo.
SEGUNDO TRIMESTRE:  Se reporta avance del 90% en cuanto a la integración de las plataformas RUNT-SICOV y la última reunión se llevará a cabo el próximo miércoles 16 de julio del año en curso para evaluar el avance del restante 10% de la integración tecnológica de las plataformas y del desarrollo del canal dedicado entre la entidad y el RUNT y entre la entidad y el proveedor.                                                                                                                                                   
TERCER TRIMESTRE:  Como es compromiso, el proveedor del SICOV ha venido presentando sus informes trimestrales y a la fecha ya ha presentado el concerniente al tercer trimestre del año que comprende los meses de julio agosto y septiembre - Los primeros días de enero de 2015 se entregara el cuarto trimestre de 2014, en cuanto a los inconvenientes, ya se subsano lo del GPS y la situación geográfica en el mapa de los CRC a nivel nacional. En cuanto a la integración de las plataformas RUNT - SICOV se ha seguido avanzando en las mesas de trabajo; la ultima mesa se efectuó el día 31 de octubre de 2014 ( con el proveedor) y con el ministerio y el RUNT y la interventoría (REDCOM), se espera que la integración dará inicio a comienzos de febrero de 2015.                                                                                                                                                        CUARTO TRIMESTRE: En el mes de enero de 2015 se entregará el informe correspondiente al cuarto trimestre de 2014, cabe anotar que los inconvenientes de GPS situación geográfica en el mapa de los CRC se han subsanado. A comienzos de febrero de 2015 se hará la integración con el proveedor, el Ministerio el RUNT y la Interventoría.</v>
      </c>
      <c r="V241" s="481">
        <f t="shared" si="74"/>
        <v>2</v>
      </c>
      <c r="W241" s="1264">
        <f t="shared" si="76"/>
        <v>0</v>
      </c>
      <c r="X241" s="481" t="str">
        <f t="shared" si="75"/>
        <v>CUMPLIDA</v>
      </c>
      <c r="Y241" s="481" t="str">
        <f t="shared" si="77"/>
        <v>CUMPLIDA</v>
      </c>
      <c r="Z241" s="1087"/>
      <c r="AA241" s="1087"/>
      <c r="AB241" s="1101"/>
    </row>
    <row r="242" spans="1:28" ht="324" x14ac:dyDescent="0.2">
      <c r="A242" s="1030">
        <v>34</v>
      </c>
      <c r="B242" s="703" t="s">
        <v>1813</v>
      </c>
      <c r="C242" s="703" t="s">
        <v>955</v>
      </c>
      <c r="D242" s="704" t="s">
        <v>680</v>
      </c>
      <c r="E242" s="495" t="s">
        <v>1016</v>
      </c>
      <c r="F242" s="472" t="s">
        <v>680</v>
      </c>
      <c r="G242" s="495" t="s">
        <v>1128</v>
      </c>
      <c r="H242" s="495" t="s">
        <v>54</v>
      </c>
      <c r="I242" s="496">
        <v>1</v>
      </c>
      <c r="J242" s="728">
        <v>41730</v>
      </c>
      <c r="K242" s="728">
        <v>42004</v>
      </c>
      <c r="L242" s="479">
        <f t="shared" si="69"/>
        <v>39.142857142857146</v>
      </c>
      <c r="M242" s="718" t="s">
        <v>1182</v>
      </c>
      <c r="N242" s="477">
        <f>+'Plan General'!N365</f>
        <v>1</v>
      </c>
      <c r="O242" s="647">
        <f t="shared" si="70"/>
        <v>1</v>
      </c>
      <c r="P242" s="479">
        <f t="shared" si="71"/>
        <v>39.142857142857146</v>
      </c>
      <c r="Q242" s="479">
        <f t="shared" si="72"/>
        <v>0</v>
      </c>
      <c r="R242" s="479">
        <f t="shared" si="73"/>
        <v>0</v>
      </c>
      <c r="S242" s="480"/>
      <c r="T242" s="480"/>
      <c r="U242" s="208" t="str">
        <f>+'Plan General'!U365</f>
        <v>PRIMER TRIMESTRE: Se solicitaron los soportes de seguimiento al SICOV a la UPTC y se han venido tomando los correctivos derivados del  seguimiento del funcionamiento del SICOV. producto de ello es la Resolución 917 del 27 de enero del 2014 por la cual se suspendió transitoriamente el SICOV y posterior reactivación con la Resolución 2193 del 12 de febrero del 2014.
SEGUNDO TRIMESTRE: El día 23 de mayo del 2014 la UPTC entregó un informe de anexo técnico con la modificaciones y/o correcciones respectivas de acuerdo al desarrollo del sistema en los primeros cinco meses del año en curso, dicho informe fue entregado a ésta entidad el día 23 de mayo pasado; ése informe fue uno de los precursores y sustentos de la expedición de la resolución 9699 del 28 de mayo del 2014.
TERCER TRIMESTRE: La UPTC ha entregado a tiempo y cumpliendo los objetivos del contrato, todos los informes requeridos y pertinentes, prueba de ello, es la asesoría para la expedición de las resoluciones de implementación del SICOV para los CDA ( 13830 de 23 de septiembre de 2014), y la nueva Resolución del SICOV para los CRC(13829 de 23 se septiembre de 2014) y la proyección de los bosquejos de las Resoluciones para los CEAS y CIAS, las cuales se expedirán tan pronto se instalen las mesas de trabajo y estas finiquiten en una concertación con los gremios.                                                                                                   CUARTO TRIMESTRE: Se subsana hallazgo la UPTC realiza entrega de los informes de seguimiento.</v>
      </c>
      <c r="V242" s="481">
        <f t="shared" si="74"/>
        <v>2</v>
      </c>
      <c r="W242" s="1264">
        <f t="shared" si="76"/>
        <v>0</v>
      </c>
      <c r="X242" s="481" t="str">
        <f t="shared" si="75"/>
        <v>CUMPLIDA</v>
      </c>
      <c r="Y242" s="481" t="str">
        <f t="shared" si="77"/>
        <v>CUMPLIDA</v>
      </c>
      <c r="Z242" s="1087"/>
      <c r="AA242" s="1087"/>
      <c r="AB242" s="1101"/>
    </row>
    <row r="243" spans="1:28" ht="168" x14ac:dyDescent="0.2">
      <c r="A243" s="1030">
        <v>35</v>
      </c>
      <c r="B243" s="703" t="s">
        <v>1814</v>
      </c>
      <c r="C243" s="703" t="s">
        <v>956</v>
      </c>
      <c r="D243" s="704" t="s">
        <v>680</v>
      </c>
      <c r="E243" s="495" t="s">
        <v>1017</v>
      </c>
      <c r="F243" s="472" t="s">
        <v>680</v>
      </c>
      <c r="G243" s="495" t="s">
        <v>1129</v>
      </c>
      <c r="H243" s="495" t="s">
        <v>27</v>
      </c>
      <c r="I243" s="496">
        <v>1</v>
      </c>
      <c r="J243" s="728">
        <v>41730</v>
      </c>
      <c r="K243" s="728">
        <v>42004</v>
      </c>
      <c r="L243" s="479">
        <f t="shared" si="69"/>
        <v>39.142857142857146</v>
      </c>
      <c r="M243" s="718" t="s">
        <v>1182</v>
      </c>
      <c r="N243" s="477">
        <f>+'Plan General'!N366</f>
        <v>1</v>
      </c>
      <c r="O243" s="647">
        <f t="shared" si="70"/>
        <v>1</v>
      </c>
      <c r="P243" s="479">
        <f t="shared" si="71"/>
        <v>39.142857142857146</v>
      </c>
      <c r="Q243" s="479">
        <f t="shared" si="72"/>
        <v>0</v>
      </c>
      <c r="R243" s="479">
        <f t="shared" si="73"/>
        <v>0</v>
      </c>
      <c r="S243" s="480"/>
      <c r="T243" s="480"/>
      <c r="U243" s="208" t="str">
        <f>+'Plan General'!U366</f>
        <v>PRIMER TRIMESTRE: Se remitieron los hallazgos y las irregularidades evidenciadas a la Delegada pertinente dentro de la Entidad, como primera medida para la  estructuración del protocolo interno para el manejo de la información expresada en el SICOV.
SEGUNDO TRIMESTRE:  No se reporta avance.
TERCER TRIMESTRE: Ya se estructuró un protocolo de manejo interno de las alarmas, hallazgos e irregularidades encontrados por el SICOV con memorando Nro. 20148000084903 del primero de octubre de 2014.
CUARTO TRIMESTRE: Con memorando 20148000084903 del 1 de octubre de 2014 se estructuró protocolo de manejo interno de alarmas hallazgos e irregularidades del SICOV.</v>
      </c>
      <c r="V243" s="481">
        <f t="shared" si="74"/>
        <v>2</v>
      </c>
      <c r="W243" s="1264">
        <f t="shared" si="76"/>
        <v>0</v>
      </c>
      <c r="X243" s="481" t="str">
        <f t="shared" si="75"/>
        <v>CUMPLIDA</v>
      </c>
      <c r="Y243" s="481" t="str">
        <f t="shared" si="77"/>
        <v>CUMPLIDA</v>
      </c>
      <c r="Z243" s="1087"/>
      <c r="AA243" s="1087"/>
      <c r="AB243" s="1101"/>
    </row>
    <row r="244" spans="1:28" ht="396" x14ac:dyDescent="0.2">
      <c r="A244" s="1030">
        <v>36</v>
      </c>
      <c r="B244" s="703" t="s">
        <v>1815</v>
      </c>
      <c r="C244" s="703" t="s">
        <v>957</v>
      </c>
      <c r="D244" s="704" t="s">
        <v>680</v>
      </c>
      <c r="E244" s="495" t="s">
        <v>1018</v>
      </c>
      <c r="F244" s="472" t="s">
        <v>680</v>
      </c>
      <c r="G244" s="495" t="s">
        <v>1130</v>
      </c>
      <c r="H244" s="495" t="s">
        <v>1127</v>
      </c>
      <c r="I244" s="496">
        <v>1</v>
      </c>
      <c r="J244" s="728">
        <v>41730</v>
      </c>
      <c r="K244" s="728">
        <v>42004</v>
      </c>
      <c r="L244" s="479">
        <f t="shared" si="69"/>
        <v>39.142857142857146</v>
      </c>
      <c r="M244" s="718" t="s">
        <v>1182</v>
      </c>
      <c r="N244" s="477">
        <f>+'Plan General'!N367</f>
        <v>1</v>
      </c>
      <c r="O244" s="647">
        <f t="shared" si="70"/>
        <v>1</v>
      </c>
      <c r="P244" s="479">
        <f t="shared" si="71"/>
        <v>39.142857142857146</v>
      </c>
      <c r="Q244" s="479">
        <f t="shared" si="72"/>
        <v>0</v>
      </c>
      <c r="R244" s="479">
        <f t="shared" si="73"/>
        <v>0</v>
      </c>
      <c r="S244" s="480"/>
      <c r="T244" s="480"/>
      <c r="U244" s="208" t="str">
        <f>+'Plan General'!U367</f>
        <v>PRIMER TRIMESTRE: Se programó la instalación de una mesa de trabajo en el transcurso del mes de mayo del 2014 para unificar criterios en cuanto número de vigilados por parte de Supertransporte-Runt y Mintransporte.
SEGUNDO TRIMESTRE: Se realizaron las mesas de trabajo pertinentes en las cuales se ultiman detalles para la implementación del SICOV-RUNT. Se reporta avance del 90% en cuanto a la integración de las plataformas RUNT-SICOV y la última reunión se llevará a cabo el próximo miércoles 16 de julio del año en curso para evaluar el avance del restante 10% de la integración tecnológica de las plataformas y del desarrollo del canal dedicado entre la entidad y el RUNT y entre la entidad y el proveedor.
TERCER TRIMESTRE:  Como es compromiso, el proveedor del SICOV ha venido presentando sus informes trimestrales y a la fecha ya ha presentado el concerniente al tercer trimestre del año que comprende los meses de julio agosto y septiembre - Los primeros días de enero de 2015 se entregara el cuarto trimestre de 2014, en cuanto a los inconvenientes, ya se subsano lo del GPS y la situación geográfica en el mapa de los CRC a nivel nacional. En cuanto a la integración de las plataformas RUNT - SICOV se ha seguido avanzando en las mesas de trabajo; la ultima mesa se efectuó el día 31 de octubre de 2014 ( con el proveedor) y con el ministerio y el RUNT y la interventoría (REDCOM), se espera que la integración dará inicio a comienzos de febrero de 2015.                                                                                                                                                        CUARTO TRIMESTRE: En el mes de enero de 2015 se entregara el informe correspondiente al cuarto trimestre de 2014, cabe anotar que los inconvenientes de GPS situación geográfica en el mapa de los CRC se han subsanado. A comienzos de febrero de 2015 se hará la integración con el proveedor, el Ministerio el RUNT y la Interventoría.</v>
      </c>
      <c r="V244" s="481">
        <f t="shared" si="74"/>
        <v>2</v>
      </c>
      <c r="W244" s="1264">
        <f t="shared" si="76"/>
        <v>0</v>
      </c>
      <c r="X244" s="481" t="str">
        <f t="shared" si="75"/>
        <v>CUMPLIDA</v>
      </c>
      <c r="Y244" s="481" t="str">
        <f t="shared" si="77"/>
        <v>CUMPLIDA</v>
      </c>
      <c r="Z244" s="1087"/>
      <c r="AA244" s="1087"/>
      <c r="AB244" s="1101"/>
    </row>
    <row r="245" spans="1:28" ht="264" x14ac:dyDescent="0.2">
      <c r="A245" s="1030">
        <v>37</v>
      </c>
      <c r="B245" s="703" t="s">
        <v>1816</v>
      </c>
      <c r="C245" s="703" t="s">
        <v>958</v>
      </c>
      <c r="D245" s="704" t="s">
        <v>680</v>
      </c>
      <c r="E245" s="495" t="s">
        <v>1019</v>
      </c>
      <c r="F245" s="472" t="s">
        <v>680</v>
      </c>
      <c r="G245" s="495" t="s">
        <v>1131</v>
      </c>
      <c r="H245" s="495" t="s">
        <v>1132</v>
      </c>
      <c r="I245" s="496">
        <v>174</v>
      </c>
      <c r="J245" s="728">
        <v>41730</v>
      </c>
      <c r="K245" s="728">
        <v>42004</v>
      </c>
      <c r="L245" s="479">
        <f t="shared" si="69"/>
        <v>39.142857142857146</v>
      </c>
      <c r="M245" s="718" t="s">
        <v>1182</v>
      </c>
      <c r="N245" s="477">
        <f>+'Plan General'!N368</f>
        <v>319</v>
      </c>
      <c r="O245" s="647">
        <f t="shared" si="70"/>
        <v>1</v>
      </c>
      <c r="P245" s="479">
        <f t="shared" si="71"/>
        <v>39.142857142857146</v>
      </c>
      <c r="Q245" s="479">
        <f t="shared" si="72"/>
        <v>0</v>
      </c>
      <c r="R245" s="479">
        <f t="shared" si="73"/>
        <v>0</v>
      </c>
      <c r="S245" s="480"/>
      <c r="T245" s="480"/>
      <c r="U245" s="208" t="str">
        <f>+'Plan General'!U368</f>
        <v>PRIMER TRIMESTRE: Durante el primer trimestre de 2014 se realizaron 182 visitas de inspección y 39 operativos.
SEGUNDO TRIMESTRE: Se realizaron  95 visitas y 64 operativos, los registros están en el grupo de inspección y vigilancia. 
TERCER TRIMESTRE: Se realizaron 42 visitas de inspección y 32 operativos.  El acumulado del año es de 277 visitas y 103 operativos.
CUARTO TRIMESTRE: Se realizaron 67 visitas de inspección y 111 operativos, registros en el grupo de inspección y vigilancia.</v>
      </c>
      <c r="V245" s="481">
        <f t="shared" si="74"/>
        <v>2</v>
      </c>
      <c r="W245" s="1264">
        <f t="shared" si="76"/>
        <v>0</v>
      </c>
      <c r="X245" s="481" t="str">
        <f t="shared" si="75"/>
        <v>CUMPLIDA</v>
      </c>
      <c r="Y245" s="481" t="str">
        <f t="shared" si="77"/>
        <v>CUMPLIDA</v>
      </c>
      <c r="Z245" s="1087"/>
      <c r="AA245" s="1087"/>
      <c r="AB245" s="1101"/>
    </row>
    <row r="246" spans="1:28" ht="264" x14ac:dyDescent="0.2">
      <c r="A246" s="1030">
        <v>38</v>
      </c>
      <c r="B246" s="703" t="s">
        <v>1817</v>
      </c>
      <c r="C246" s="703" t="s">
        <v>959</v>
      </c>
      <c r="D246" s="704" t="s">
        <v>680</v>
      </c>
      <c r="E246" s="495" t="s">
        <v>1020</v>
      </c>
      <c r="F246" s="472" t="s">
        <v>680</v>
      </c>
      <c r="G246" s="495" t="s">
        <v>874</v>
      </c>
      <c r="H246" s="495" t="s">
        <v>1133</v>
      </c>
      <c r="I246" s="496">
        <v>1</v>
      </c>
      <c r="J246" s="728">
        <v>41730</v>
      </c>
      <c r="K246" s="728">
        <v>42004</v>
      </c>
      <c r="L246" s="479">
        <f t="shared" si="69"/>
        <v>39.142857142857146</v>
      </c>
      <c r="M246" s="718" t="s">
        <v>1182</v>
      </c>
      <c r="N246" s="477">
        <f>+'Plan General'!N369</f>
        <v>1</v>
      </c>
      <c r="O246" s="647">
        <f t="shared" si="70"/>
        <v>1</v>
      </c>
      <c r="P246" s="479">
        <f t="shared" si="71"/>
        <v>39.142857142857146</v>
      </c>
      <c r="Q246" s="479">
        <f t="shared" si="72"/>
        <v>0</v>
      </c>
      <c r="R246" s="479">
        <f t="shared" si="73"/>
        <v>0</v>
      </c>
      <c r="S246" s="480"/>
      <c r="T246" s="480"/>
      <c r="U246" s="208" t="str">
        <f>+'Plan General'!U369</f>
        <v>PRIMER TRIMESTRE: No se reporta avance
SEGUNDO TRIMESTRE: Precisamente se tomaron los correctivos pertinentes para que en el proceso con los CDA no incurra en falencias atinentes al desarrollo de la aprobación de los futuros proveedores de los sistemas de control y vigilancia. Los correctivos consisten en una mayor socialización de la parte técnica y tecnológica que implica el desarrollo de un sistema de monitoreo como el SICOV, más tiempo de estudio y de aceptación de sugerencias por parte de todos los factores que intervienen en la implementación del sistema, evaluaciones del impacto de los futuros requerimientos del sistema y análisis del proceso histórico del mismo en cuanto a otros organismos de apoyo como los Centros de Reconocimiento de Conductores, los cuales pasaron por el mismo proceso; existe acta de reunión y capacitación de todos los actores inmersos, del día 3 de junio del 2014.  
TERCER TRIMESTRE: Se ha cumplido esta observación, sin embargo se realizara otra capacitación por parte de los "homologadores" al funcionario encargado del SICOV y todos los que la Supertransporte delegue.                                                                                                                  
CUARTO TRIMESTRE: Hallazgo subsanado</v>
      </c>
      <c r="V246" s="481">
        <f t="shared" si="74"/>
        <v>2</v>
      </c>
      <c r="W246" s="1264">
        <f t="shared" si="76"/>
        <v>0</v>
      </c>
      <c r="X246" s="481" t="str">
        <f t="shared" si="75"/>
        <v>CUMPLIDA</v>
      </c>
      <c r="Y246" s="481" t="str">
        <f t="shared" si="77"/>
        <v>CUMPLIDA</v>
      </c>
      <c r="Z246" s="1087"/>
      <c r="AA246" s="1087"/>
      <c r="AB246" s="1101"/>
    </row>
    <row r="247" spans="1:28" ht="60" x14ac:dyDescent="0.2">
      <c r="A247" s="1431">
        <v>39</v>
      </c>
      <c r="B247" s="1413" t="s">
        <v>1818</v>
      </c>
      <c r="C247" s="1413" t="s">
        <v>960</v>
      </c>
      <c r="D247" s="1402" t="s">
        <v>680</v>
      </c>
      <c r="E247" s="1546" t="s">
        <v>1021</v>
      </c>
      <c r="F247" s="472" t="s">
        <v>680</v>
      </c>
      <c r="G247" s="495" t="s">
        <v>1134</v>
      </c>
      <c r="H247" s="495" t="s">
        <v>1135</v>
      </c>
      <c r="I247" s="496">
        <v>4</v>
      </c>
      <c r="J247" s="733">
        <v>41701</v>
      </c>
      <c r="K247" s="733">
        <v>42002</v>
      </c>
      <c r="L247" s="479">
        <f t="shared" si="69"/>
        <v>43</v>
      </c>
      <c r="M247" s="718" t="s">
        <v>1173</v>
      </c>
      <c r="N247" s="477">
        <f>+'Plan General'!N370</f>
        <v>4</v>
      </c>
      <c r="O247" s="647">
        <f t="shared" si="70"/>
        <v>1</v>
      </c>
      <c r="P247" s="479">
        <f t="shared" si="71"/>
        <v>43</v>
      </c>
      <c r="Q247" s="479">
        <f t="shared" si="72"/>
        <v>0</v>
      </c>
      <c r="R247" s="479">
        <f t="shared" si="73"/>
        <v>0</v>
      </c>
      <c r="S247" s="480"/>
      <c r="T247" s="480"/>
      <c r="U247" s="208" t="str">
        <f>+'Plan General'!U370</f>
        <v>Se realizaron cuatro envíos masivos de alertas de caducidades a las autoridades de tránsito.</v>
      </c>
      <c r="V247" s="481">
        <f t="shared" si="74"/>
        <v>2</v>
      </c>
      <c r="W247" s="1264">
        <f t="shared" si="76"/>
        <v>0</v>
      </c>
      <c r="X247" s="481" t="str">
        <f t="shared" si="75"/>
        <v>CUMPLIDA</v>
      </c>
      <c r="Y247" s="1512" t="str">
        <f>IF(X247&amp;X248&amp;X249="CUMPLIDA","CUMPLIDA",IF(OR(X247="VENCIDA",X248="VENCIDA",X249="VENCIDA"),"VENCIDA",IF(V247+V248+V249=6,"CUMPLIDA","EN TERMINO")))</f>
        <v>CUMPLIDA</v>
      </c>
      <c r="Z247" s="1087"/>
      <c r="AA247" s="1087"/>
      <c r="AB247" s="1101"/>
    </row>
    <row r="248" spans="1:28" ht="60" x14ac:dyDescent="0.2">
      <c r="A248" s="1513"/>
      <c r="B248" s="1481"/>
      <c r="C248" s="1481"/>
      <c r="D248" s="1516"/>
      <c r="E248" s="1481"/>
      <c r="F248" s="472" t="s">
        <v>680</v>
      </c>
      <c r="G248" s="495" t="s">
        <v>1136</v>
      </c>
      <c r="H248" s="495" t="s">
        <v>1137</v>
      </c>
      <c r="I248" s="496">
        <v>2</v>
      </c>
      <c r="J248" s="733">
        <v>41792</v>
      </c>
      <c r="K248" s="733">
        <v>42002</v>
      </c>
      <c r="L248" s="479">
        <f t="shared" si="69"/>
        <v>30</v>
      </c>
      <c r="M248" s="718" t="s">
        <v>1173</v>
      </c>
      <c r="N248" s="477">
        <f>+'Plan General'!N371</f>
        <v>2</v>
      </c>
      <c r="O248" s="647">
        <f t="shared" si="70"/>
        <v>1</v>
      </c>
      <c r="P248" s="479">
        <f t="shared" si="71"/>
        <v>30</v>
      </c>
      <c r="Q248" s="479">
        <f t="shared" si="72"/>
        <v>0</v>
      </c>
      <c r="R248" s="479">
        <f t="shared" si="73"/>
        <v>0</v>
      </c>
      <c r="S248" s="480"/>
      <c r="T248" s="480"/>
      <c r="U248" s="208" t="str">
        <f>+'Plan General'!U371</f>
        <v>Se generaron dos informes de seguimiento a las caducidades los cuales fueron radicados y enviados a la Directora Nacional SIMIT.</v>
      </c>
      <c r="V248" s="481">
        <f t="shared" si="74"/>
        <v>2</v>
      </c>
      <c r="W248" s="1264">
        <f t="shared" si="76"/>
        <v>0</v>
      </c>
      <c r="X248" s="481" t="str">
        <f t="shared" si="75"/>
        <v>CUMPLIDA</v>
      </c>
      <c r="Y248" s="1513"/>
      <c r="Z248" s="1087"/>
      <c r="AA248" s="1087"/>
      <c r="AB248" s="1101"/>
    </row>
    <row r="249" spans="1:28" ht="132" x14ac:dyDescent="0.2">
      <c r="A249" s="1513"/>
      <c r="B249" s="1481"/>
      <c r="C249" s="1481"/>
      <c r="D249" s="1516"/>
      <c r="E249" s="1481"/>
      <c r="F249" s="472" t="s">
        <v>680</v>
      </c>
      <c r="G249" s="495" t="s">
        <v>1138</v>
      </c>
      <c r="H249" s="495" t="s">
        <v>1139</v>
      </c>
      <c r="I249" s="496">
        <v>1</v>
      </c>
      <c r="J249" s="733">
        <v>41792</v>
      </c>
      <c r="K249" s="733">
        <v>42002</v>
      </c>
      <c r="L249" s="479">
        <f t="shared" si="69"/>
        <v>30</v>
      </c>
      <c r="M249" s="718" t="s">
        <v>1173</v>
      </c>
      <c r="N249" s="477">
        <f>+'Plan General'!N372</f>
        <v>1</v>
      </c>
      <c r="O249" s="647">
        <f t="shared" si="70"/>
        <v>1</v>
      </c>
      <c r="P249" s="479">
        <f t="shared" si="71"/>
        <v>30</v>
      </c>
      <c r="Q249" s="479">
        <f t="shared" si="72"/>
        <v>0</v>
      </c>
      <c r="R249" s="479">
        <f t="shared" si="73"/>
        <v>0</v>
      </c>
      <c r="S249" s="480"/>
      <c r="T249" s="480"/>
      <c r="U249" s="208" t="str">
        <f>+'Plan General'!U372</f>
        <v>Se dio espacio al Ministerio de Transporte, Contraloría General y a la Súper Intendencia de Puertos y Transporte, en el marco del 4to Congreso Nacional de Autoridades de Tránsito, para que dichas Entidades  generaran conciencia a las autoridades de tránsito sobre la importancia de la adecuada gestión de recuperación de los recursos de la Seguridad  Vial.</v>
      </c>
      <c r="V249" s="481">
        <f t="shared" si="74"/>
        <v>2</v>
      </c>
      <c r="W249" s="1264">
        <f t="shared" si="76"/>
        <v>0</v>
      </c>
      <c r="X249" s="481" t="str">
        <f t="shared" si="75"/>
        <v>CUMPLIDA</v>
      </c>
      <c r="Y249" s="1513"/>
      <c r="Z249" s="1087"/>
      <c r="AA249" s="1087"/>
      <c r="AB249" s="1101"/>
    </row>
    <row r="250" spans="1:28" ht="72" x14ac:dyDescent="0.2">
      <c r="A250" s="1431">
        <v>40</v>
      </c>
      <c r="B250" s="1413" t="s">
        <v>1819</v>
      </c>
      <c r="C250" s="1413" t="s">
        <v>961</v>
      </c>
      <c r="D250" s="1402" t="s">
        <v>680</v>
      </c>
      <c r="E250" s="1546" t="s">
        <v>1022</v>
      </c>
      <c r="F250" s="472" t="s">
        <v>680</v>
      </c>
      <c r="G250" s="495" t="s">
        <v>1140</v>
      </c>
      <c r="H250" s="495" t="s">
        <v>1135</v>
      </c>
      <c r="I250" s="496">
        <v>4</v>
      </c>
      <c r="J250" s="733">
        <v>41701</v>
      </c>
      <c r="K250" s="733">
        <v>42002</v>
      </c>
      <c r="L250" s="479">
        <f t="shared" si="69"/>
        <v>43</v>
      </c>
      <c r="M250" s="718" t="s">
        <v>1173</v>
      </c>
      <c r="N250" s="477">
        <f>+'Plan General'!N373</f>
        <v>4</v>
      </c>
      <c r="O250" s="647">
        <f t="shared" si="70"/>
        <v>1</v>
      </c>
      <c r="P250" s="479">
        <f t="shared" si="71"/>
        <v>43</v>
      </c>
      <c r="Q250" s="479">
        <f t="shared" si="72"/>
        <v>0</v>
      </c>
      <c r="R250" s="479">
        <f t="shared" si="73"/>
        <v>0</v>
      </c>
      <c r="S250" s="480"/>
      <c r="T250" s="480"/>
      <c r="U250" s="208" t="str">
        <f>+'Plan General'!U373</f>
        <v>Se realizaron 4 envíos masivos de alertas de caducidades y prescripciones a las autoridades de tránsito.</v>
      </c>
      <c r="V250" s="481">
        <f t="shared" si="74"/>
        <v>2</v>
      </c>
      <c r="W250" s="1264">
        <f t="shared" si="76"/>
        <v>0</v>
      </c>
      <c r="X250" s="481" t="str">
        <f t="shared" si="75"/>
        <v>CUMPLIDA</v>
      </c>
      <c r="Y250" s="1512" t="str">
        <f>IF(X250&amp;X251&amp;X252="CUMPLIDA","CUMPLIDA",IF(OR(X250="VENCIDA",X251="VENCIDA",X252="VENCIDA"),"VENCIDA",IF(V250+V251+V252=6,"CUMPLIDA","EN TERMINO")))</f>
        <v>CUMPLIDA</v>
      </c>
      <c r="Z250" s="1087"/>
      <c r="AA250" s="1087"/>
      <c r="AB250" s="1101"/>
    </row>
    <row r="251" spans="1:28" ht="72" x14ac:dyDescent="0.2">
      <c r="A251" s="1513">
        <v>64</v>
      </c>
      <c r="B251" s="1481" t="s">
        <v>1819</v>
      </c>
      <c r="C251" s="1481" t="s">
        <v>961</v>
      </c>
      <c r="D251" s="1516" t="s">
        <v>680</v>
      </c>
      <c r="E251" s="1481" t="s">
        <v>1022</v>
      </c>
      <c r="F251" s="472" t="s">
        <v>680</v>
      </c>
      <c r="G251" s="495" t="s">
        <v>1141</v>
      </c>
      <c r="H251" s="495" t="s">
        <v>1137</v>
      </c>
      <c r="I251" s="496">
        <v>2</v>
      </c>
      <c r="J251" s="733">
        <v>41792</v>
      </c>
      <c r="K251" s="733">
        <v>42002</v>
      </c>
      <c r="L251" s="479">
        <f t="shared" si="69"/>
        <v>30</v>
      </c>
      <c r="M251" s="718" t="s">
        <v>1173</v>
      </c>
      <c r="N251" s="477">
        <f>+'Plan General'!N374</f>
        <v>2</v>
      </c>
      <c r="O251" s="647">
        <f t="shared" si="70"/>
        <v>1</v>
      </c>
      <c r="P251" s="479">
        <f t="shared" si="71"/>
        <v>30</v>
      </c>
      <c r="Q251" s="479">
        <f t="shared" si="72"/>
        <v>0</v>
      </c>
      <c r="R251" s="479">
        <f t="shared" si="73"/>
        <v>0</v>
      </c>
      <c r="S251" s="480"/>
      <c r="T251" s="480"/>
      <c r="U251" s="208" t="str">
        <f>+'Plan General'!U374</f>
        <v>Se generaron dos informes de seguimiento a las caducidades los cuales fueron radicados y enviados a la Directora Nacional SIMIT.</v>
      </c>
      <c r="V251" s="481">
        <f t="shared" si="74"/>
        <v>2</v>
      </c>
      <c r="W251" s="1264">
        <f t="shared" si="76"/>
        <v>0</v>
      </c>
      <c r="X251" s="481" t="str">
        <f t="shared" si="75"/>
        <v>CUMPLIDA</v>
      </c>
      <c r="Y251" s="1513"/>
      <c r="Z251" s="1087"/>
      <c r="AA251" s="1087"/>
      <c r="AB251" s="1101"/>
    </row>
    <row r="252" spans="1:28" ht="132" x14ac:dyDescent="0.2">
      <c r="A252" s="1513">
        <v>65</v>
      </c>
      <c r="B252" s="1481" t="s">
        <v>1819</v>
      </c>
      <c r="C252" s="1481" t="s">
        <v>961</v>
      </c>
      <c r="D252" s="1516" t="s">
        <v>680</v>
      </c>
      <c r="E252" s="1481" t="s">
        <v>1022</v>
      </c>
      <c r="F252" s="472" t="s">
        <v>680</v>
      </c>
      <c r="G252" s="495" t="s">
        <v>1142</v>
      </c>
      <c r="H252" s="495" t="s">
        <v>1139</v>
      </c>
      <c r="I252" s="496">
        <v>1</v>
      </c>
      <c r="J252" s="733">
        <v>41792</v>
      </c>
      <c r="K252" s="733">
        <v>42002</v>
      </c>
      <c r="L252" s="479">
        <f t="shared" ref="L252:L273" si="78">(K252-J252)/7</f>
        <v>30</v>
      </c>
      <c r="M252" s="718" t="s">
        <v>1173</v>
      </c>
      <c r="N252" s="477">
        <f>+'Plan General'!N375</f>
        <v>1</v>
      </c>
      <c r="O252" s="647">
        <f t="shared" ref="O252:O274" si="79">IF(N252/I252&gt;1,1,+N252/I252)</f>
        <v>1</v>
      </c>
      <c r="P252" s="479">
        <f t="shared" ref="P252:P274" si="80">+L252*O252</f>
        <v>30</v>
      </c>
      <c r="Q252" s="479">
        <f t="shared" ref="Q252:Q274" si="81">IF(K252&lt;=$T$5,P252,0)</f>
        <v>0</v>
      </c>
      <c r="R252" s="479">
        <f t="shared" ref="R252:R274" si="82">IF($T$5&gt;=K252,L252,0)</f>
        <v>0</v>
      </c>
      <c r="S252" s="480"/>
      <c r="T252" s="480"/>
      <c r="U252" s="208" t="str">
        <f>+'Plan General'!U375</f>
        <v>Se dio espacio al Ministerio de Transporte, Contraloría General y a la Súper Intendencia de Puertos y Transporte, en el marco del 4to Congreso Nacional de Autoridades de Tránsito, para que dichas Entidades  generaran conciencia a las autoridades de tránsito sobre la importancia de la adecuada gestión de recuperación de los recursos de la Seguridad  Vial.</v>
      </c>
      <c r="V252" s="481">
        <f t="shared" ref="V252:V274" si="83">IF(O252=100%,2,0)</f>
        <v>2</v>
      </c>
      <c r="W252" s="1264">
        <f t="shared" si="76"/>
        <v>0</v>
      </c>
      <c r="X252" s="481" t="str">
        <f t="shared" ref="X252:X274" si="84">IF(V252+W252&gt;1,"CUMPLIDA",IF(W252=1,"EN TERMINO","VENCIDA"))</f>
        <v>CUMPLIDA</v>
      </c>
      <c r="Y252" s="1513"/>
      <c r="Z252" s="1087"/>
      <c r="AA252" s="1087"/>
      <c r="AB252" s="1101"/>
    </row>
    <row r="253" spans="1:28" ht="120" x14ac:dyDescent="0.2">
      <c r="A253" s="1431">
        <v>41</v>
      </c>
      <c r="B253" s="1413" t="s">
        <v>1820</v>
      </c>
      <c r="C253" s="1413" t="s">
        <v>962</v>
      </c>
      <c r="D253" s="1402" t="s">
        <v>680</v>
      </c>
      <c r="E253" s="1546" t="s">
        <v>1023</v>
      </c>
      <c r="F253" s="472" t="s">
        <v>680</v>
      </c>
      <c r="G253" s="495" t="s">
        <v>1143</v>
      </c>
      <c r="H253" s="495" t="s">
        <v>1144</v>
      </c>
      <c r="I253" s="496">
        <v>1</v>
      </c>
      <c r="J253" s="733">
        <v>41792</v>
      </c>
      <c r="K253" s="733">
        <v>42002</v>
      </c>
      <c r="L253" s="479">
        <f t="shared" si="78"/>
        <v>30</v>
      </c>
      <c r="M253" s="718" t="s">
        <v>1173</v>
      </c>
      <c r="N253" s="477">
        <f>+'Plan General'!N376</f>
        <v>1</v>
      </c>
      <c r="O253" s="647">
        <f t="shared" si="79"/>
        <v>1</v>
      </c>
      <c r="P253" s="479">
        <f t="shared" si="80"/>
        <v>30</v>
      </c>
      <c r="Q253" s="479">
        <f t="shared" si="81"/>
        <v>0</v>
      </c>
      <c r="R253" s="479">
        <f t="shared" si="82"/>
        <v>0</v>
      </c>
      <c r="S253" s="480"/>
      <c r="T253" s="480"/>
      <c r="U253" s="208" t="str">
        <f>+'Plan General'!U376</f>
        <v>Se realizó encuestas en el marco del 4to Congreso de Autoridades de Tránsito, cuyo resultado se ve reflejado en el documento de análisis situacional.</v>
      </c>
      <c r="V253" s="481">
        <f t="shared" si="83"/>
        <v>2</v>
      </c>
      <c r="W253" s="1264">
        <f t="shared" si="76"/>
        <v>0</v>
      </c>
      <c r="X253" s="481" t="str">
        <f t="shared" si="84"/>
        <v>CUMPLIDA</v>
      </c>
      <c r="Y253" s="1512" t="str">
        <f>IF(X253&amp;X254="CUMPLIDA","CUMPLIDA",IF(OR(X253="VENCIDA",X254="VENCIDA"),"VENCIDA",IF(V253+V254=4,"CUMPLIDA","EN TERMINO")))</f>
        <v>CUMPLIDA</v>
      </c>
      <c r="Z253" s="1087"/>
      <c r="AA253" s="1087"/>
      <c r="AB253" s="1101"/>
    </row>
    <row r="254" spans="1:28" ht="72" x14ac:dyDescent="0.2">
      <c r="A254" s="1513"/>
      <c r="B254" s="1481"/>
      <c r="C254" s="1481"/>
      <c r="D254" s="1516"/>
      <c r="E254" s="1481"/>
      <c r="F254" s="472" t="s">
        <v>680</v>
      </c>
      <c r="G254" s="495" t="s">
        <v>1145</v>
      </c>
      <c r="H254" s="495" t="s">
        <v>1146</v>
      </c>
      <c r="I254" s="496">
        <v>1</v>
      </c>
      <c r="J254" s="733">
        <v>41792</v>
      </c>
      <c r="K254" s="733">
        <v>42002</v>
      </c>
      <c r="L254" s="479">
        <f t="shared" si="78"/>
        <v>30</v>
      </c>
      <c r="M254" s="718" t="s">
        <v>1173</v>
      </c>
      <c r="N254" s="477">
        <f>+'Plan General'!N377</f>
        <v>1</v>
      </c>
      <c r="O254" s="647">
        <f t="shared" si="79"/>
        <v>1</v>
      </c>
      <c r="P254" s="479">
        <f t="shared" si="80"/>
        <v>30</v>
      </c>
      <c r="Q254" s="479">
        <f t="shared" si="81"/>
        <v>0</v>
      </c>
      <c r="R254" s="479">
        <f t="shared" si="82"/>
        <v>0</v>
      </c>
      <c r="S254" s="480"/>
      <c r="T254" s="480"/>
      <c r="U254" s="208" t="str">
        <f>+'Plan General'!U377</f>
        <v>La herramienta se encuentra desarrollada se comunicará a las autoridades de tránsito para masificar su uso.</v>
      </c>
      <c r="V254" s="481">
        <f t="shared" si="83"/>
        <v>2</v>
      </c>
      <c r="W254" s="1264">
        <f t="shared" si="76"/>
        <v>0</v>
      </c>
      <c r="X254" s="481" t="str">
        <f t="shared" si="84"/>
        <v>CUMPLIDA</v>
      </c>
      <c r="Y254" s="1513"/>
      <c r="Z254" s="1087"/>
      <c r="AA254" s="1087"/>
      <c r="AB254" s="1101"/>
    </row>
    <row r="255" spans="1:28" ht="216" x14ac:dyDescent="0.2">
      <c r="A255" s="1030">
        <v>42</v>
      </c>
      <c r="B255" s="703" t="s">
        <v>1821</v>
      </c>
      <c r="C255" s="703" t="s">
        <v>963</v>
      </c>
      <c r="D255" s="704" t="s">
        <v>680</v>
      </c>
      <c r="E255" s="495" t="s">
        <v>1024</v>
      </c>
      <c r="F255" s="472" t="s">
        <v>680</v>
      </c>
      <c r="G255" s="495" t="s">
        <v>1147</v>
      </c>
      <c r="H255" s="495" t="s">
        <v>800</v>
      </c>
      <c r="I255" s="496">
        <v>1</v>
      </c>
      <c r="J255" s="733">
        <v>41792</v>
      </c>
      <c r="K255" s="733">
        <v>42002</v>
      </c>
      <c r="L255" s="479">
        <f t="shared" si="78"/>
        <v>30</v>
      </c>
      <c r="M255" s="718" t="s">
        <v>1173</v>
      </c>
      <c r="N255" s="477">
        <f>+'Plan General'!N378</f>
        <v>1</v>
      </c>
      <c r="O255" s="647">
        <f t="shared" si="79"/>
        <v>1</v>
      </c>
      <c r="P255" s="479">
        <f t="shared" si="80"/>
        <v>30</v>
      </c>
      <c r="Q255" s="479">
        <f t="shared" si="81"/>
        <v>0</v>
      </c>
      <c r="R255" s="479">
        <f t="shared" si="82"/>
        <v>0</v>
      </c>
      <c r="S255" s="480"/>
      <c r="T255" s="480"/>
      <c r="U255" s="208" t="str">
        <f>+'Plan General'!U378</f>
        <v>Se realizaron cuatro capacitaciones, en diferentes regiones del país dirigidas a los organismos de transito en el tema de: seguimiento y control del manejo de cartera</v>
      </c>
      <c r="V255" s="481">
        <f t="shared" si="83"/>
        <v>2</v>
      </c>
      <c r="W255" s="1264">
        <f t="shared" si="76"/>
        <v>0</v>
      </c>
      <c r="X255" s="481" t="str">
        <f t="shared" si="84"/>
        <v>CUMPLIDA</v>
      </c>
      <c r="Y255" s="481" t="str">
        <f t="shared" ref="Y255:Y274" si="85">IF(X255="CUMPLIDA","CUMPLIDA",IF(X255="EN TERMINO","EN TERMINO","VENCIDA"))</f>
        <v>CUMPLIDA</v>
      </c>
      <c r="Z255" s="1087"/>
      <c r="AA255" s="1087"/>
      <c r="AB255" s="1101"/>
    </row>
    <row r="256" spans="1:28" ht="300" x14ac:dyDescent="0.2">
      <c r="A256" s="1030">
        <v>43</v>
      </c>
      <c r="B256" s="703" t="s">
        <v>1822</v>
      </c>
      <c r="C256" s="703" t="s">
        <v>964</v>
      </c>
      <c r="D256" s="704" t="s">
        <v>680</v>
      </c>
      <c r="E256" s="495" t="s">
        <v>1025</v>
      </c>
      <c r="F256" s="472" t="s">
        <v>680</v>
      </c>
      <c r="G256" s="495" t="s">
        <v>1025</v>
      </c>
      <c r="H256" s="495" t="s">
        <v>126</v>
      </c>
      <c r="I256" s="496">
        <v>1</v>
      </c>
      <c r="J256" s="733">
        <v>41730</v>
      </c>
      <c r="K256" s="733">
        <v>42004</v>
      </c>
      <c r="L256" s="479">
        <f t="shared" si="78"/>
        <v>39.142857142857146</v>
      </c>
      <c r="M256" s="718" t="s">
        <v>1182</v>
      </c>
      <c r="N256" s="477">
        <f>+'Plan General'!N379</f>
        <v>1</v>
      </c>
      <c r="O256" s="647">
        <f t="shared" si="79"/>
        <v>1</v>
      </c>
      <c r="P256" s="479">
        <f t="shared" si="80"/>
        <v>39.142857142857146</v>
      </c>
      <c r="Q256" s="479">
        <f t="shared" si="81"/>
        <v>0</v>
      </c>
      <c r="R256" s="479">
        <f t="shared" si="82"/>
        <v>0</v>
      </c>
      <c r="S256" s="480"/>
      <c r="T256" s="480"/>
      <c r="U256" s="208" t="str">
        <f>+'Plan General'!U379</f>
        <v>PRIMER TRIMESTRE: Se instalará una mesa de trabajo para evaluar las deficiencias del SICOV con los proveedores en el mes de mayo del 2014; cabe aclarar que en cuanto a las huellas ya se subsanó la deficiencia que había y lo mismo para la validación e identificación del usuario. falta por subsanar lo pertinente al PIN y al soporte del proveedor a los CRC.
SEGUNDO TRIMESTRE: La Supertransporte evaluó dicha observación y llevó a cabo diferentes encuentros con el Proveedor para requerirle al respecto de las deficiencias en la emisión del PIN, y a la fecha de hoy dichos inconvenientes están subsanados en más de un 95%.  Se hizo el requerimiento respectivo al proveedor del SICOV de manera verbal en una reunión desarrollada en el mes de mayo y dicho requerimiento se subsanó con visitas sin aviso por parte de la Entidad a las instalaciones del proveedor y se comprobó en tiempo real el funcionamiento del sistema, además se expidió por parte de la empresa proveedora un informe al respecto con fecha del  27 de junio del 2014.
TERCER TRIMESTRE: Todas las observaciones fueron subsanadas.                                                                                             CUARTO TRIMESTRE: Observaciones subsanadas.</v>
      </c>
      <c r="V256" s="481">
        <f t="shared" si="83"/>
        <v>2</v>
      </c>
      <c r="W256" s="1264">
        <f t="shared" si="76"/>
        <v>0</v>
      </c>
      <c r="X256" s="481" t="str">
        <f t="shared" si="84"/>
        <v>CUMPLIDA</v>
      </c>
      <c r="Y256" s="481" t="str">
        <f t="shared" si="85"/>
        <v>CUMPLIDA</v>
      </c>
      <c r="Z256" s="1087"/>
      <c r="AA256" s="1087"/>
      <c r="AB256" s="1101"/>
    </row>
    <row r="257" spans="1:28" ht="168" x14ac:dyDescent="0.2">
      <c r="A257" s="1030">
        <v>44</v>
      </c>
      <c r="B257" s="703" t="s">
        <v>1823</v>
      </c>
      <c r="C257" s="703" t="s">
        <v>965</v>
      </c>
      <c r="D257" s="704" t="s">
        <v>680</v>
      </c>
      <c r="E257" s="495" t="s">
        <v>1026</v>
      </c>
      <c r="F257" s="472" t="s">
        <v>680</v>
      </c>
      <c r="G257" s="495" t="s">
        <v>1148</v>
      </c>
      <c r="H257" s="495" t="s">
        <v>1149</v>
      </c>
      <c r="I257" s="496">
        <v>1</v>
      </c>
      <c r="J257" s="733">
        <v>41699</v>
      </c>
      <c r="K257" s="733">
        <v>41789</v>
      </c>
      <c r="L257" s="479">
        <f t="shared" si="78"/>
        <v>12.857142857142858</v>
      </c>
      <c r="M257" s="718" t="s">
        <v>1179</v>
      </c>
      <c r="N257" s="477">
        <f>+'Plan General'!N380</f>
        <v>1</v>
      </c>
      <c r="O257" s="647">
        <f t="shared" si="79"/>
        <v>1</v>
      </c>
      <c r="P257" s="479">
        <f t="shared" si="80"/>
        <v>12.857142857142858</v>
      </c>
      <c r="Q257" s="479">
        <f t="shared" si="81"/>
        <v>0</v>
      </c>
      <c r="R257" s="479">
        <f t="shared" si="82"/>
        <v>0</v>
      </c>
      <c r="S257" s="480"/>
      <c r="T257" s="480"/>
      <c r="U257" s="208" t="str">
        <f>+'Plan General'!U380</f>
        <v>Centros de Diagnóstico Automotor: Registro depurado.  
Centro de Reconocimiento de Conductores: Registro depurado. 
Centros de Enseñanza Automovilística: Registro  depurado.
Se realizó el despliegue de las funcionalidades que conforman el  Registro Nacional de Personas Naturales y Jurídicas que prestan servicio al tránsito y transporte, el 17 de  Mayo de 2014. Se encuentra en operación.</v>
      </c>
      <c r="V257" s="481">
        <f t="shared" si="83"/>
        <v>2</v>
      </c>
      <c r="W257" s="1264">
        <f t="shared" si="76"/>
        <v>0</v>
      </c>
      <c r="X257" s="481" t="str">
        <f t="shared" si="84"/>
        <v>CUMPLIDA</v>
      </c>
      <c r="Y257" s="481" t="str">
        <f t="shared" si="85"/>
        <v>CUMPLIDA</v>
      </c>
      <c r="Z257" s="1087"/>
      <c r="AA257" s="1087"/>
      <c r="AB257" s="1101"/>
    </row>
    <row r="258" spans="1:28" ht="180" x14ac:dyDescent="0.2">
      <c r="A258" s="1030">
        <v>45</v>
      </c>
      <c r="B258" s="703" t="s">
        <v>1824</v>
      </c>
      <c r="C258" s="703" t="s">
        <v>966</v>
      </c>
      <c r="D258" s="704" t="s">
        <v>680</v>
      </c>
      <c r="E258" s="495" t="s">
        <v>1027</v>
      </c>
      <c r="F258" s="472" t="s">
        <v>680</v>
      </c>
      <c r="G258" s="495" t="s">
        <v>1150</v>
      </c>
      <c r="H258" s="495" t="s">
        <v>1151</v>
      </c>
      <c r="I258" s="496">
        <v>1</v>
      </c>
      <c r="J258" s="733">
        <v>41699</v>
      </c>
      <c r="K258" s="733">
        <v>42064</v>
      </c>
      <c r="L258" s="479">
        <f t="shared" si="78"/>
        <v>52.142857142857146</v>
      </c>
      <c r="M258" s="718" t="s">
        <v>1183</v>
      </c>
      <c r="N258" s="477">
        <f>+'Plan General'!N381</f>
        <v>1</v>
      </c>
      <c r="O258" s="647">
        <f t="shared" si="79"/>
        <v>1</v>
      </c>
      <c r="P258" s="479">
        <f t="shared" si="80"/>
        <v>52.142857142857146</v>
      </c>
      <c r="Q258" s="479">
        <f t="shared" si="81"/>
        <v>0</v>
      </c>
      <c r="R258" s="479">
        <f t="shared" si="82"/>
        <v>0</v>
      </c>
      <c r="S258" s="480"/>
      <c r="T258" s="480"/>
      <c r="U258" s="208" t="str">
        <f>+'Plan General'!U381</f>
        <v>Con la expedición de la Resolución 217 de 2014 se implementaron los controles requeridos dentro del procedimiento. Ahora se encuentra garantizado el uso del RUNT durante todo el proceso que adelante el usuario ante el CRC</v>
      </c>
      <c r="V258" s="481">
        <f t="shared" si="83"/>
        <v>2</v>
      </c>
      <c r="W258" s="1264">
        <f t="shared" si="76"/>
        <v>0</v>
      </c>
      <c r="X258" s="481" t="str">
        <f t="shared" si="84"/>
        <v>CUMPLIDA</v>
      </c>
      <c r="Y258" s="481" t="str">
        <f t="shared" si="85"/>
        <v>CUMPLIDA</v>
      </c>
      <c r="Z258" s="1087"/>
      <c r="AA258" s="1087"/>
      <c r="AB258" s="1101"/>
    </row>
    <row r="259" spans="1:28" ht="168" x14ac:dyDescent="0.2">
      <c r="A259" s="1030">
        <v>46</v>
      </c>
      <c r="B259" s="703" t="s">
        <v>1825</v>
      </c>
      <c r="C259" s="703" t="s">
        <v>967</v>
      </c>
      <c r="D259" s="704" t="s">
        <v>680</v>
      </c>
      <c r="E259" s="495" t="s">
        <v>1028</v>
      </c>
      <c r="F259" s="472" t="s">
        <v>680</v>
      </c>
      <c r="G259" s="495" t="s">
        <v>1152</v>
      </c>
      <c r="H259" s="495" t="s">
        <v>1149</v>
      </c>
      <c r="I259" s="496">
        <v>1</v>
      </c>
      <c r="J259" s="733">
        <v>41699</v>
      </c>
      <c r="K259" s="733">
        <v>41789</v>
      </c>
      <c r="L259" s="479">
        <f t="shared" si="78"/>
        <v>12.857142857142858</v>
      </c>
      <c r="M259" s="718" t="s">
        <v>1184</v>
      </c>
      <c r="N259" s="477">
        <f>+'Plan General'!N382</f>
        <v>1</v>
      </c>
      <c r="O259" s="647">
        <f t="shared" si="79"/>
        <v>1</v>
      </c>
      <c r="P259" s="479">
        <f t="shared" si="80"/>
        <v>12.857142857142858</v>
      </c>
      <c r="Q259" s="479">
        <f t="shared" si="81"/>
        <v>0</v>
      </c>
      <c r="R259" s="479">
        <f t="shared" si="82"/>
        <v>0</v>
      </c>
      <c r="S259" s="480"/>
      <c r="T259" s="480"/>
      <c r="U259" s="208" t="str">
        <f>+'Plan General'!U382</f>
        <v>Centros de Diagnóstico Automotor: Registro depurado.  
Centro de Reconocimiento de Conductores: Registro depurado. 
Centros de Enseñanza Automovilística: Registro  depurado.
Se realizó el despliegue de las funcionalidades que conforman el  Registro Nacional de Personas Naturales y Jurídicas que prestan servicio al tránsito y transporte, el 17 de  Mayo de 2014. Se encuentra en operación.</v>
      </c>
      <c r="V259" s="481">
        <f t="shared" si="83"/>
        <v>2</v>
      </c>
      <c r="W259" s="1264">
        <f t="shared" si="76"/>
        <v>0</v>
      </c>
      <c r="X259" s="481" t="str">
        <f t="shared" si="84"/>
        <v>CUMPLIDA</v>
      </c>
      <c r="Y259" s="481" t="str">
        <f t="shared" si="85"/>
        <v>CUMPLIDA</v>
      </c>
      <c r="Z259" s="1087"/>
      <c r="AA259" s="1087"/>
      <c r="AB259" s="1101"/>
    </row>
    <row r="260" spans="1:28" ht="120" x14ac:dyDescent="0.2">
      <c r="A260" s="1030">
        <v>47</v>
      </c>
      <c r="B260" s="703" t="s">
        <v>1826</v>
      </c>
      <c r="C260" s="703" t="s">
        <v>966</v>
      </c>
      <c r="D260" s="704" t="s">
        <v>680</v>
      </c>
      <c r="E260" s="495" t="s">
        <v>1029</v>
      </c>
      <c r="F260" s="472" t="s">
        <v>680</v>
      </c>
      <c r="G260" s="495" t="s">
        <v>1051</v>
      </c>
      <c r="H260" s="495" t="s">
        <v>51</v>
      </c>
      <c r="I260" s="496">
        <v>4</v>
      </c>
      <c r="J260" s="733">
        <v>41699</v>
      </c>
      <c r="K260" s="733">
        <v>42004</v>
      </c>
      <c r="L260" s="479">
        <f t="shared" si="78"/>
        <v>43.571428571428569</v>
      </c>
      <c r="M260" s="718" t="s">
        <v>1184</v>
      </c>
      <c r="N260" s="477">
        <f>+'Plan General'!N383</f>
        <v>4</v>
      </c>
      <c r="O260" s="647">
        <f t="shared" si="79"/>
        <v>1</v>
      </c>
      <c r="P260" s="479">
        <f t="shared" si="80"/>
        <v>43.571428571428569</v>
      </c>
      <c r="Q260" s="479">
        <f t="shared" si="81"/>
        <v>0</v>
      </c>
      <c r="R260" s="479">
        <f t="shared" si="82"/>
        <v>0</v>
      </c>
      <c r="S260" s="480"/>
      <c r="T260" s="480"/>
      <c r="U260" s="208" t="str">
        <f>+'Plan General'!U383</f>
        <v>Se expidió la Circular del 16 de diciembre de 2014 y Circular 2015210058481 del 05 de marzo de 2015, abarcan los temas observados.</v>
      </c>
      <c r="V260" s="481">
        <f t="shared" si="83"/>
        <v>2</v>
      </c>
      <c r="W260" s="1264">
        <f t="shared" si="76"/>
        <v>0</v>
      </c>
      <c r="X260" s="481" t="str">
        <f t="shared" si="84"/>
        <v>CUMPLIDA</v>
      </c>
      <c r="Y260" s="481" t="str">
        <f t="shared" si="85"/>
        <v>CUMPLIDA</v>
      </c>
      <c r="Z260" s="1087"/>
      <c r="AA260" s="1087"/>
      <c r="AB260" s="1101"/>
    </row>
    <row r="261" spans="1:28" ht="96" x14ac:dyDescent="0.2">
      <c r="A261" s="1030">
        <v>48</v>
      </c>
      <c r="B261" s="703" t="s">
        <v>1827</v>
      </c>
      <c r="C261" s="703" t="s">
        <v>968</v>
      </c>
      <c r="D261" s="704" t="s">
        <v>680</v>
      </c>
      <c r="E261" s="495" t="s">
        <v>1030</v>
      </c>
      <c r="F261" s="472" t="s">
        <v>680</v>
      </c>
      <c r="G261" s="495" t="s">
        <v>1153</v>
      </c>
      <c r="H261" s="495" t="s">
        <v>1153</v>
      </c>
      <c r="I261" s="496">
        <v>1</v>
      </c>
      <c r="J261" s="733">
        <v>41699</v>
      </c>
      <c r="K261" s="733">
        <v>41942</v>
      </c>
      <c r="L261" s="479">
        <f t="shared" si="78"/>
        <v>34.714285714285715</v>
      </c>
      <c r="M261" s="718" t="s">
        <v>1185</v>
      </c>
      <c r="N261" s="477">
        <f>+'Plan General'!N384</f>
        <v>1</v>
      </c>
      <c r="O261" s="647">
        <f t="shared" si="79"/>
        <v>1</v>
      </c>
      <c r="P261" s="479">
        <f t="shared" si="80"/>
        <v>34.714285714285715</v>
      </c>
      <c r="Q261" s="479">
        <f t="shared" si="81"/>
        <v>0</v>
      </c>
      <c r="R261" s="479">
        <f t="shared" si="82"/>
        <v>0</v>
      </c>
      <c r="S261" s="480"/>
      <c r="T261" s="480"/>
      <c r="U261" s="208" t="str">
        <f>+'Plan General'!U384</f>
        <v xml:space="preserve">Mediante Oficio 2014421045591 se solicito al ONAC que se Intensifiquen las medidas de control para que las revisiones tecnicomecánicas se hagan y se registren de manera completa en el sistema RUNT. </v>
      </c>
      <c r="V261" s="481">
        <f t="shared" si="83"/>
        <v>2</v>
      </c>
      <c r="W261" s="1264">
        <f t="shared" si="76"/>
        <v>0</v>
      </c>
      <c r="X261" s="481" t="str">
        <f t="shared" si="84"/>
        <v>CUMPLIDA</v>
      </c>
      <c r="Y261" s="481" t="str">
        <f t="shared" si="85"/>
        <v>CUMPLIDA</v>
      </c>
      <c r="Z261" s="1087"/>
      <c r="AA261" s="1087"/>
      <c r="AB261" s="1101"/>
    </row>
    <row r="262" spans="1:28" ht="264" x14ac:dyDescent="0.2">
      <c r="A262" s="1030">
        <v>49</v>
      </c>
      <c r="B262" s="703" t="s">
        <v>1828</v>
      </c>
      <c r="C262" s="703" t="s">
        <v>969</v>
      </c>
      <c r="D262" s="704" t="s">
        <v>680</v>
      </c>
      <c r="E262" s="495" t="s">
        <v>1031</v>
      </c>
      <c r="F262" s="472" t="s">
        <v>680</v>
      </c>
      <c r="G262" s="495" t="s">
        <v>1153</v>
      </c>
      <c r="H262" s="495" t="s">
        <v>1153</v>
      </c>
      <c r="I262" s="496">
        <v>2</v>
      </c>
      <c r="J262" s="733">
        <v>41699</v>
      </c>
      <c r="K262" s="733">
        <v>41942</v>
      </c>
      <c r="L262" s="479">
        <f t="shared" si="78"/>
        <v>34.714285714285715</v>
      </c>
      <c r="M262" s="718" t="s">
        <v>1185</v>
      </c>
      <c r="N262" s="477">
        <f>+'Plan General'!N385</f>
        <v>2</v>
      </c>
      <c r="O262" s="647">
        <f t="shared" si="79"/>
        <v>1</v>
      </c>
      <c r="P262" s="479">
        <f t="shared" si="80"/>
        <v>34.714285714285715</v>
      </c>
      <c r="Q262" s="479">
        <f t="shared" si="81"/>
        <v>0</v>
      </c>
      <c r="R262" s="479">
        <f t="shared" si="82"/>
        <v>0</v>
      </c>
      <c r="S262" s="480"/>
      <c r="T262" s="480"/>
      <c r="U262" s="208" t="str">
        <f>+'Plan General'!U385</f>
        <v>Mediante comunicación 2014421415621 se solicitó al Ministerio de Educación, advertir a las Secretarias de Educación del incumplimiento en la implementación de los programas registrados  por los CEA´s.</v>
      </c>
      <c r="V262" s="481">
        <f t="shared" si="83"/>
        <v>2</v>
      </c>
      <c r="W262" s="1264">
        <f t="shared" ref="W262:W323" si="86">IF(K262&lt;$X$3,0,1)</f>
        <v>0</v>
      </c>
      <c r="X262" s="481" t="str">
        <f t="shared" si="84"/>
        <v>CUMPLIDA</v>
      </c>
      <c r="Y262" s="481" t="str">
        <f t="shared" si="85"/>
        <v>CUMPLIDA</v>
      </c>
      <c r="Z262" s="1087"/>
      <c r="AA262" s="1087"/>
      <c r="AB262" s="1101"/>
    </row>
    <row r="263" spans="1:28" ht="264" x14ac:dyDescent="0.2">
      <c r="A263" s="1030">
        <v>50</v>
      </c>
      <c r="B263" s="703" t="s">
        <v>1829</v>
      </c>
      <c r="C263" s="703" t="s">
        <v>970</v>
      </c>
      <c r="D263" s="704" t="s">
        <v>680</v>
      </c>
      <c r="E263" s="495" t="s">
        <v>1032</v>
      </c>
      <c r="F263" s="472" t="s">
        <v>680</v>
      </c>
      <c r="G263" s="495" t="s">
        <v>1150</v>
      </c>
      <c r="H263" s="495" t="s">
        <v>1154</v>
      </c>
      <c r="I263" s="496">
        <v>1</v>
      </c>
      <c r="J263" s="733">
        <v>41699</v>
      </c>
      <c r="K263" s="733">
        <v>42064</v>
      </c>
      <c r="L263" s="479">
        <f t="shared" si="78"/>
        <v>52.142857142857146</v>
      </c>
      <c r="M263" s="718" t="s">
        <v>1186</v>
      </c>
      <c r="N263" s="477">
        <f>+'Plan General'!N386</f>
        <v>1</v>
      </c>
      <c r="O263" s="647">
        <f t="shared" si="79"/>
        <v>1</v>
      </c>
      <c r="P263" s="479">
        <f t="shared" si="80"/>
        <v>52.142857142857146</v>
      </c>
      <c r="Q263" s="479">
        <f t="shared" si="81"/>
        <v>0</v>
      </c>
      <c r="R263" s="479">
        <f t="shared" si="82"/>
        <v>0</v>
      </c>
      <c r="S263" s="480"/>
      <c r="T263" s="480"/>
      <c r="U263" s="208" t="str">
        <f>+'Plan General'!U386</f>
        <v>La concesión RUNT dispuso para todos los centros de diagnóstico automotor del país,  de funcionalidad por el aplicativo HQRUNT, que le permite realizar la anulación del sustrato del certificado de revisión técnico mecánica, por efecto  de pérdida, hurto, destrucción o deterioro   del mismo, para lo cual, los centros de diagnóstico automotor tienen también disponibles  los instructivos de uso de las funcionalidad a través de  la página: www.runt.com.co, en la siguiente ruta: Inicio - Otros Actores - Manual para Interactuar con el RUNT - Centros de Diagnóstico Automotor - SG.I.152 Anular sustrato del certificado revisión técnico mecánica.
En el evento que se produzca un error  por parte del CDA, en la impresión del certificado de revisión técnico mecánica aprobada que debe ser entregado al ciudadano, este cuenta con la opción a través de la aplicación HQ-RUNT de reimpresión del certificado de revisión técnico mecánica, registrando en el sistema el motivo o causa por la que se va a reimprimir el documento, con lo cual el anterior certificado y sustrato quedan sin validez.</v>
      </c>
      <c r="V263" s="481">
        <f t="shared" si="83"/>
        <v>2</v>
      </c>
      <c r="W263" s="1264">
        <f t="shared" si="86"/>
        <v>0</v>
      </c>
      <c r="X263" s="481" t="str">
        <f t="shared" si="84"/>
        <v>CUMPLIDA</v>
      </c>
      <c r="Y263" s="481" t="str">
        <f t="shared" si="85"/>
        <v>CUMPLIDA</v>
      </c>
      <c r="Z263" s="1087"/>
      <c r="AA263" s="1087"/>
      <c r="AB263" s="1101"/>
    </row>
    <row r="264" spans="1:28" ht="156" x14ac:dyDescent="0.2">
      <c r="A264" s="1030">
        <v>51</v>
      </c>
      <c r="B264" s="703" t="s">
        <v>1830</v>
      </c>
      <c r="C264" s="703" t="s">
        <v>971</v>
      </c>
      <c r="D264" s="704" t="s">
        <v>680</v>
      </c>
      <c r="E264" s="495" t="s">
        <v>1033</v>
      </c>
      <c r="F264" s="472" t="s">
        <v>680</v>
      </c>
      <c r="G264" s="495" t="s">
        <v>1155</v>
      </c>
      <c r="H264" s="495" t="s">
        <v>31</v>
      </c>
      <c r="I264" s="496">
        <v>1</v>
      </c>
      <c r="J264" s="733">
        <v>41699</v>
      </c>
      <c r="K264" s="733">
        <v>41789</v>
      </c>
      <c r="L264" s="479">
        <f t="shared" si="78"/>
        <v>12.857142857142858</v>
      </c>
      <c r="M264" s="718" t="s">
        <v>1187</v>
      </c>
      <c r="N264" s="477">
        <f>+'Plan General'!N387</f>
        <v>1</v>
      </c>
      <c r="O264" s="647">
        <f t="shared" si="79"/>
        <v>1</v>
      </c>
      <c r="P264" s="479">
        <f t="shared" si="80"/>
        <v>12.857142857142858</v>
      </c>
      <c r="Q264" s="479">
        <f t="shared" si="81"/>
        <v>0</v>
      </c>
      <c r="R264" s="479">
        <f t="shared" si="82"/>
        <v>0</v>
      </c>
      <c r="S264" s="480"/>
      <c r="T264" s="480"/>
      <c r="U264" s="208" t="str">
        <f>+'Plan General'!U387</f>
        <v>Se envió el oficio a la Concesión RUNT mediante radicado No. 20144210209091</v>
      </c>
      <c r="V264" s="481">
        <f t="shared" si="83"/>
        <v>2</v>
      </c>
      <c r="W264" s="1264">
        <f t="shared" si="86"/>
        <v>0</v>
      </c>
      <c r="X264" s="481" t="str">
        <f t="shared" si="84"/>
        <v>CUMPLIDA</v>
      </c>
      <c r="Y264" s="481" t="str">
        <f t="shared" si="85"/>
        <v>CUMPLIDA</v>
      </c>
      <c r="Z264" s="1087"/>
      <c r="AA264" s="1087"/>
      <c r="AB264" s="1101"/>
    </row>
    <row r="265" spans="1:28" ht="288" x14ac:dyDescent="0.2">
      <c r="A265" s="1030">
        <v>52</v>
      </c>
      <c r="B265" s="703" t="s">
        <v>1831</v>
      </c>
      <c r="C265" s="703" t="s">
        <v>972</v>
      </c>
      <c r="D265" s="704" t="s">
        <v>680</v>
      </c>
      <c r="E265" s="495" t="s">
        <v>1034</v>
      </c>
      <c r="F265" s="472" t="s">
        <v>680</v>
      </c>
      <c r="G265" s="495" t="s">
        <v>1156</v>
      </c>
      <c r="H265" s="495" t="s">
        <v>1157</v>
      </c>
      <c r="I265" s="496">
        <v>1</v>
      </c>
      <c r="J265" s="733">
        <v>41730</v>
      </c>
      <c r="K265" s="733">
        <v>42004</v>
      </c>
      <c r="L265" s="479">
        <f t="shared" si="78"/>
        <v>39.142857142857146</v>
      </c>
      <c r="M265" s="718" t="s">
        <v>1182</v>
      </c>
      <c r="N265" s="477">
        <f>+'Plan General'!N388</f>
        <v>1</v>
      </c>
      <c r="O265" s="647">
        <f t="shared" si="79"/>
        <v>1</v>
      </c>
      <c r="P265" s="479">
        <f t="shared" si="80"/>
        <v>39.142857142857146</v>
      </c>
      <c r="Q265" s="479">
        <f t="shared" si="81"/>
        <v>0</v>
      </c>
      <c r="R265" s="479">
        <f t="shared" si="82"/>
        <v>0</v>
      </c>
      <c r="S265" s="480"/>
      <c r="T265" s="480"/>
      <c r="U265" s="208" t="str">
        <f>+'Plan General'!U388</f>
        <v>PRIMER TRIMESTRE: La misma mesa de trabajo que se instalará en mayo del 2014 para revisar con los proveedores las deficiencias del sistema (PIN y SOPORTE A CRC), se utilizará para revisar los alcances de la información y suscripción del contrato entre los CRC y los Proveedores del SICOV, especialmente con lo referente a los datos sensibles y privados de los usuarios.
SEGUNDO TRIMESTRE: se ha convocado al proveedor del sistema para una reunión urgente al respecto y así plantear una posición, una respuesta y si es el caso, una opción que subsane éste punto pendiente.                                                   
TERCER TRIMESTRE: Según reunión efectuada el día 30 y 31  de octubre de 2014 la empresa Olimpia expreso sus argumentos y explicaciones acerca del manejo de datos de los ciudadanos dichas explicaciones fueron allegadas vía correo electrónico al funcionario encargado del SICOV el día 7 de noviembre de 2014 en respuesta a las reuniones anteriormente mencionadas donde la Supertransporte los requirió sustentada ( la Entidad) en las observaciones hechas por el órgano de control.                                                 
CUARTO TRIMESTRE: Se subsana hallazgo de acuerdo al acta de reunión de 30 y 31 de octubre de 2014.</v>
      </c>
      <c r="V265" s="481">
        <f t="shared" si="83"/>
        <v>2</v>
      </c>
      <c r="W265" s="1264">
        <f t="shared" si="86"/>
        <v>0</v>
      </c>
      <c r="X265" s="481" t="str">
        <f t="shared" si="84"/>
        <v>CUMPLIDA</v>
      </c>
      <c r="Y265" s="481" t="str">
        <f t="shared" si="85"/>
        <v>CUMPLIDA</v>
      </c>
      <c r="Z265" s="1087"/>
      <c r="AA265" s="1087"/>
      <c r="AB265" s="1101"/>
    </row>
    <row r="266" spans="1:28" ht="252" x14ac:dyDescent="0.2">
      <c r="A266" s="1030">
        <v>53</v>
      </c>
      <c r="B266" s="703" t="s">
        <v>1832</v>
      </c>
      <c r="C266" s="703" t="s">
        <v>973</v>
      </c>
      <c r="D266" s="704" t="s">
        <v>680</v>
      </c>
      <c r="E266" s="495" t="s">
        <v>1035</v>
      </c>
      <c r="F266" s="472" t="s">
        <v>680</v>
      </c>
      <c r="G266" s="495" t="s">
        <v>1158</v>
      </c>
      <c r="H266" s="495" t="s">
        <v>366</v>
      </c>
      <c r="I266" s="496">
        <v>3</v>
      </c>
      <c r="J266" s="733">
        <v>41699</v>
      </c>
      <c r="K266" s="733">
        <v>41820</v>
      </c>
      <c r="L266" s="479">
        <f t="shared" si="78"/>
        <v>17.285714285714285</v>
      </c>
      <c r="M266" s="718" t="s">
        <v>1188</v>
      </c>
      <c r="N266" s="477">
        <f>+'Plan General'!N389</f>
        <v>3</v>
      </c>
      <c r="O266" s="647">
        <f t="shared" si="79"/>
        <v>1</v>
      </c>
      <c r="P266" s="479">
        <f t="shared" si="80"/>
        <v>17.285714285714285</v>
      </c>
      <c r="Q266" s="479">
        <f t="shared" si="81"/>
        <v>0</v>
      </c>
      <c r="R266" s="479">
        <f t="shared" si="82"/>
        <v>0</v>
      </c>
      <c r="S266" s="480"/>
      <c r="T266" s="480"/>
      <c r="U266" s="208" t="str">
        <f>+'Plan General'!U389</f>
        <v>Se enviaron los oficios respectivos mediante radicados No. 20144210232281, 20144210234711 y 20144210234761</v>
      </c>
      <c r="V266" s="481">
        <f t="shared" si="83"/>
        <v>2</v>
      </c>
      <c r="W266" s="1264">
        <f t="shared" si="86"/>
        <v>0</v>
      </c>
      <c r="X266" s="481" t="str">
        <f t="shared" si="84"/>
        <v>CUMPLIDA</v>
      </c>
      <c r="Y266" s="481" t="str">
        <f t="shared" si="85"/>
        <v>CUMPLIDA</v>
      </c>
      <c r="Z266" s="1087"/>
      <c r="AA266" s="1087"/>
      <c r="AB266" s="1101"/>
    </row>
    <row r="267" spans="1:28" ht="216" x14ac:dyDescent="0.2">
      <c r="A267" s="1030">
        <v>54</v>
      </c>
      <c r="B267" s="703" t="s">
        <v>1833</v>
      </c>
      <c r="C267" s="703" t="s">
        <v>974</v>
      </c>
      <c r="D267" s="704" t="s">
        <v>680</v>
      </c>
      <c r="E267" s="495" t="s">
        <v>1036</v>
      </c>
      <c r="F267" s="472" t="s">
        <v>680</v>
      </c>
      <c r="G267" s="495" t="s">
        <v>1159</v>
      </c>
      <c r="H267" s="495" t="s">
        <v>366</v>
      </c>
      <c r="I267" s="496">
        <v>1</v>
      </c>
      <c r="J267" s="733">
        <v>41698</v>
      </c>
      <c r="K267" s="733">
        <v>41728</v>
      </c>
      <c r="L267" s="479">
        <f t="shared" si="78"/>
        <v>4.2857142857142856</v>
      </c>
      <c r="M267" s="718" t="s">
        <v>1189</v>
      </c>
      <c r="N267" s="477">
        <f>+'Plan General'!N390</f>
        <v>1</v>
      </c>
      <c r="O267" s="647">
        <f t="shared" si="79"/>
        <v>1</v>
      </c>
      <c r="P267" s="479">
        <f t="shared" si="80"/>
        <v>4.2857142857142856</v>
      </c>
      <c r="Q267" s="479">
        <f t="shared" si="81"/>
        <v>0</v>
      </c>
      <c r="R267" s="479">
        <f t="shared" si="82"/>
        <v>0</v>
      </c>
      <c r="S267" s="480"/>
      <c r="T267" s="480"/>
      <c r="U267" s="208" t="str">
        <f>+'Plan General'!U390</f>
        <v>Se revisó la información respectiva y se enviaron los oficios  de los hallazgos encontrados en cada uno de los CIAs implicados mediante los siguientes radicados: 20144210135571, 20144210135511, 20144210135461. Estamos a la espera de las respuestas respectivas</v>
      </c>
      <c r="V267" s="481">
        <f t="shared" si="83"/>
        <v>2</v>
      </c>
      <c r="W267" s="1264">
        <f t="shared" si="86"/>
        <v>0</v>
      </c>
      <c r="X267" s="481" t="str">
        <f t="shared" si="84"/>
        <v>CUMPLIDA</v>
      </c>
      <c r="Y267" s="481" t="str">
        <f t="shared" si="85"/>
        <v>CUMPLIDA</v>
      </c>
      <c r="Z267" s="1087"/>
      <c r="AA267" s="1087"/>
      <c r="AB267" s="1101"/>
    </row>
    <row r="268" spans="1:28" ht="276" x14ac:dyDescent="0.2">
      <c r="A268" s="1030">
        <v>55</v>
      </c>
      <c r="B268" s="703" t="s">
        <v>1834</v>
      </c>
      <c r="C268" s="703" t="s">
        <v>975</v>
      </c>
      <c r="D268" s="704" t="s">
        <v>680</v>
      </c>
      <c r="E268" s="495" t="s">
        <v>1035</v>
      </c>
      <c r="F268" s="472" t="s">
        <v>680</v>
      </c>
      <c r="G268" s="495" t="s">
        <v>1160</v>
      </c>
      <c r="H268" s="495" t="s">
        <v>366</v>
      </c>
      <c r="I268" s="496">
        <v>4</v>
      </c>
      <c r="J268" s="733">
        <v>41699</v>
      </c>
      <c r="K268" s="733">
        <v>41820</v>
      </c>
      <c r="L268" s="479">
        <f t="shared" si="78"/>
        <v>17.285714285714285</v>
      </c>
      <c r="M268" s="718" t="s">
        <v>1190</v>
      </c>
      <c r="N268" s="477">
        <f>+'Plan General'!N391</f>
        <v>4</v>
      </c>
      <c r="O268" s="647">
        <f t="shared" si="79"/>
        <v>1</v>
      </c>
      <c r="P268" s="479">
        <f t="shared" si="80"/>
        <v>17.285714285714285</v>
      </c>
      <c r="Q268" s="479">
        <f t="shared" si="81"/>
        <v>0</v>
      </c>
      <c r="R268" s="479">
        <f t="shared" si="82"/>
        <v>0</v>
      </c>
      <c r="S268" s="480"/>
      <c r="T268" s="480"/>
      <c r="U268" s="208" t="str">
        <f>+'Plan General'!U391</f>
        <v>Se revisó la información respectiva y se enviaron los radicados 20144210080531, 20144210080701, 20144210080721,20144210084981, 20144210084901, 20144210084941 y 20144210084831, se encuentran en proceso oficios a otros CEAs.</v>
      </c>
      <c r="V268" s="481">
        <f t="shared" si="83"/>
        <v>2</v>
      </c>
      <c r="W268" s="1264">
        <f t="shared" si="86"/>
        <v>0</v>
      </c>
      <c r="X268" s="481" t="str">
        <f t="shared" si="84"/>
        <v>CUMPLIDA</v>
      </c>
      <c r="Y268" s="481" t="str">
        <f t="shared" si="85"/>
        <v>CUMPLIDA</v>
      </c>
      <c r="Z268" s="1087"/>
      <c r="AA268" s="1087"/>
      <c r="AB268" s="1101"/>
    </row>
    <row r="269" spans="1:28" ht="264" x14ac:dyDescent="0.2">
      <c r="A269" s="1030">
        <v>56</v>
      </c>
      <c r="B269" s="703" t="s">
        <v>1835</v>
      </c>
      <c r="C269" s="703" t="s">
        <v>976</v>
      </c>
      <c r="D269" s="704" t="s">
        <v>680</v>
      </c>
      <c r="E269" s="495" t="s">
        <v>1037</v>
      </c>
      <c r="F269" s="472" t="s">
        <v>680</v>
      </c>
      <c r="G269" s="495" t="s">
        <v>1161</v>
      </c>
      <c r="H269" s="495" t="s">
        <v>51</v>
      </c>
      <c r="I269" s="1036">
        <v>1</v>
      </c>
      <c r="J269" s="733">
        <v>41699</v>
      </c>
      <c r="K269" s="733">
        <v>42004</v>
      </c>
      <c r="L269" s="479">
        <f t="shared" si="78"/>
        <v>43.571428571428569</v>
      </c>
      <c r="M269" s="718" t="s">
        <v>1191</v>
      </c>
      <c r="N269" s="477">
        <f>+'Plan General'!N392</f>
        <v>1</v>
      </c>
      <c r="O269" s="647">
        <f t="shared" si="79"/>
        <v>1</v>
      </c>
      <c r="P269" s="479">
        <f t="shared" si="80"/>
        <v>43.571428571428569</v>
      </c>
      <c r="Q269" s="479">
        <f t="shared" si="81"/>
        <v>0</v>
      </c>
      <c r="R269" s="479">
        <f t="shared" si="82"/>
        <v>0</v>
      </c>
      <c r="S269" s="480"/>
      <c r="T269" s="480"/>
      <c r="U269" s="208" t="str">
        <f>+'Plan General'!U392</f>
        <v>Se expidió la Circular 20144000000781, dirigida a los Señores ALCALDES MUNICIPALES, GOBERNADORES, ORGANISMOS DE TRÁNSITO, en relación con el cumplimiento de los deberes legales que le asisten a las autoridades locales en materia de tránsito y transporte, derivados de las leyes 105 de 1993, 336 de 1996 -Sobre transporte y las leyes 769 de 2002 y  1503 de 2011.</v>
      </c>
      <c r="V269" s="481">
        <f t="shared" si="83"/>
        <v>2</v>
      </c>
      <c r="W269" s="1264">
        <f t="shared" si="86"/>
        <v>0</v>
      </c>
      <c r="X269" s="481" t="str">
        <f t="shared" si="84"/>
        <v>CUMPLIDA</v>
      </c>
      <c r="Y269" s="481" t="str">
        <f t="shared" si="85"/>
        <v>CUMPLIDA</v>
      </c>
      <c r="Z269" s="1087"/>
      <c r="AA269" s="1087"/>
      <c r="AB269" s="1101"/>
    </row>
    <row r="270" spans="1:28" ht="216" x14ac:dyDescent="0.2">
      <c r="A270" s="1030">
        <v>57</v>
      </c>
      <c r="B270" s="703" t="s">
        <v>1836</v>
      </c>
      <c r="C270" s="703" t="s">
        <v>977</v>
      </c>
      <c r="D270" s="704" t="s">
        <v>680</v>
      </c>
      <c r="E270" s="495" t="s">
        <v>1038</v>
      </c>
      <c r="F270" s="472" t="s">
        <v>680</v>
      </c>
      <c r="G270" s="495" t="s">
        <v>1162</v>
      </c>
      <c r="H270" s="495" t="s">
        <v>1163</v>
      </c>
      <c r="I270" s="496">
        <v>1</v>
      </c>
      <c r="J270" s="733">
        <v>41487</v>
      </c>
      <c r="K270" s="733">
        <v>41820</v>
      </c>
      <c r="L270" s="479">
        <f t="shared" si="78"/>
        <v>47.571428571428569</v>
      </c>
      <c r="M270" s="718" t="s">
        <v>1192</v>
      </c>
      <c r="N270" s="477">
        <f>+'Plan General'!N393</f>
        <v>1</v>
      </c>
      <c r="O270" s="647">
        <f t="shared" si="79"/>
        <v>1</v>
      </c>
      <c r="P270" s="479">
        <f t="shared" si="80"/>
        <v>47.571428571428569</v>
      </c>
      <c r="Q270" s="479">
        <f t="shared" si="81"/>
        <v>0</v>
      </c>
      <c r="R270" s="479">
        <f t="shared" si="82"/>
        <v>0</v>
      </c>
      <c r="S270" s="480"/>
      <c r="T270" s="480"/>
      <c r="U270" s="208" t="str">
        <f>+'Plan General'!U393</f>
        <v>Documento Técnico Versión 1 (respuesta del correo electrónico del 09/07/2014)</v>
      </c>
      <c r="V270" s="481">
        <f t="shared" si="83"/>
        <v>2</v>
      </c>
      <c r="W270" s="1264">
        <f t="shared" si="86"/>
        <v>0</v>
      </c>
      <c r="X270" s="481" t="str">
        <f t="shared" si="84"/>
        <v>CUMPLIDA</v>
      </c>
      <c r="Y270" s="481" t="str">
        <f t="shared" si="85"/>
        <v>CUMPLIDA</v>
      </c>
      <c r="Z270" s="1087"/>
      <c r="AA270" s="1087"/>
      <c r="AB270" s="1101"/>
    </row>
    <row r="271" spans="1:28" ht="120" x14ac:dyDescent="0.2">
      <c r="A271" s="1030">
        <v>58</v>
      </c>
      <c r="B271" s="703" t="s">
        <v>1837</v>
      </c>
      <c r="C271" s="703" t="s">
        <v>978</v>
      </c>
      <c r="D271" s="704" t="s">
        <v>680</v>
      </c>
      <c r="E271" s="495" t="s">
        <v>1039</v>
      </c>
      <c r="F271" s="472" t="s">
        <v>680</v>
      </c>
      <c r="G271" s="495" t="s">
        <v>1164</v>
      </c>
      <c r="H271" s="495" t="s">
        <v>1165</v>
      </c>
      <c r="I271" s="496">
        <v>1</v>
      </c>
      <c r="J271" s="733">
        <v>41699</v>
      </c>
      <c r="K271" s="733">
        <v>41973</v>
      </c>
      <c r="L271" s="479">
        <f t="shared" si="78"/>
        <v>39.142857142857146</v>
      </c>
      <c r="M271" s="718" t="s">
        <v>1193</v>
      </c>
      <c r="N271" s="477">
        <f>+'Plan General'!N394</f>
        <v>1</v>
      </c>
      <c r="O271" s="647">
        <f t="shared" si="79"/>
        <v>1</v>
      </c>
      <c r="P271" s="479">
        <f t="shared" si="80"/>
        <v>39.142857142857146</v>
      </c>
      <c r="Q271" s="479">
        <f t="shared" si="81"/>
        <v>0</v>
      </c>
      <c r="R271" s="479">
        <f t="shared" si="82"/>
        <v>0</v>
      </c>
      <c r="S271" s="480"/>
      <c r="T271" s="480"/>
      <c r="U271" s="208" t="str">
        <f>+'Plan General'!U394</f>
        <v>Cumplimiento a través del Informe de Ejecución del Plan de Acción. Memorando 20153210004552 del 07/01/2015.</v>
      </c>
      <c r="V271" s="481">
        <f t="shared" si="83"/>
        <v>2</v>
      </c>
      <c r="W271" s="1264">
        <f t="shared" si="86"/>
        <v>0</v>
      </c>
      <c r="X271" s="481" t="str">
        <f t="shared" si="84"/>
        <v>CUMPLIDA</v>
      </c>
      <c r="Y271" s="481" t="str">
        <f t="shared" si="85"/>
        <v>CUMPLIDA</v>
      </c>
      <c r="Z271" s="1087"/>
      <c r="AA271" s="1087"/>
      <c r="AB271" s="1101"/>
    </row>
    <row r="272" spans="1:28" ht="252" x14ac:dyDescent="0.2">
      <c r="A272" s="1030">
        <v>59</v>
      </c>
      <c r="B272" s="703" t="s">
        <v>1838</v>
      </c>
      <c r="C272" s="703" t="s">
        <v>979</v>
      </c>
      <c r="D272" s="704" t="s">
        <v>680</v>
      </c>
      <c r="E272" s="495" t="s">
        <v>1040</v>
      </c>
      <c r="F272" s="472" t="s">
        <v>680</v>
      </c>
      <c r="G272" s="495" t="s">
        <v>1166</v>
      </c>
      <c r="H272" s="495" t="s">
        <v>1167</v>
      </c>
      <c r="I272" s="496">
        <v>1</v>
      </c>
      <c r="J272" s="733">
        <v>41683</v>
      </c>
      <c r="K272" s="733">
        <v>41759</v>
      </c>
      <c r="L272" s="479">
        <f t="shared" si="78"/>
        <v>10.857142857142858</v>
      </c>
      <c r="M272" s="718" t="s">
        <v>1193</v>
      </c>
      <c r="N272" s="477">
        <f>+'Plan General'!N395</f>
        <v>1</v>
      </c>
      <c r="O272" s="647">
        <f t="shared" si="79"/>
        <v>1</v>
      </c>
      <c r="P272" s="479">
        <f t="shared" si="80"/>
        <v>10.857142857142858</v>
      </c>
      <c r="Q272" s="479">
        <f t="shared" si="81"/>
        <v>0</v>
      </c>
      <c r="R272" s="479">
        <f t="shared" si="82"/>
        <v>0</v>
      </c>
      <c r="S272" s="480"/>
      <c r="T272" s="480"/>
      <c r="U272" s="208" t="str">
        <f>+'Plan General'!U395</f>
        <v>La base de datos de la contratación del Ministerio de Salud y Protección Social a cargo del Grupo de Gestión Contractual cuenta con una columna donde se identifican los recursos que financian el Contrato.</v>
      </c>
      <c r="V272" s="481">
        <f t="shared" si="83"/>
        <v>2</v>
      </c>
      <c r="W272" s="1264">
        <f t="shared" si="86"/>
        <v>0</v>
      </c>
      <c r="X272" s="481" t="str">
        <f t="shared" si="84"/>
        <v>CUMPLIDA</v>
      </c>
      <c r="Y272" s="481" t="str">
        <f t="shared" si="85"/>
        <v>CUMPLIDA</v>
      </c>
      <c r="Z272" s="1087"/>
      <c r="AA272" s="1087"/>
      <c r="AB272" s="1101"/>
    </row>
    <row r="273" spans="1:28" ht="144" x14ac:dyDescent="0.2">
      <c r="A273" s="1030">
        <v>60</v>
      </c>
      <c r="B273" s="703" t="s">
        <v>1839</v>
      </c>
      <c r="C273" s="703" t="s">
        <v>980</v>
      </c>
      <c r="D273" s="704" t="s">
        <v>680</v>
      </c>
      <c r="E273" s="495" t="s">
        <v>1041</v>
      </c>
      <c r="F273" s="472" t="s">
        <v>680</v>
      </c>
      <c r="G273" s="495" t="s">
        <v>1168</v>
      </c>
      <c r="H273" s="495" t="s">
        <v>76</v>
      </c>
      <c r="I273" s="496">
        <v>1</v>
      </c>
      <c r="J273" s="733">
        <v>41699</v>
      </c>
      <c r="K273" s="733">
        <v>41851</v>
      </c>
      <c r="L273" s="479">
        <f t="shared" si="78"/>
        <v>21.714285714285715</v>
      </c>
      <c r="M273" s="718" t="s">
        <v>1193</v>
      </c>
      <c r="N273" s="477">
        <f>+'Plan General'!N396</f>
        <v>1</v>
      </c>
      <c r="O273" s="647">
        <f t="shared" si="79"/>
        <v>1</v>
      </c>
      <c r="P273" s="479">
        <f t="shared" si="80"/>
        <v>21.714285714285715</v>
      </c>
      <c r="Q273" s="479">
        <f t="shared" si="81"/>
        <v>0</v>
      </c>
      <c r="R273" s="479">
        <f t="shared" si="82"/>
        <v>0</v>
      </c>
      <c r="S273" s="480"/>
      <c r="T273" s="480"/>
      <c r="U273" s="208" t="str">
        <f>+'Plan General'!U396</f>
        <v>El Manual de Contratación se adoptó por resolución 003222 del 29 de julio de 2014.</v>
      </c>
      <c r="V273" s="481">
        <f t="shared" si="83"/>
        <v>2</v>
      </c>
      <c r="W273" s="1264">
        <f t="shared" si="86"/>
        <v>0</v>
      </c>
      <c r="X273" s="481" t="str">
        <f t="shared" si="84"/>
        <v>CUMPLIDA</v>
      </c>
      <c r="Y273" s="481" t="str">
        <f t="shared" si="85"/>
        <v>CUMPLIDA</v>
      </c>
      <c r="Z273" s="1087"/>
      <c r="AA273" s="1087"/>
      <c r="AB273" s="1101"/>
    </row>
    <row r="274" spans="1:28" ht="240" x14ac:dyDescent="0.2">
      <c r="A274" s="1030">
        <v>61</v>
      </c>
      <c r="B274" s="703" t="s">
        <v>1840</v>
      </c>
      <c r="C274" s="703" t="s">
        <v>981</v>
      </c>
      <c r="D274" s="704" t="s">
        <v>680</v>
      </c>
      <c r="E274" s="495" t="s">
        <v>1042</v>
      </c>
      <c r="F274" s="472" t="s">
        <v>680</v>
      </c>
      <c r="G274" s="495" t="s">
        <v>1169</v>
      </c>
      <c r="H274" s="495" t="s">
        <v>1170</v>
      </c>
      <c r="I274" s="496">
        <v>1</v>
      </c>
      <c r="J274" s="733">
        <v>41683</v>
      </c>
      <c r="K274" s="733">
        <v>41729</v>
      </c>
      <c r="L274" s="479">
        <f>(K274-J274)/7</f>
        <v>6.5714285714285712</v>
      </c>
      <c r="M274" s="718" t="s">
        <v>1193</v>
      </c>
      <c r="N274" s="477">
        <f>+'Plan General'!N397</f>
        <v>1</v>
      </c>
      <c r="O274" s="647">
        <f t="shared" si="79"/>
        <v>1</v>
      </c>
      <c r="P274" s="479">
        <f t="shared" si="80"/>
        <v>6.5714285714285712</v>
      </c>
      <c r="Q274" s="479">
        <f t="shared" si="81"/>
        <v>0</v>
      </c>
      <c r="R274" s="479">
        <f t="shared" si="82"/>
        <v>0</v>
      </c>
      <c r="S274" s="480"/>
      <c r="T274" s="480"/>
      <c r="U274" s="208" t="str">
        <f>+'Plan General'!U397</f>
        <v>La supervisión del Convenio No. 461 de 2010 suscrito con la OPS entregó el 29 de abril de 2014 el informe final al Grupo de Gestión Contractual. El 8 de mayo de 2014 el Grupo de Gestión Contractual solicitó al supervisor ajustar el Formato de Certificación para pago final o remitir el comprobante de reintegro por parte de la OPS, en respuesta el 3 de julio de 2014 remiten comprobante de reintegro y se procede a revisar el acta de liquidación.</v>
      </c>
      <c r="V274" s="481">
        <f t="shared" si="83"/>
        <v>2</v>
      </c>
      <c r="W274" s="1264">
        <f t="shared" si="86"/>
        <v>0</v>
      </c>
      <c r="X274" s="481" t="str">
        <f t="shared" si="84"/>
        <v>CUMPLIDA</v>
      </c>
      <c r="Y274" s="481" t="str">
        <f t="shared" si="85"/>
        <v>CUMPLIDA</v>
      </c>
      <c r="Z274" s="1087"/>
      <c r="AA274" s="1087"/>
      <c r="AB274" s="1101"/>
    </row>
    <row r="275" spans="1:28" x14ac:dyDescent="0.2">
      <c r="A275" s="648" t="s">
        <v>1233</v>
      </c>
      <c r="B275" s="648"/>
      <c r="C275" s="648"/>
      <c r="D275" s="648"/>
      <c r="E275" s="648"/>
      <c r="F275" s="648"/>
      <c r="G275" s="648"/>
      <c r="H275" s="648"/>
      <c r="I275" s="648"/>
      <c r="J275" s="648"/>
      <c r="K275" s="648"/>
      <c r="L275" s="648"/>
      <c r="M275" s="648"/>
      <c r="N275" s="648"/>
      <c r="O275" s="648"/>
      <c r="P275" s="648"/>
      <c r="Q275" s="648"/>
      <c r="R275" s="648"/>
      <c r="S275" s="648"/>
      <c r="T275" s="648"/>
      <c r="U275" s="648"/>
      <c r="V275" s="1013"/>
      <c r="W275" s="1264">
        <f t="shared" si="86"/>
        <v>0</v>
      </c>
      <c r="X275" s="1013"/>
      <c r="Y275" s="1037"/>
    </row>
    <row r="276" spans="1:28" ht="108" x14ac:dyDescent="0.2">
      <c r="A276" s="1431">
        <v>1</v>
      </c>
      <c r="B276" s="1413" t="s">
        <v>1234</v>
      </c>
      <c r="C276" s="1413" t="s">
        <v>1237</v>
      </c>
      <c r="D276" s="1413" t="s">
        <v>680</v>
      </c>
      <c r="E276" s="489" t="s">
        <v>1243</v>
      </c>
      <c r="F276" s="489" t="s">
        <v>680</v>
      </c>
      <c r="G276" s="489" t="s">
        <v>1252</v>
      </c>
      <c r="H276" s="489" t="s">
        <v>1253</v>
      </c>
      <c r="I276" s="744">
        <v>5</v>
      </c>
      <c r="J276" s="745">
        <v>41805</v>
      </c>
      <c r="K276" s="745">
        <v>41973</v>
      </c>
      <c r="L276" s="479">
        <f>(+K276-J276)/7</f>
        <v>24</v>
      </c>
      <c r="M276" s="718" t="s">
        <v>1272</v>
      </c>
      <c r="N276" s="477">
        <f>'Plan General'!N402</f>
        <v>5</v>
      </c>
      <c r="O276" s="647">
        <f>IF(N276/I276&gt;1,1,+N276/I276)</f>
        <v>1</v>
      </c>
      <c r="P276" s="479">
        <f>+L276*O276</f>
        <v>24</v>
      </c>
      <c r="Q276" s="479">
        <f t="shared" ref="Q276:Q288" si="87">IF(K276&lt;=$T$5,P276,0)</f>
        <v>0</v>
      </c>
      <c r="R276" s="479">
        <f t="shared" ref="R276:R288" si="88">IF($T$5&gt;=K276,L276,0)</f>
        <v>0</v>
      </c>
      <c r="S276" s="480"/>
      <c r="T276" s="480"/>
      <c r="U276" s="208" t="str">
        <f>'Plan General'!U402</f>
        <v>Se implementó la Estrategia Pico y Pase,  se emitió comunicado 20144000017163 con el detalle de la planeación de la estrategia y de los compromisos que cada actor tendría en el proceso.
Se realizaron visitas de seguimiento y control a los CRC y OT a nivel nacional,  con el fin de verificar el cumplimiento de los lineamientos exigidos por el Ministerio y tomar las medidas necesarias en los casos en donde se presentara incumplimiento.</v>
      </c>
      <c r="V276" s="481">
        <f t="shared" ref="V276:V288" si="89">IF(O276=100%,2,0)</f>
        <v>2</v>
      </c>
      <c r="W276" s="1264">
        <f t="shared" si="86"/>
        <v>0</v>
      </c>
      <c r="X276" s="481" t="str">
        <f t="shared" ref="X276:X288" si="90">IF(V276+W276&gt;1,"CUMPLIDA",IF(W276=1,"EN TERMINO","VENCIDA"))</f>
        <v>CUMPLIDA</v>
      </c>
      <c r="Y276" s="1512" t="str">
        <f>IF(X276&amp;X277&amp;X278="CUMPLIDA","CUMPLIDA",IF(OR(X276="VENCIDA",X277="VENCIDA",X278="VENCIDA"),"VENCIDA",IF(V276+V277+V278=6,"CUMPLIDA","EN TERMINO")))</f>
        <v>CUMPLIDA</v>
      </c>
      <c r="AB276" s="1102"/>
    </row>
    <row r="277" spans="1:28" ht="96" x14ac:dyDescent="0.2">
      <c r="A277" s="1513"/>
      <c r="B277" s="1481"/>
      <c r="C277" s="1481"/>
      <c r="D277" s="1481" t="s">
        <v>680</v>
      </c>
      <c r="E277" s="489" t="s">
        <v>1244</v>
      </c>
      <c r="F277" s="489" t="s">
        <v>680</v>
      </c>
      <c r="G277" s="489" t="s">
        <v>1254</v>
      </c>
      <c r="H277" s="489" t="s">
        <v>1255</v>
      </c>
      <c r="I277" s="744">
        <v>5</v>
      </c>
      <c r="J277" s="745">
        <v>41805</v>
      </c>
      <c r="K277" s="745">
        <v>41973</v>
      </c>
      <c r="L277" s="479">
        <f t="shared" ref="L277:L288" si="91">(+K277-J277)/7</f>
        <v>24</v>
      </c>
      <c r="M277" s="718" t="s">
        <v>1273</v>
      </c>
      <c r="N277" s="477">
        <f>'Plan General'!N403</f>
        <v>5</v>
      </c>
      <c r="O277" s="647">
        <f t="shared" ref="O277:O288" si="92">IF(N277/I277&gt;1,1,+N277/I277)</f>
        <v>1</v>
      </c>
      <c r="P277" s="479">
        <f t="shared" ref="P277:P288" si="93">+L277*O277</f>
        <v>24</v>
      </c>
      <c r="Q277" s="479">
        <f t="shared" si="87"/>
        <v>0</v>
      </c>
      <c r="R277" s="479">
        <f t="shared" si="88"/>
        <v>0</v>
      </c>
      <c r="S277" s="480"/>
      <c r="T277" s="480"/>
      <c r="U277" s="208" t="str">
        <f>'Plan General'!U403</f>
        <v>La Gerente de Licencias de Conducción envía diariamente a todas las territoriales del país,  los resultados de Certificados Expedidos y Licencias Renovadas por Departamento y Municipio,  para que en conjunto con los Organismos de Tránsito implementen las medidas necesarias para incentivar a ciudadanos a llevar a cabo el proceso.
Permanentemente se entregan resultados a los diferentes medios de comunicación sobre el avance de la estrategia.</v>
      </c>
      <c r="V277" s="481">
        <f t="shared" si="89"/>
        <v>2</v>
      </c>
      <c r="W277" s="1264">
        <f t="shared" si="86"/>
        <v>0</v>
      </c>
      <c r="X277" s="481" t="str">
        <f t="shared" si="90"/>
        <v>CUMPLIDA</v>
      </c>
      <c r="Y277" s="1513"/>
      <c r="AB277" s="1102"/>
    </row>
    <row r="278" spans="1:28" ht="120" x14ac:dyDescent="0.2">
      <c r="A278" s="1513"/>
      <c r="B278" s="1481"/>
      <c r="C278" s="1481"/>
      <c r="D278" s="1481" t="s">
        <v>680</v>
      </c>
      <c r="E278" s="489" t="s">
        <v>1245</v>
      </c>
      <c r="F278" s="489" t="s">
        <v>680</v>
      </c>
      <c r="G278" s="489" t="s">
        <v>1256</v>
      </c>
      <c r="H278" s="489" t="s">
        <v>1257</v>
      </c>
      <c r="I278" s="744">
        <v>5</v>
      </c>
      <c r="J278" s="745">
        <v>41805</v>
      </c>
      <c r="K278" s="745">
        <v>41973</v>
      </c>
      <c r="L278" s="479">
        <f t="shared" si="91"/>
        <v>24</v>
      </c>
      <c r="M278" s="718" t="s">
        <v>1274</v>
      </c>
      <c r="N278" s="477">
        <f>'Plan General'!N404</f>
        <v>5</v>
      </c>
      <c r="O278" s="647">
        <f t="shared" si="92"/>
        <v>1</v>
      </c>
      <c r="P278" s="479">
        <f t="shared" si="93"/>
        <v>24</v>
      </c>
      <c r="Q278" s="479">
        <f t="shared" si="87"/>
        <v>0</v>
      </c>
      <c r="R278" s="479">
        <f t="shared" si="88"/>
        <v>0</v>
      </c>
      <c r="S278" s="480"/>
      <c r="T278" s="480"/>
      <c r="U278" s="208" t="str">
        <f>'Plan General'!U404</f>
        <v xml:space="preserve">Se envió oficio a los Organismos de Tránsito del país para que coordinaran con las seccionales de tránsito intensificar los controles (20144010166901 del 23-05-2014).
Se envió oficio a DITRA solicitando información semanal de la cantidad de comparendos impuestos a nivel nacional a los ciudadanos que conducen con su licencia vencida. </v>
      </c>
      <c r="V278" s="481">
        <f t="shared" si="89"/>
        <v>2</v>
      </c>
      <c r="W278" s="1264">
        <f t="shared" si="86"/>
        <v>0</v>
      </c>
      <c r="X278" s="481" t="str">
        <f t="shared" si="90"/>
        <v>CUMPLIDA</v>
      </c>
      <c r="Y278" s="1513"/>
      <c r="AB278" s="1102"/>
    </row>
    <row r="279" spans="1:28" ht="72" x14ac:dyDescent="0.2">
      <c r="A279" s="1431">
        <v>2</v>
      </c>
      <c r="B279" s="1464" t="s">
        <v>1842</v>
      </c>
      <c r="C279" s="1464" t="s">
        <v>1238</v>
      </c>
      <c r="D279" s="1464" t="s">
        <v>680</v>
      </c>
      <c r="E279" s="489" t="s">
        <v>1246</v>
      </c>
      <c r="F279" s="489" t="s">
        <v>680</v>
      </c>
      <c r="G279" s="489" t="s">
        <v>1258</v>
      </c>
      <c r="H279" s="489" t="s">
        <v>1045</v>
      </c>
      <c r="I279" s="212">
        <v>1</v>
      </c>
      <c r="J279" s="745">
        <v>41805</v>
      </c>
      <c r="K279" s="745">
        <v>41943</v>
      </c>
      <c r="L279" s="479">
        <f t="shared" si="91"/>
        <v>19.714285714285715</v>
      </c>
      <c r="M279" s="718" t="s">
        <v>1274</v>
      </c>
      <c r="N279" s="477">
        <f>'Plan General'!N405</f>
        <v>1</v>
      </c>
      <c r="O279" s="647">
        <f t="shared" si="92"/>
        <v>1</v>
      </c>
      <c r="P279" s="479">
        <f t="shared" si="93"/>
        <v>19.714285714285715</v>
      </c>
      <c r="Q279" s="479">
        <f t="shared" si="87"/>
        <v>0</v>
      </c>
      <c r="R279" s="479">
        <f t="shared" si="88"/>
        <v>0</v>
      </c>
      <c r="S279" s="480"/>
      <c r="T279" s="480"/>
      <c r="U279" s="208" t="str">
        <f>'Plan General'!U405</f>
        <v>El 17 de Mayo se realizó el despliegue por parte de la Concesión RUNT con las mejoras del Registro de personas naturales y Jurídicas que prestan servicio al sector.</v>
      </c>
      <c r="V279" s="481">
        <f t="shared" si="89"/>
        <v>2</v>
      </c>
      <c r="W279" s="1264">
        <f t="shared" si="86"/>
        <v>0</v>
      </c>
      <c r="X279" s="481" t="str">
        <f t="shared" si="90"/>
        <v>CUMPLIDA</v>
      </c>
      <c r="Y279" s="1512" t="str">
        <f>IF(X279&amp;X280="CUMPLIDA","CUMPLIDA",IF(OR(X279="VENCIDA",X280="VENCIDA"),"VENCIDA",IF(V279+V280=4,"CUMPLIDA","EN TERMINO")))</f>
        <v>CUMPLIDA</v>
      </c>
      <c r="AB279" s="1102"/>
    </row>
    <row r="280" spans="1:28" ht="72" x14ac:dyDescent="0.2">
      <c r="A280" s="1431"/>
      <c r="B280" s="1547"/>
      <c r="C280" s="1547"/>
      <c r="D280" s="1547" t="s">
        <v>680</v>
      </c>
      <c r="E280" s="489" t="s">
        <v>1247</v>
      </c>
      <c r="F280" s="489" t="s">
        <v>680</v>
      </c>
      <c r="G280" s="489" t="s">
        <v>1259</v>
      </c>
      <c r="H280" s="489" t="s">
        <v>1260</v>
      </c>
      <c r="I280" s="212">
        <v>1</v>
      </c>
      <c r="J280" s="745">
        <v>41805</v>
      </c>
      <c r="K280" s="745">
        <v>41850</v>
      </c>
      <c r="L280" s="479">
        <f t="shared" si="91"/>
        <v>6.4285714285714288</v>
      </c>
      <c r="M280" s="718" t="s">
        <v>1274</v>
      </c>
      <c r="N280" s="477">
        <f>'Plan General'!N406</f>
        <v>1</v>
      </c>
      <c r="O280" s="647">
        <f t="shared" si="92"/>
        <v>1</v>
      </c>
      <c r="P280" s="479">
        <f t="shared" si="93"/>
        <v>6.4285714285714288</v>
      </c>
      <c r="Q280" s="479">
        <f t="shared" si="87"/>
        <v>0</v>
      </c>
      <c r="R280" s="479">
        <f t="shared" si="88"/>
        <v>0</v>
      </c>
      <c r="S280" s="480"/>
      <c r="T280" s="480"/>
      <c r="U280" s="208" t="str">
        <f>'Plan General'!U406</f>
        <v>Se realizaron reuniones entre el Ministerio y el ONAC y se mejoró el proceso  que permitió aumentar la habilitación de CRCs de 290 en el mes de enero de 2014 a 430 a julio. Se envió oficio a ONAC mediante radicado No.20144210336661 solicitándole celeridad en la acreditación de los Centros de Reconocimiento de Conductores .</v>
      </c>
      <c r="V280" s="481">
        <f t="shared" si="89"/>
        <v>2</v>
      </c>
      <c r="W280" s="1264">
        <f t="shared" si="86"/>
        <v>0</v>
      </c>
      <c r="X280" s="481" t="str">
        <f t="shared" si="90"/>
        <v>CUMPLIDA</v>
      </c>
      <c r="Y280" s="1513"/>
      <c r="AB280" s="1102"/>
    </row>
    <row r="281" spans="1:28" ht="240" x14ac:dyDescent="0.2">
      <c r="A281" s="1431">
        <v>3</v>
      </c>
      <c r="B281" s="1464" t="s">
        <v>1843</v>
      </c>
      <c r="C281" s="1464" t="s">
        <v>1239</v>
      </c>
      <c r="D281" s="1464" t="s">
        <v>680</v>
      </c>
      <c r="E281" s="489" t="s">
        <v>1248</v>
      </c>
      <c r="F281" s="489" t="s">
        <v>680</v>
      </c>
      <c r="G281" s="489" t="s">
        <v>1261</v>
      </c>
      <c r="H281" s="489" t="s">
        <v>1262</v>
      </c>
      <c r="I281" s="213">
        <v>1</v>
      </c>
      <c r="J281" s="745">
        <v>41666</v>
      </c>
      <c r="K281" s="745">
        <v>41912</v>
      </c>
      <c r="L281" s="479">
        <f t="shared" si="91"/>
        <v>35.142857142857146</v>
      </c>
      <c r="M281" s="718" t="s">
        <v>1270</v>
      </c>
      <c r="N281" s="477">
        <f>'Plan General'!N407</f>
        <v>1</v>
      </c>
      <c r="O281" s="647">
        <f t="shared" si="92"/>
        <v>1</v>
      </c>
      <c r="P281" s="479">
        <f t="shared" si="93"/>
        <v>35.142857142857146</v>
      </c>
      <c r="Q281" s="479">
        <f t="shared" si="87"/>
        <v>0</v>
      </c>
      <c r="R281" s="479">
        <f t="shared" si="88"/>
        <v>0</v>
      </c>
      <c r="S281" s="480"/>
      <c r="T281" s="480"/>
      <c r="U281" s="208" t="str">
        <f>'Plan General'!U407</f>
        <v>CUARTO SEMESTRE: La Superintendencia de Puertos y Transporte requirió a la Empresa Olimpia, el informe de seguimiento a las acciones de mejoras se empezaron a tomar desde que se expidió la resolución 9699 del 28 de mayo del 2014. Olimpia presenta el informe correspondiente donde se relacionan las acciones tomadas para subsanar las inconsistencias del sistema SICOV presentadas en los primeros meses del año por la renovación de licencias en los CRC, consignadas en las resoluciones 217 de Mintransporte y 2193 del Supertransporte. Se precisan las modificaciones realizadas al SICOV y de apoyo  a los CRC; call center, "Pico y Pase", sistema de agendamiento, se presentan las estadísticas del SICOV sobre renovación de licencias en los CRC de enero a diciembre de 2014, y se presenta recomendaciones como la integración del RUNT y SICOV y reactivación de la captura de huella digital para las pruebas médicas.</v>
      </c>
      <c r="V281" s="481">
        <f t="shared" si="89"/>
        <v>2</v>
      </c>
      <c r="W281" s="1264">
        <f t="shared" si="86"/>
        <v>0</v>
      </c>
      <c r="X281" s="481" t="str">
        <f t="shared" si="90"/>
        <v>CUMPLIDA</v>
      </c>
      <c r="Y281" s="1512" t="str">
        <f>IF(X281&amp;X282&amp;X283="CUMPLIDA","CUMPLIDA",IF(OR(X281="VENCIDA",X282="VENCIDA",X283="VENCIDA"),"VENCIDA",IF(V281+V282+V283=6,"CUMPLIDA","EN TERMINO")))</f>
        <v>CUMPLIDA</v>
      </c>
      <c r="AB281" s="1102"/>
    </row>
    <row r="282" spans="1:28" ht="240" x14ac:dyDescent="0.2">
      <c r="A282" s="1431"/>
      <c r="B282" s="1547"/>
      <c r="C282" s="1547" t="s">
        <v>1240</v>
      </c>
      <c r="D282" s="1547" t="s">
        <v>680</v>
      </c>
      <c r="E282" s="489" t="s">
        <v>1249</v>
      </c>
      <c r="F282" s="489" t="s">
        <v>680</v>
      </c>
      <c r="G282" s="489" t="s">
        <v>1261</v>
      </c>
      <c r="H282" s="489" t="s">
        <v>1263</v>
      </c>
      <c r="I282" s="213">
        <v>1</v>
      </c>
      <c r="J282" s="745">
        <v>41666</v>
      </c>
      <c r="K282" s="745">
        <v>42004</v>
      </c>
      <c r="L282" s="479">
        <f t="shared" si="91"/>
        <v>48.285714285714285</v>
      </c>
      <c r="M282" s="718" t="s">
        <v>1270</v>
      </c>
      <c r="N282" s="477">
        <f>'Plan General'!N408</f>
        <v>1</v>
      </c>
      <c r="O282" s="647">
        <f t="shared" si="92"/>
        <v>1</v>
      </c>
      <c r="P282" s="479">
        <f t="shared" si="93"/>
        <v>48.285714285714285</v>
      </c>
      <c r="Q282" s="479">
        <f t="shared" si="87"/>
        <v>0</v>
      </c>
      <c r="R282" s="479">
        <f t="shared" si="88"/>
        <v>0</v>
      </c>
      <c r="S282" s="480"/>
      <c r="T282" s="480"/>
      <c r="U282" s="208" t="str">
        <f>'Plan General'!U408</f>
        <v>CUARTO SEMESTRE: La Superintendencia de Puertos y Transporte requirió a la Empresa Olimpia, el informe de seguimiento a las acciones de mejoras se empezaron a tomar desde que se expidió la resolución 9699 del 28 de mayo del 2014. Olimpia presenta el informe correspondiente donde se relacionan las acciones tomadas para subsanar las inconsistencias del sistema SICOV presentadas en los primeros meses del año por la renovación de licencias en los CRC, consignadas en las resoluciones 217 de Mintransporte y 2193 del Supertransporte. Se precisan las modificaciones realizadas al SICOV y de apoyo  a los CRC; call center, "Pico y Pase", sistema de agendamiento, se presentan las estadísticas del SICOV sobre renovación de licencias en los CRC de enero a diciembre de 2014, y se presenta recomendaciones como la integración del RUNT y SICOV y reactivación de la captura de huella digital para las pruebas médicas.</v>
      </c>
      <c r="V282" s="481">
        <f t="shared" si="89"/>
        <v>2</v>
      </c>
      <c r="W282" s="1264">
        <f t="shared" si="86"/>
        <v>0</v>
      </c>
      <c r="X282" s="481" t="str">
        <f t="shared" si="90"/>
        <v>CUMPLIDA</v>
      </c>
      <c r="Y282" s="1513"/>
      <c r="AB282" s="1102"/>
    </row>
    <row r="283" spans="1:28" ht="204" x14ac:dyDescent="0.2">
      <c r="A283" s="1431"/>
      <c r="B283" s="1547"/>
      <c r="C283" s="1547" t="s">
        <v>1240</v>
      </c>
      <c r="D283" s="1547" t="s">
        <v>680</v>
      </c>
      <c r="E283" s="489" t="s">
        <v>1250</v>
      </c>
      <c r="F283" s="489" t="s">
        <v>680</v>
      </c>
      <c r="G283" s="489" t="s">
        <v>1264</v>
      </c>
      <c r="H283" s="489" t="s">
        <v>1263</v>
      </c>
      <c r="I283" s="213">
        <v>1</v>
      </c>
      <c r="J283" s="745">
        <v>41666</v>
      </c>
      <c r="K283" s="745">
        <v>42004</v>
      </c>
      <c r="L283" s="479">
        <f t="shared" si="91"/>
        <v>48.285714285714285</v>
      </c>
      <c r="M283" s="718" t="s">
        <v>1270</v>
      </c>
      <c r="N283" s="477">
        <f>'Plan General'!N409</f>
        <v>1</v>
      </c>
      <c r="O283" s="647">
        <f t="shared" si="92"/>
        <v>1</v>
      </c>
      <c r="P283" s="479">
        <f t="shared" si="93"/>
        <v>48.285714285714285</v>
      </c>
      <c r="Q283" s="479">
        <f t="shared" si="87"/>
        <v>0</v>
      </c>
      <c r="R283" s="479">
        <f t="shared" si="88"/>
        <v>0</v>
      </c>
      <c r="S283" s="480"/>
      <c r="T283" s="480"/>
      <c r="U283" s="208" t="str">
        <f>'Plan General'!U409</f>
        <v>CUARTO SEMESTRE: La Superintendencia de Puertos y Transporte requirió a la Empresa Olimpia, el informe de seguimiento a las acciones de mejoras se empezaron a tomar desde que se expidió la resolución 9699 del 28 de mayo del 2014. Olimpia presenta el informe correspondiente donde se relacionan las acciones tomadas para subsanar las inconsistencias del sistema SICOV presentadas en los primeros meses del año por la renovación de licencias en los CRC, consignadas en las resoluciones 217 de Mintransporte y 2193 del Supertransporte. Se precisan las modificaciones realizadas al SICOV y de apoyo  a los CRC; call center, "Pico y Pase", sistema de agendamiento, se presentan las estadísticas del SICOV sobre renovación de licencias en los CRC de enero a diciembre de 2014, y se presenta recomendaciones como la integración del RUNT y SICOV y reactivación de la captura de huella digital para las pruebas médicas.</v>
      </c>
      <c r="V283" s="481">
        <f t="shared" si="89"/>
        <v>2</v>
      </c>
      <c r="W283" s="1264">
        <f t="shared" si="86"/>
        <v>0</v>
      </c>
      <c r="X283" s="481" t="str">
        <f t="shared" si="90"/>
        <v>CUMPLIDA</v>
      </c>
      <c r="Y283" s="1513"/>
      <c r="AB283" s="1102"/>
    </row>
    <row r="284" spans="1:28" ht="108" x14ac:dyDescent="0.2">
      <c r="A284" s="1431">
        <v>4</v>
      </c>
      <c r="B284" s="1464" t="s">
        <v>1235</v>
      </c>
      <c r="C284" s="1464" t="s">
        <v>1241</v>
      </c>
      <c r="D284" s="1464" t="s">
        <v>680</v>
      </c>
      <c r="E284" s="489" t="s">
        <v>1243</v>
      </c>
      <c r="F284" s="489" t="s">
        <v>680</v>
      </c>
      <c r="G284" s="489" t="s">
        <v>1252</v>
      </c>
      <c r="H284" s="489" t="s">
        <v>1265</v>
      </c>
      <c r="I284" s="212">
        <v>5</v>
      </c>
      <c r="J284" s="745">
        <v>41805</v>
      </c>
      <c r="K284" s="745">
        <v>41973</v>
      </c>
      <c r="L284" s="479">
        <f t="shared" si="91"/>
        <v>24</v>
      </c>
      <c r="M284" s="718" t="s">
        <v>1274</v>
      </c>
      <c r="N284" s="477">
        <f>'Plan General'!N410</f>
        <v>5</v>
      </c>
      <c r="O284" s="647">
        <f t="shared" si="92"/>
        <v>1</v>
      </c>
      <c r="P284" s="479">
        <f t="shared" si="93"/>
        <v>24</v>
      </c>
      <c r="Q284" s="479">
        <f t="shared" si="87"/>
        <v>0</v>
      </c>
      <c r="R284" s="479">
        <f t="shared" si="88"/>
        <v>0</v>
      </c>
      <c r="S284" s="480"/>
      <c r="T284" s="480"/>
      <c r="U284" s="208" t="str">
        <f>'Plan General'!U410</f>
        <v>Se implementó la Estrategia Pico y Pase,  se emitió comunicado 20144000017163 con el detalle de la planeación de la estrategia y de los compromisos que cada actor tendría en el proceso.
Se realizaron visitas de seguimiento y control a los CRC y OT a nivel nacional,  con el fin de verificar el cumplimiento de los lineamientos exigidos por el Ministerio y tomar las medidas necesarias en los casos en donde se presentara incumplimiento.</v>
      </c>
      <c r="V284" s="481">
        <f t="shared" si="89"/>
        <v>2</v>
      </c>
      <c r="W284" s="1264">
        <f t="shared" si="86"/>
        <v>0</v>
      </c>
      <c r="X284" s="481" t="str">
        <f t="shared" si="90"/>
        <v>CUMPLIDA</v>
      </c>
      <c r="Y284" s="1512" t="str">
        <f>IF(X284&amp;X285&amp;X286="CUMPLIDA","CUMPLIDA",IF(OR(X284="VENCIDA",X285="VENCIDA",X286="VENCIDA"),"VENCIDA",IF(V284+V285+V286=6,"CUMPLIDA","EN TERMINO")))</f>
        <v>CUMPLIDA</v>
      </c>
      <c r="AB284" s="1102"/>
    </row>
    <row r="285" spans="1:28" ht="96" x14ac:dyDescent="0.2">
      <c r="A285" s="1513"/>
      <c r="B285" s="1547"/>
      <c r="C285" s="1547" t="s">
        <v>1241</v>
      </c>
      <c r="D285" s="1547" t="s">
        <v>680</v>
      </c>
      <c r="E285" s="489" t="s">
        <v>1244</v>
      </c>
      <c r="F285" s="489" t="s">
        <v>680</v>
      </c>
      <c r="G285" s="489" t="s">
        <v>1254</v>
      </c>
      <c r="H285" s="489" t="s">
        <v>1266</v>
      </c>
      <c r="I285" s="212">
        <v>5</v>
      </c>
      <c r="J285" s="745">
        <v>41805</v>
      </c>
      <c r="K285" s="745">
        <v>41973</v>
      </c>
      <c r="L285" s="479">
        <f t="shared" si="91"/>
        <v>24</v>
      </c>
      <c r="M285" s="718" t="s">
        <v>1274</v>
      </c>
      <c r="N285" s="477">
        <f>'Plan General'!N411</f>
        <v>5</v>
      </c>
      <c r="O285" s="647">
        <f t="shared" si="92"/>
        <v>1</v>
      </c>
      <c r="P285" s="479">
        <f t="shared" si="93"/>
        <v>24</v>
      </c>
      <c r="Q285" s="479">
        <f t="shared" si="87"/>
        <v>0</v>
      </c>
      <c r="R285" s="479">
        <f t="shared" si="88"/>
        <v>0</v>
      </c>
      <c r="S285" s="480"/>
      <c r="T285" s="480"/>
      <c r="U285" s="208" t="str">
        <f>'Plan General'!U411</f>
        <v>La Gerente de Licencias de Conducción envía diariamente a todas las territoriales del país,  los resultados de Certificados Expedidos y Licencias Renovadas por Departamento y Municipio,  para que en conjunto con los Organismos de Tránsito implementen las medidas necesarias para incentivar a ciudadanos a llevar a cabo el proceso.
Permanentemente se entregan resultados a los diferentes medios de comunicación sobre el avance de la estrategia.</v>
      </c>
      <c r="V285" s="481">
        <f t="shared" si="89"/>
        <v>2</v>
      </c>
      <c r="W285" s="1264">
        <f t="shared" si="86"/>
        <v>0</v>
      </c>
      <c r="X285" s="481" t="str">
        <f t="shared" si="90"/>
        <v>CUMPLIDA</v>
      </c>
      <c r="Y285" s="1513"/>
      <c r="AB285" s="1102"/>
    </row>
    <row r="286" spans="1:28" ht="120" x14ac:dyDescent="0.2">
      <c r="A286" s="1513"/>
      <c r="B286" s="1547"/>
      <c r="C286" s="1547" t="s">
        <v>1241</v>
      </c>
      <c r="D286" s="1547" t="s">
        <v>680</v>
      </c>
      <c r="E286" s="489" t="s">
        <v>1245</v>
      </c>
      <c r="F286" s="489" t="s">
        <v>680</v>
      </c>
      <c r="G286" s="489" t="s">
        <v>1256</v>
      </c>
      <c r="H286" s="489" t="s">
        <v>1257</v>
      </c>
      <c r="I286" s="212">
        <v>5</v>
      </c>
      <c r="J286" s="745">
        <v>41805</v>
      </c>
      <c r="K286" s="745">
        <v>41973</v>
      </c>
      <c r="L286" s="479">
        <f t="shared" si="91"/>
        <v>24</v>
      </c>
      <c r="M286" s="718" t="s">
        <v>1274</v>
      </c>
      <c r="N286" s="477">
        <f>'Plan General'!N412</f>
        <v>5</v>
      </c>
      <c r="O286" s="647">
        <f t="shared" si="92"/>
        <v>1</v>
      </c>
      <c r="P286" s="479">
        <f t="shared" si="93"/>
        <v>24</v>
      </c>
      <c r="Q286" s="479">
        <f t="shared" si="87"/>
        <v>0</v>
      </c>
      <c r="R286" s="479">
        <f t="shared" si="88"/>
        <v>0</v>
      </c>
      <c r="S286" s="480"/>
      <c r="T286" s="480"/>
      <c r="U286" s="208" t="str">
        <f>'Plan General'!U412</f>
        <v xml:space="preserve">Se envió oficio a los Organismos de Tránsito del país para que coordinaran con las seccionales de tránsito intensificar los controles (20144010166901 del 23-05-2014).
Se envió oficio a DITRA solicitando información semanal de la cantidad de comparendos impuestos a nivel nacional a los ciudadanos que conducen con su licencia vencida. 
 </v>
      </c>
      <c r="V286" s="481">
        <f t="shared" si="89"/>
        <v>2</v>
      </c>
      <c r="W286" s="1264">
        <f t="shared" si="86"/>
        <v>0</v>
      </c>
      <c r="X286" s="481" t="str">
        <f t="shared" si="90"/>
        <v>CUMPLIDA</v>
      </c>
      <c r="Y286" s="1513"/>
      <c r="AB286" s="1102"/>
    </row>
    <row r="287" spans="1:28" ht="120" x14ac:dyDescent="0.2">
      <c r="A287" s="1431">
        <v>5</v>
      </c>
      <c r="B287" s="1464" t="s">
        <v>1236</v>
      </c>
      <c r="C287" s="1464" t="s">
        <v>1242</v>
      </c>
      <c r="D287" s="1464" t="s">
        <v>680</v>
      </c>
      <c r="E287" s="489" t="s">
        <v>1251</v>
      </c>
      <c r="F287" s="489" t="s">
        <v>680</v>
      </c>
      <c r="G287" s="489" t="s">
        <v>1267</v>
      </c>
      <c r="H287" s="489" t="s">
        <v>1268</v>
      </c>
      <c r="I287" s="212">
        <v>5</v>
      </c>
      <c r="J287" s="745">
        <v>41805</v>
      </c>
      <c r="K287" s="745">
        <v>41973</v>
      </c>
      <c r="L287" s="479">
        <f t="shared" si="91"/>
        <v>24</v>
      </c>
      <c r="M287" s="718" t="s">
        <v>1271</v>
      </c>
      <c r="N287" s="477">
        <f>'Plan General'!N413</f>
        <v>5</v>
      </c>
      <c r="O287" s="647">
        <f t="shared" si="92"/>
        <v>1</v>
      </c>
      <c r="P287" s="479">
        <f t="shared" si="93"/>
        <v>24</v>
      </c>
      <c r="Q287" s="479">
        <f t="shared" si="87"/>
        <v>0</v>
      </c>
      <c r="R287" s="479">
        <f t="shared" si="88"/>
        <v>0</v>
      </c>
      <c r="S287" s="480"/>
      <c r="T287" s="480"/>
      <c r="U287" s="208" t="str">
        <f>'Plan General'!U413</f>
        <v>Desde el inicio de la estrategia Pico y Pase, el Ministerio de Transporte ha venido trabajando fuertemente en la difusión y comunicación de la medida, generando circulares, boletines, videos, ruedas de prensa, plegables impresos, publicaciones en periódicos y TV, entre otros, que le permitan a los ciudadanos entender en qué consiste el proceso de renovación de licencias de conducción, quiénes están obligados a renovarla, cuándo deben hacerlo y cuáles son los trámites a realizar para cumplir con el requisito.</v>
      </c>
      <c r="V287" s="481">
        <f t="shared" si="89"/>
        <v>2</v>
      </c>
      <c r="W287" s="1264">
        <f t="shared" si="86"/>
        <v>0</v>
      </c>
      <c r="X287" s="481" t="str">
        <f t="shared" si="90"/>
        <v>CUMPLIDA</v>
      </c>
      <c r="Y287" s="1512" t="str">
        <f>IF(X287&amp;X288="CUMPLIDA","CUMPLIDA",IF(OR(X287="VENCIDA",X288="VENCIDA"),"VENCIDA",IF(V287+V288=4,"CUMPLIDA","EN TERMINO")))</f>
        <v>CUMPLIDA</v>
      </c>
      <c r="AB287" s="1102"/>
    </row>
    <row r="288" spans="1:28" ht="120" x14ac:dyDescent="0.2">
      <c r="A288" s="1431"/>
      <c r="B288" s="1547"/>
      <c r="C288" s="1547" t="s">
        <v>1242</v>
      </c>
      <c r="D288" s="1547" t="s">
        <v>680</v>
      </c>
      <c r="E288" s="489" t="s">
        <v>1251</v>
      </c>
      <c r="F288" s="489" t="s">
        <v>680</v>
      </c>
      <c r="G288" s="489" t="s">
        <v>1267</v>
      </c>
      <c r="H288" s="489" t="s">
        <v>1269</v>
      </c>
      <c r="I288" s="213">
        <v>336</v>
      </c>
      <c r="J288" s="745">
        <v>41805</v>
      </c>
      <c r="K288" s="745">
        <v>41973</v>
      </c>
      <c r="L288" s="479">
        <f t="shared" si="91"/>
        <v>24</v>
      </c>
      <c r="M288" s="718" t="s">
        <v>1271</v>
      </c>
      <c r="N288" s="477">
        <f>'Plan General'!N414</f>
        <v>336</v>
      </c>
      <c r="O288" s="647">
        <f t="shared" si="92"/>
        <v>1</v>
      </c>
      <c r="P288" s="479">
        <f t="shared" si="93"/>
        <v>24</v>
      </c>
      <c r="Q288" s="479">
        <f t="shared" si="87"/>
        <v>0</v>
      </c>
      <c r="R288" s="479">
        <f t="shared" si="88"/>
        <v>0</v>
      </c>
      <c r="S288" s="480"/>
      <c r="T288" s="480"/>
      <c r="U288" s="208" t="str">
        <f>'Plan General'!U414</f>
        <v>Desde el inicio de la estrategia Pico y Pase, el Ministerio de Transporte ha venido trabajando fuertemente en la difusión y comunicación de la medida, generando circulares, boletines, videos, ruedas de prensa, plegables impresos, publicaciones en periódicos y TV, entre otros, que le permitan a los ciudadanos entender en qué consiste el proceso de renovación de licencias de conducción, quiénes están obligados a renovarla, cuándo deben hacerlo y cuáles son los trámites a realizar para cumplir con el requisito.</v>
      </c>
      <c r="V288" s="481">
        <f t="shared" si="89"/>
        <v>2</v>
      </c>
      <c r="W288" s="1264">
        <f t="shared" si="86"/>
        <v>0</v>
      </c>
      <c r="X288" s="481" t="str">
        <f t="shared" si="90"/>
        <v>CUMPLIDA</v>
      </c>
      <c r="Y288" s="1513"/>
      <c r="AB288" s="1102"/>
    </row>
    <row r="289" spans="1:28" x14ac:dyDescent="0.2">
      <c r="A289" s="1020" t="s">
        <v>1481</v>
      </c>
      <c r="B289" s="1039"/>
      <c r="C289" s="1039"/>
      <c r="D289" s="1039"/>
      <c r="E289" s="1040"/>
      <c r="F289" s="1040"/>
      <c r="G289" s="1040"/>
      <c r="H289" s="1040"/>
      <c r="I289" s="1041"/>
      <c r="J289" s="1042"/>
      <c r="K289" s="1042"/>
      <c r="L289" s="1043"/>
      <c r="M289" s="1044"/>
      <c r="N289" s="1044"/>
      <c r="O289" s="911"/>
      <c r="P289" s="1043"/>
      <c r="Q289" s="1043"/>
      <c r="R289" s="1043"/>
      <c r="S289" s="948"/>
      <c r="T289" s="948"/>
      <c r="U289" s="1045"/>
      <c r="V289" s="1046"/>
      <c r="W289" s="1264">
        <f t="shared" si="86"/>
        <v>0</v>
      </c>
      <c r="X289" s="1046"/>
      <c r="Y289" s="744"/>
      <c r="Z289" s="1087"/>
      <c r="AA289" s="1087"/>
      <c r="AB289" s="1100"/>
    </row>
    <row r="290" spans="1:28" ht="252" customHeight="1" x14ac:dyDescent="0.2">
      <c r="A290" s="1431">
        <v>1</v>
      </c>
      <c r="B290" s="1464" t="s">
        <v>1482</v>
      </c>
      <c r="C290" s="1464" t="s">
        <v>1316</v>
      </c>
      <c r="D290" s="1464" t="s">
        <v>1316</v>
      </c>
      <c r="E290" s="489" t="s">
        <v>1483</v>
      </c>
      <c r="F290" s="489" t="s">
        <v>1316</v>
      </c>
      <c r="G290" s="489" t="s">
        <v>1485</v>
      </c>
      <c r="H290" s="489" t="s">
        <v>1487</v>
      </c>
      <c r="I290" s="212">
        <v>4</v>
      </c>
      <c r="J290" s="745">
        <v>41882</v>
      </c>
      <c r="K290" s="745">
        <v>42247</v>
      </c>
      <c r="L290" s="479">
        <f>(+K290-J290)/7</f>
        <v>52.142857142857146</v>
      </c>
      <c r="M290" s="718" t="s">
        <v>1489</v>
      </c>
      <c r="N290" s="477">
        <f>'Plan General'!N416</f>
        <v>4</v>
      </c>
      <c r="O290" s="647">
        <f>IF(N290/I290&gt;1,1,+N290/I290)</f>
        <v>1</v>
      </c>
      <c r="P290" s="479">
        <f>+L290*O290</f>
        <v>52.142857142857146</v>
      </c>
      <c r="Q290" s="479">
        <f t="shared" ref="Q290:Q292" si="94">IF(K290&lt;=$T$5,P290,0)</f>
        <v>0</v>
      </c>
      <c r="R290" s="479">
        <f t="shared" ref="R290:R292" si="95">IF($T$5&gt;=K290,L290,0)</f>
        <v>0</v>
      </c>
      <c r="S290" s="480"/>
      <c r="T290" s="480"/>
      <c r="U290" s="208" t="str">
        <f>'Plan General'!U416</f>
        <v>Se dispone del  consolidado de los informes trimestrales de seguimiento del proyecto con corte a marzo 2015 quedando esta meta como cumplida.</v>
      </c>
      <c r="V290" s="481">
        <f>IF(O290=100%,2,0)</f>
        <v>2</v>
      </c>
      <c r="W290" s="1264">
        <f t="shared" si="86"/>
        <v>0</v>
      </c>
      <c r="X290" s="481" t="str">
        <f>IF(V290+W290&gt;1,"CUMPLIDA",IF(W290=1,"EN TERMINO","VENCIDA"))</f>
        <v>CUMPLIDA</v>
      </c>
      <c r="Y290" s="1512" t="str">
        <f>IF(X290&amp;X291="CUMPLIDA","CUMPLIDA",IF(OR(X290="VENCIDA",X291="VENCIDA"),"VENCIDA",IF(V290+V291=4,"CUMPLIDA","EN TERMINO")))</f>
        <v>CUMPLIDA</v>
      </c>
      <c r="Z290" s="1087"/>
      <c r="AA290" s="1087"/>
      <c r="AB290" s="1103"/>
    </row>
    <row r="291" spans="1:28" ht="183.75" customHeight="1" x14ac:dyDescent="0.2">
      <c r="A291" s="1431"/>
      <c r="B291" s="1547"/>
      <c r="C291" s="1547"/>
      <c r="D291" s="1547"/>
      <c r="E291" s="489" t="s">
        <v>1484</v>
      </c>
      <c r="F291" s="489" t="s">
        <v>1316</v>
      </c>
      <c r="G291" s="489" t="s">
        <v>1486</v>
      </c>
      <c r="H291" s="489" t="s">
        <v>1488</v>
      </c>
      <c r="I291" s="212">
        <v>4</v>
      </c>
      <c r="J291" s="745">
        <v>41882</v>
      </c>
      <c r="K291" s="745">
        <v>42247</v>
      </c>
      <c r="L291" s="479">
        <f>(+K291-J291)/7</f>
        <v>52.142857142857146</v>
      </c>
      <c r="M291" s="718" t="s">
        <v>1490</v>
      </c>
      <c r="N291" s="477">
        <f>'Plan General'!N417</f>
        <v>4</v>
      </c>
      <c r="O291" s="647">
        <f>IF(N291/I291&gt;1,1,+N291/I291)</f>
        <v>1</v>
      </c>
      <c r="P291" s="479">
        <f>+L291*O291</f>
        <v>52.142857142857146</v>
      </c>
      <c r="Q291" s="479">
        <f t="shared" si="94"/>
        <v>0</v>
      </c>
      <c r="R291" s="479">
        <f t="shared" si="95"/>
        <v>0</v>
      </c>
      <c r="S291" s="480"/>
      <c r="T291" s="480"/>
      <c r="U291" s="208" t="str">
        <f>'Plan General'!U417</f>
        <v>Se dispone del  consolidado de los informes trimestrales de seguimiento del proyecto con corte a marzo 2015 quedando esta meta como cumplida.</v>
      </c>
      <c r="V291" s="481">
        <f>IF(O291=100%,2,0)</f>
        <v>2</v>
      </c>
      <c r="W291" s="1264">
        <f t="shared" si="86"/>
        <v>0</v>
      </c>
      <c r="X291" s="481" t="str">
        <f>IF(V291+W291&gt;1,"CUMPLIDA",IF(W291=1,"EN TERMINO","VENCIDA"))</f>
        <v>CUMPLIDA</v>
      </c>
      <c r="Y291" s="1513"/>
      <c r="Z291" s="1087"/>
      <c r="AA291" s="1087"/>
      <c r="AB291" s="1103"/>
    </row>
    <row r="292" spans="1:28" ht="216.75" customHeight="1" x14ac:dyDescent="0.2">
      <c r="A292" s="1030">
        <v>2</v>
      </c>
      <c r="B292" s="703" t="s">
        <v>1844</v>
      </c>
      <c r="C292" s="703" t="s">
        <v>1316</v>
      </c>
      <c r="D292" s="703" t="s">
        <v>1316</v>
      </c>
      <c r="E292" s="489" t="s">
        <v>1491</v>
      </c>
      <c r="F292" s="489" t="s">
        <v>1316</v>
      </c>
      <c r="G292" s="489" t="s">
        <v>1492</v>
      </c>
      <c r="H292" s="489" t="s">
        <v>1493</v>
      </c>
      <c r="I292" s="212">
        <v>4</v>
      </c>
      <c r="J292" s="745">
        <v>41882</v>
      </c>
      <c r="K292" s="745">
        <v>42247</v>
      </c>
      <c r="L292" s="479">
        <f>(+K292-J292)/7</f>
        <v>52.142857142857146</v>
      </c>
      <c r="M292" s="718" t="s">
        <v>1490</v>
      </c>
      <c r="N292" s="477">
        <f>'Plan General'!N418</f>
        <v>4</v>
      </c>
      <c r="O292" s="647">
        <f>IF(N292/I292&gt;1,1,+N292/I292)</f>
        <v>1</v>
      </c>
      <c r="P292" s="479">
        <f>+L292*O292</f>
        <v>52.142857142857146</v>
      </c>
      <c r="Q292" s="479">
        <f t="shared" si="94"/>
        <v>0</v>
      </c>
      <c r="R292" s="479">
        <f t="shared" si="95"/>
        <v>0</v>
      </c>
      <c r="S292" s="480"/>
      <c r="T292" s="480"/>
      <c r="U292" s="208" t="str">
        <f>'Plan General'!U418</f>
        <v>Se anexaron las actas de la reuniones en las que el MT ha realizado desde diferentes escenarios al acompañamiento al  AMVA.</v>
      </c>
      <c r="V292" s="481">
        <f>IF(O292=100%,2,0)</f>
        <v>2</v>
      </c>
      <c r="W292" s="1264">
        <f t="shared" si="86"/>
        <v>0</v>
      </c>
      <c r="X292" s="481" t="str">
        <f>IF(V292+W292&gt;1,"CUMPLIDA",IF(W292=1,"EN TERMINO","VENCIDA"))</f>
        <v>CUMPLIDA</v>
      </c>
      <c r="Y292" s="481" t="str">
        <f>IF(X292="CUMPLIDA","CUMPLIDA",IF(X292="EN TERMINO","EN TERMINO","VENCIDA"))</f>
        <v>CUMPLIDA</v>
      </c>
      <c r="Z292" s="1087"/>
      <c r="AA292" s="1087"/>
      <c r="AB292" s="1103"/>
    </row>
    <row r="293" spans="1:28" x14ac:dyDescent="0.2">
      <c r="A293" s="946" t="s">
        <v>1494</v>
      </c>
      <c r="B293" s="1047"/>
      <c r="C293" s="1047"/>
      <c r="D293" s="1047"/>
      <c r="E293" s="1048"/>
      <c r="F293" s="1048"/>
      <c r="G293" s="1048"/>
      <c r="H293" s="1048"/>
      <c r="I293" s="1049"/>
      <c r="J293" s="1050"/>
      <c r="K293" s="1050"/>
      <c r="L293" s="1051"/>
      <c r="M293" s="1047"/>
      <c r="N293" s="1052"/>
      <c r="O293" s="1052"/>
      <c r="P293" s="1051"/>
      <c r="Q293" s="1051"/>
      <c r="R293" s="1051"/>
      <c r="S293" s="1052"/>
      <c r="T293" s="1052"/>
      <c r="U293" s="1052"/>
      <c r="V293" s="1052"/>
      <c r="W293" s="1264">
        <f t="shared" si="86"/>
        <v>0</v>
      </c>
      <c r="X293" s="1052"/>
      <c r="Y293" s="1052"/>
      <c r="Z293" s="1087"/>
      <c r="AA293" s="1087"/>
      <c r="AB293" s="1100"/>
    </row>
    <row r="294" spans="1:28" ht="83.25" customHeight="1" x14ac:dyDescent="0.2">
      <c r="A294" s="1452">
        <v>37</v>
      </c>
      <c r="B294" s="1413" t="s">
        <v>1845</v>
      </c>
      <c r="C294" s="1413" t="s">
        <v>1316</v>
      </c>
      <c r="D294" s="1413" t="s">
        <v>1316</v>
      </c>
      <c r="E294" s="1481" t="s">
        <v>1495</v>
      </c>
      <c r="F294" s="1481" t="s">
        <v>1316</v>
      </c>
      <c r="G294" s="489" t="s">
        <v>1507</v>
      </c>
      <c r="H294" s="489" t="s">
        <v>1508</v>
      </c>
      <c r="I294" s="213">
        <v>1</v>
      </c>
      <c r="J294" s="745">
        <v>41913</v>
      </c>
      <c r="K294" s="745">
        <v>41943</v>
      </c>
      <c r="L294" s="479">
        <f t="shared" ref="L294:L312" si="96">(+K294-J294)/7</f>
        <v>4.2857142857142856</v>
      </c>
      <c r="M294" s="718" t="s">
        <v>141</v>
      </c>
      <c r="N294" s="477">
        <f>'Plan General'!N420</f>
        <v>1</v>
      </c>
      <c r="O294" s="647">
        <f t="shared" ref="O294:O312" si="97">IF(N294/I294&gt;1,1,+N294/I294)</f>
        <v>1</v>
      </c>
      <c r="P294" s="479">
        <f t="shared" ref="P294:P312" si="98">+L294*O294</f>
        <v>4.2857142857142856</v>
      </c>
      <c r="Q294" s="479">
        <f t="shared" ref="Q294:Q312" si="99">IF(K294&lt;=$T$5,P294,0)</f>
        <v>0</v>
      </c>
      <c r="R294" s="479">
        <f t="shared" ref="R294:R312" si="100">IF($T$5&gt;=K294,L294,0)</f>
        <v>0</v>
      </c>
      <c r="S294" s="480"/>
      <c r="T294" s="480"/>
      <c r="U294" s="208" t="str">
        <f>'Plan General'!U420</f>
        <v>Mediante numero de radicado No. 20142100407591 se envía oficio al ente gestor solicitando cronograma. 
Se replanteó hallazgo eliminando la meta 03, de acuerdo a la justificación expuesta en el Oficio 20151500115311 del 05/05/2015 del 05/05/2015.</v>
      </c>
      <c r="V294" s="481">
        <f t="shared" ref="V294:V312" si="101">IF(O294=100%,2,0)</f>
        <v>2</v>
      </c>
      <c r="W294" s="1264">
        <f t="shared" si="86"/>
        <v>0</v>
      </c>
      <c r="X294" s="481" t="str">
        <f t="shared" ref="X294:X312" si="102">IF(V294+W294&gt;1,"CUMPLIDA",IF(W294=1,"EN TERMINO","VENCIDA"))</f>
        <v>CUMPLIDA</v>
      </c>
      <c r="Y294" s="1512" t="str">
        <f>IF(X294&amp;X295="CUMPLIDA","CUMPLIDA",IF(OR(X294="VENCIDA",X295="VENCIDA"),"VENCIDA",IF(V294+V295=4,"CUMPLIDA","EN TERMINO")))</f>
        <v>CUMPLIDA</v>
      </c>
      <c r="Z294" s="1087"/>
      <c r="AA294" s="1087"/>
      <c r="AB294" s="1104"/>
    </row>
    <row r="295" spans="1:28" ht="114.75" customHeight="1" x14ac:dyDescent="0.2">
      <c r="A295" s="1516"/>
      <c r="B295" s="1481"/>
      <c r="C295" s="1481" t="s">
        <v>1316</v>
      </c>
      <c r="D295" s="1481" t="s">
        <v>1316</v>
      </c>
      <c r="E295" s="1481"/>
      <c r="F295" s="1481"/>
      <c r="G295" s="489" t="s">
        <v>1509</v>
      </c>
      <c r="H295" s="489" t="s">
        <v>1510</v>
      </c>
      <c r="I295" s="213">
        <v>4</v>
      </c>
      <c r="J295" s="745">
        <v>42005</v>
      </c>
      <c r="K295" s="745">
        <v>42369</v>
      </c>
      <c r="L295" s="479">
        <f t="shared" si="96"/>
        <v>52</v>
      </c>
      <c r="M295" s="718" t="s">
        <v>141</v>
      </c>
      <c r="N295" s="477">
        <f>'Plan General'!N421</f>
        <v>4</v>
      </c>
      <c r="O295" s="647">
        <f t="shared" si="97"/>
        <v>1</v>
      </c>
      <c r="P295" s="479">
        <f t="shared" si="98"/>
        <v>52</v>
      </c>
      <c r="Q295" s="479">
        <f t="shared" si="99"/>
        <v>0</v>
      </c>
      <c r="R295" s="479">
        <f t="shared" si="100"/>
        <v>0</v>
      </c>
      <c r="S295" s="480"/>
      <c r="T295" s="480"/>
      <c r="U295" s="208" t="str">
        <f>'Plan General'!U421</f>
        <v>Se dio cumplimiento con las reuniones de seguimiento trimestral dejando evidencia en las respectivas actas e  informes de seguimiento se evidencia el cumplimiento de la meta.
Se replanteó hallazgo eliminando la meta 03, de acuerdo a la justificación expuesta en el Oficio 20151500115311 del 05/05/2015 del 05/05/2015.</v>
      </c>
      <c r="V295" s="481">
        <f t="shared" si="101"/>
        <v>2</v>
      </c>
      <c r="W295" s="1264">
        <f t="shared" si="86"/>
        <v>0</v>
      </c>
      <c r="X295" s="481" t="str">
        <f t="shared" si="102"/>
        <v>CUMPLIDA</v>
      </c>
      <c r="Y295" s="1513"/>
      <c r="Z295" s="1087"/>
      <c r="AA295" s="1087"/>
      <c r="AB295" s="1104"/>
    </row>
    <row r="296" spans="1:28" ht="36" x14ac:dyDescent="0.2">
      <c r="A296" s="1431">
        <v>38</v>
      </c>
      <c r="B296" s="1413" t="s">
        <v>1846</v>
      </c>
      <c r="C296" s="1413" t="s">
        <v>1316</v>
      </c>
      <c r="D296" s="1413" t="s">
        <v>1316</v>
      </c>
      <c r="E296" s="1481" t="s">
        <v>1495</v>
      </c>
      <c r="F296" s="1481" t="s">
        <v>1316</v>
      </c>
      <c r="G296" s="489" t="s">
        <v>1507</v>
      </c>
      <c r="H296" s="489" t="s">
        <v>1508</v>
      </c>
      <c r="I296" s="213">
        <v>1</v>
      </c>
      <c r="J296" s="745">
        <v>41913</v>
      </c>
      <c r="K296" s="745">
        <v>41943</v>
      </c>
      <c r="L296" s="479">
        <f t="shared" si="96"/>
        <v>4.2857142857142856</v>
      </c>
      <c r="M296" s="718" t="s">
        <v>141</v>
      </c>
      <c r="N296" s="477">
        <f>'Plan General'!N422</f>
        <v>1</v>
      </c>
      <c r="O296" s="647">
        <f t="shared" si="97"/>
        <v>1</v>
      </c>
      <c r="P296" s="479">
        <f t="shared" si="98"/>
        <v>4.2857142857142856</v>
      </c>
      <c r="Q296" s="479">
        <f t="shared" si="99"/>
        <v>0</v>
      </c>
      <c r="R296" s="479">
        <f t="shared" si="100"/>
        <v>0</v>
      </c>
      <c r="S296" s="480"/>
      <c r="T296" s="480"/>
      <c r="U296" s="208" t="str">
        <f>'Plan General'!U422</f>
        <v xml:space="preserve">Mediante numero de radicado No. 20142100407591 se envía oficio al ente gestor solicitando cronograma. </v>
      </c>
      <c r="V296" s="481">
        <f t="shared" si="101"/>
        <v>2</v>
      </c>
      <c r="W296" s="1264">
        <f t="shared" si="86"/>
        <v>0</v>
      </c>
      <c r="X296" s="481" t="str">
        <f t="shared" si="102"/>
        <v>CUMPLIDA</v>
      </c>
      <c r="Y296" s="1512" t="str">
        <f>IF(X296&amp;X297="CUMPLIDA","CUMPLIDA",IF(OR(X296="VENCIDA",X297="VENCIDA"),"VENCIDA",IF(V296+V297=4,"CUMPLIDA","EN TERMINO")))</f>
        <v>CUMPLIDA</v>
      </c>
      <c r="Z296" s="1087"/>
      <c r="AA296" s="1087"/>
      <c r="AB296" s="1104"/>
    </row>
    <row r="297" spans="1:28" ht="60" x14ac:dyDescent="0.2">
      <c r="A297" s="1513"/>
      <c r="B297" s="1481"/>
      <c r="C297" s="1481"/>
      <c r="D297" s="1481"/>
      <c r="E297" s="1481"/>
      <c r="F297" s="1481"/>
      <c r="G297" s="489" t="s">
        <v>1509</v>
      </c>
      <c r="H297" s="489" t="s">
        <v>1510</v>
      </c>
      <c r="I297" s="213">
        <v>4</v>
      </c>
      <c r="J297" s="745">
        <v>42005</v>
      </c>
      <c r="K297" s="745">
        <v>42369</v>
      </c>
      <c r="L297" s="479">
        <f t="shared" si="96"/>
        <v>52</v>
      </c>
      <c r="M297" s="718" t="s">
        <v>141</v>
      </c>
      <c r="N297" s="477">
        <f>'Plan General'!N423</f>
        <v>4</v>
      </c>
      <c r="O297" s="647">
        <f t="shared" si="97"/>
        <v>1</v>
      </c>
      <c r="P297" s="479">
        <f t="shared" si="98"/>
        <v>52</v>
      </c>
      <c r="Q297" s="479">
        <f t="shared" si="99"/>
        <v>0</v>
      </c>
      <c r="R297" s="479">
        <f t="shared" si="100"/>
        <v>0</v>
      </c>
      <c r="S297" s="480"/>
      <c r="T297" s="480"/>
      <c r="U297" s="208" t="str">
        <f>'Plan General'!U423</f>
        <v>Con las reuniones de seguimiento trimestral y visitas al ente gestor se realiza seguimiento al cronograma establecido. Mediante las actas e informes de seguimiento se evidencia el cumplimiento de la meta.</v>
      </c>
      <c r="V297" s="481">
        <f t="shared" si="101"/>
        <v>2</v>
      </c>
      <c r="W297" s="1264">
        <f t="shared" si="86"/>
        <v>0</v>
      </c>
      <c r="X297" s="481" t="str">
        <f t="shared" si="102"/>
        <v>CUMPLIDA</v>
      </c>
      <c r="Y297" s="1513"/>
      <c r="Z297" s="1087"/>
      <c r="AA297" s="1087"/>
      <c r="AB297" s="1104"/>
    </row>
    <row r="298" spans="1:28" ht="144" x14ac:dyDescent="0.2">
      <c r="A298" s="1431">
        <v>39</v>
      </c>
      <c r="B298" s="1413" t="s">
        <v>1847</v>
      </c>
      <c r="C298" s="1413" t="s">
        <v>1316</v>
      </c>
      <c r="D298" s="1413" t="s">
        <v>1316</v>
      </c>
      <c r="E298" s="1481" t="s">
        <v>1496</v>
      </c>
      <c r="F298" s="1481" t="s">
        <v>1316</v>
      </c>
      <c r="G298" s="489" t="s">
        <v>1511</v>
      </c>
      <c r="H298" s="489" t="s">
        <v>1512</v>
      </c>
      <c r="I298" s="213">
        <v>1</v>
      </c>
      <c r="J298" s="745">
        <v>41883</v>
      </c>
      <c r="K298" s="745">
        <v>41912</v>
      </c>
      <c r="L298" s="479">
        <f t="shared" si="96"/>
        <v>4.1428571428571432</v>
      </c>
      <c r="M298" s="718" t="s">
        <v>141</v>
      </c>
      <c r="N298" s="477">
        <f>'Plan General'!N424</f>
        <v>1</v>
      </c>
      <c r="O298" s="647">
        <f t="shared" si="97"/>
        <v>1</v>
      </c>
      <c r="P298" s="479">
        <f t="shared" si="98"/>
        <v>4.1428571428571432</v>
      </c>
      <c r="Q298" s="479">
        <f t="shared" si="99"/>
        <v>0</v>
      </c>
      <c r="R298" s="479">
        <f t="shared" si="100"/>
        <v>0</v>
      </c>
      <c r="S298" s="480"/>
      <c r="T298" s="480"/>
      <c r="U298" s="208" t="str">
        <f>'Plan General'!U424</f>
        <v xml:space="preserve">Mediante oficios enviados a los entes gestores con No. de radicados:
20142100355061_Neiva
20142100355241_Monteria
20142100355291_Armenia
20142100355321_Pasto
20142100355341_Popayan
20142100355401_Santa Marta
20142100355451_Sincelejo
20142100355481_Valledupar
Solicitando remitir el cronograma de implementación y puesta en operación de los SETP. </v>
      </c>
      <c r="V298" s="481">
        <f t="shared" si="101"/>
        <v>2</v>
      </c>
      <c r="W298" s="1264">
        <f t="shared" si="86"/>
        <v>0</v>
      </c>
      <c r="X298" s="481" t="str">
        <f t="shared" si="102"/>
        <v>CUMPLIDA</v>
      </c>
      <c r="Y298" s="1512" t="str">
        <f>IF(X298&amp;X299="CUMPLIDA","CUMPLIDA",IF(OR(X298="VENCIDA",X299="VENCIDA"),"VENCIDA",IF(V298+V299=4,"CUMPLIDA","EN TERMINO")))</f>
        <v>CUMPLIDA</v>
      </c>
      <c r="Z298" s="1087"/>
      <c r="AA298" s="1087"/>
      <c r="AB298" s="1104"/>
    </row>
    <row r="299" spans="1:28" ht="84" x14ac:dyDescent="0.2">
      <c r="A299" s="1513">
        <v>39</v>
      </c>
      <c r="B299" s="1481" t="s">
        <v>1847</v>
      </c>
      <c r="C299" s="1481" t="s">
        <v>1316</v>
      </c>
      <c r="D299" s="1481" t="s">
        <v>1316</v>
      </c>
      <c r="E299" s="1481" t="s">
        <v>1496</v>
      </c>
      <c r="F299" s="1481" t="s">
        <v>1316</v>
      </c>
      <c r="G299" s="489" t="s">
        <v>1509</v>
      </c>
      <c r="H299" s="489" t="s">
        <v>1513</v>
      </c>
      <c r="I299" s="213">
        <v>4</v>
      </c>
      <c r="J299" s="745">
        <v>42005</v>
      </c>
      <c r="K299" s="745">
        <v>42369</v>
      </c>
      <c r="L299" s="479">
        <f t="shared" si="96"/>
        <v>52</v>
      </c>
      <c r="M299" s="718" t="s">
        <v>141</v>
      </c>
      <c r="N299" s="477">
        <f>'Plan General'!N425</f>
        <v>4</v>
      </c>
      <c r="O299" s="647">
        <f t="shared" si="97"/>
        <v>1</v>
      </c>
      <c r="P299" s="479">
        <f t="shared" si="98"/>
        <v>52</v>
      </c>
      <c r="Q299" s="479">
        <f t="shared" si="99"/>
        <v>0</v>
      </c>
      <c r="R299" s="479">
        <f t="shared" si="100"/>
        <v>0</v>
      </c>
      <c r="S299" s="480"/>
      <c r="T299" s="480"/>
      <c r="U299" s="208" t="str">
        <f>'Plan General'!U425</f>
        <v>Dando alcance al seguimiento y acompañamiento técnico que realiza la UMUS a los SETP. En las reuniones trimestrales y visitas a los entes gestores se realiza seguimiento al proceso contractual y cumplimiento del cronograma establecido, quedando registrado en las actas trimestrales  informes de seguimiento se evidencia el cumplimiento de la meta.</v>
      </c>
      <c r="V299" s="481">
        <f t="shared" si="101"/>
        <v>2</v>
      </c>
      <c r="W299" s="1264">
        <f t="shared" si="86"/>
        <v>0</v>
      </c>
      <c r="X299" s="481" t="str">
        <f t="shared" si="102"/>
        <v>CUMPLIDA</v>
      </c>
      <c r="Y299" s="1513"/>
      <c r="Z299" s="1087"/>
      <c r="AA299" s="1087"/>
      <c r="AB299" s="1104"/>
    </row>
    <row r="300" spans="1:28" ht="144" x14ac:dyDescent="0.2">
      <c r="A300" s="1030">
        <v>40</v>
      </c>
      <c r="B300" s="703" t="s">
        <v>1848</v>
      </c>
      <c r="C300" s="703" t="s">
        <v>1316</v>
      </c>
      <c r="D300" s="703" t="s">
        <v>1316</v>
      </c>
      <c r="E300" s="489" t="s">
        <v>1497</v>
      </c>
      <c r="F300" s="489" t="s">
        <v>1316</v>
      </c>
      <c r="G300" s="489" t="s">
        <v>1514</v>
      </c>
      <c r="H300" s="489" t="s">
        <v>1508</v>
      </c>
      <c r="I300" s="213">
        <v>1</v>
      </c>
      <c r="J300" s="745">
        <v>41913</v>
      </c>
      <c r="K300" s="745">
        <v>41943</v>
      </c>
      <c r="L300" s="479">
        <f t="shared" si="96"/>
        <v>4.2857142857142856</v>
      </c>
      <c r="M300" s="718" t="s">
        <v>141</v>
      </c>
      <c r="N300" s="477">
        <f>'Plan General'!N426</f>
        <v>1</v>
      </c>
      <c r="O300" s="647">
        <f t="shared" si="97"/>
        <v>1</v>
      </c>
      <c r="P300" s="479">
        <f t="shared" si="98"/>
        <v>4.2857142857142856</v>
      </c>
      <c r="Q300" s="479">
        <f t="shared" si="99"/>
        <v>0</v>
      </c>
      <c r="R300" s="479">
        <f t="shared" si="100"/>
        <v>0</v>
      </c>
      <c r="S300" s="480"/>
      <c r="T300" s="480"/>
      <c r="U300" s="208" t="str">
        <f>'Plan General'!U426</f>
        <v>Mediante oficio radicado No. 20142100409301 enviado al DNP, solicitando el plan con la información relacionada con el cumplimiento de las metas contenidas en el Plan Nacional de Desarrollo, diferentes a las de SITM y SETP.</v>
      </c>
      <c r="V300" s="481">
        <f t="shared" si="101"/>
        <v>2</v>
      </c>
      <c r="W300" s="1264">
        <f t="shared" si="86"/>
        <v>0</v>
      </c>
      <c r="X300" s="481" t="str">
        <f t="shared" si="102"/>
        <v>CUMPLIDA</v>
      </c>
      <c r="Y300" s="481" t="str">
        <f>IF(X300="CUMPLIDA","CUMPLIDA",IF(X300="EN TERMINO","EN TERMINO","VENCIDA"))</f>
        <v>CUMPLIDA</v>
      </c>
      <c r="Z300" s="1087"/>
      <c r="AA300" s="1087"/>
      <c r="AB300" s="1104"/>
    </row>
    <row r="301" spans="1:28" ht="96" x14ac:dyDescent="0.2">
      <c r="A301" s="1431">
        <v>41</v>
      </c>
      <c r="B301" s="1413" t="s">
        <v>1849</v>
      </c>
      <c r="C301" s="1413" t="s">
        <v>1316</v>
      </c>
      <c r="D301" s="1413" t="s">
        <v>1316</v>
      </c>
      <c r="E301" s="1481" t="s">
        <v>1498</v>
      </c>
      <c r="F301" s="1481" t="s">
        <v>1316</v>
      </c>
      <c r="G301" s="489" t="s">
        <v>1515</v>
      </c>
      <c r="H301" s="489" t="s">
        <v>1512</v>
      </c>
      <c r="I301" s="213">
        <v>1</v>
      </c>
      <c r="J301" s="745">
        <v>41913</v>
      </c>
      <c r="K301" s="745">
        <v>41943</v>
      </c>
      <c r="L301" s="479">
        <f t="shared" si="96"/>
        <v>4.2857142857142856</v>
      </c>
      <c r="M301" s="718" t="s">
        <v>141</v>
      </c>
      <c r="N301" s="477">
        <f>'Plan General'!N427</f>
        <v>1</v>
      </c>
      <c r="O301" s="647">
        <f t="shared" si="97"/>
        <v>1</v>
      </c>
      <c r="P301" s="479">
        <f t="shared" si="98"/>
        <v>4.2857142857142856</v>
      </c>
      <c r="Q301" s="479">
        <f t="shared" si="99"/>
        <v>0</v>
      </c>
      <c r="R301" s="479">
        <f t="shared" si="100"/>
        <v>0</v>
      </c>
      <c r="S301" s="480"/>
      <c r="T301" s="480"/>
      <c r="U301" s="208" t="str">
        <f>'Plan General'!U427</f>
        <v>Mediante oficios radicados No. 
20142100407561
20142100407491
20142100407461
20142100407711
20142100407751
se solicita el reporte de cronograma, cumplimiento de cobertura proyectada y lograda.</v>
      </c>
      <c r="V301" s="481">
        <f t="shared" si="101"/>
        <v>2</v>
      </c>
      <c r="W301" s="1264">
        <f t="shared" si="86"/>
        <v>0</v>
      </c>
      <c r="X301" s="481" t="str">
        <f t="shared" si="102"/>
        <v>CUMPLIDA</v>
      </c>
      <c r="Y301" s="1512" t="str">
        <f>IF(X301&amp;X302="CUMPLIDA","CUMPLIDA",IF(OR(X301="VENCIDA",X302="VENCIDA"),"VENCIDA",IF(V301+V302=4,"CUMPLIDA","EN TERMINO")))</f>
        <v>CUMPLIDA</v>
      </c>
      <c r="Z301" s="1087"/>
      <c r="AA301" s="1087"/>
      <c r="AB301" s="1104"/>
    </row>
    <row r="302" spans="1:28" ht="60" x14ac:dyDescent="0.2">
      <c r="A302" s="1513">
        <v>41</v>
      </c>
      <c r="B302" s="1481" t="s">
        <v>1849</v>
      </c>
      <c r="C302" s="1481" t="s">
        <v>1316</v>
      </c>
      <c r="D302" s="1481" t="s">
        <v>1316</v>
      </c>
      <c r="E302" s="1481" t="s">
        <v>1498</v>
      </c>
      <c r="F302" s="1481" t="s">
        <v>1316</v>
      </c>
      <c r="G302" s="489" t="s">
        <v>1509</v>
      </c>
      <c r="H302" s="489" t="s">
        <v>1513</v>
      </c>
      <c r="I302" s="213">
        <v>4</v>
      </c>
      <c r="J302" s="745">
        <v>42005</v>
      </c>
      <c r="K302" s="745">
        <v>42369</v>
      </c>
      <c r="L302" s="479">
        <f t="shared" si="96"/>
        <v>52</v>
      </c>
      <c r="M302" s="718" t="s">
        <v>141</v>
      </c>
      <c r="N302" s="477">
        <f>'Plan General'!N428</f>
        <v>4</v>
      </c>
      <c r="O302" s="647">
        <f t="shared" si="97"/>
        <v>1</v>
      </c>
      <c r="P302" s="479">
        <f t="shared" si="98"/>
        <v>52</v>
      </c>
      <c r="Q302" s="479">
        <f t="shared" si="99"/>
        <v>0</v>
      </c>
      <c r="R302" s="479">
        <f t="shared" si="100"/>
        <v>0</v>
      </c>
      <c r="S302" s="480"/>
      <c r="T302" s="480"/>
      <c r="U302" s="208" t="str">
        <f>'Plan General'!U428</f>
        <v>Se llevaron a cabo las reuniones de seguimiento trimestral con los entes gestores,  se tienen sus respectivas actas.</v>
      </c>
      <c r="V302" s="481">
        <f t="shared" si="101"/>
        <v>2</v>
      </c>
      <c r="W302" s="1264">
        <f t="shared" si="86"/>
        <v>0</v>
      </c>
      <c r="X302" s="481" t="str">
        <f t="shared" si="102"/>
        <v>CUMPLIDA</v>
      </c>
      <c r="Y302" s="1513"/>
      <c r="Z302" s="1087"/>
      <c r="AA302" s="1087"/>
      <c r="AB302" s="1104"/>
    </row>
    <row r="303" spans="1:28" ht="168" x14ac:dyDescent="0.2">
      <c r="A303" s="1431">
        <v>42</v>
      </c>
      <c r="B303" s="1413" t="s">
        <v>1850</v>
      </c>
      <c r="C303" s="1413" t="s">
        <v>1316</v>
      </c>
      <c r="D303" s="1413" t="s">
        <v>1316</v>
      </c>
      <c r="E303" s="489" t="s">
        <v>1499</v>
      </c>
      <c r="F303" s="1481" t="s">
        <v>1316</v>
      </c>
      <c r="G303" s="489" t="s">
        <v>1516</v>
      </c>
      <c r="H303" s="489" t="s">
        <v>125</v>
      </c>
      <c r="I303" s="213">
        <v>1</v>
      </c>
      <c r="J303" s="745">
        <v>41913</v>
      </c>
      <c r="K303" s="745">
        <v>41943</v>
      </c>
      <c r="L303" s="479">
        <f t="shared" si="96"/>
        <v>4.2857142857142856</v>
      </c>
      <c r="M303" s="718" t="s">
        <v>141</v>
      </c>
      <c r="N303" s="477">
        <f>'Plan General'!N429</f>
        <v>1</v>
      </c>
      <c r="O303" s="647">
        <f t="shared" si="97"/>
        <v>1</v>
      </c>
      <c r="P303" s="479">
        <f t="shared" si="98"/>
        <v>4.2857142857142856</v>
      </c>
      <c r="Q303" s="479">
        <f t="shared" si="99"/>
        <v>0</v>
      </c>
      <c r="R303" s="479">
        <f t="shared" si="100"/>
        <v>0</v>
      </c>
      <c r="S303" s="480"/>
      <c r="T303" s="480"/>
      <c r="U303" s="208" t="str">
        <f>'Plan General'!U429</f>
        <v>Mediante oficio radicado No.
20142100407561
20142100407491
20142100407461
20142100407711
20142100407751
20142100407871
20142100407901
20142100407931
20142100407951
20142100407961
20142100407991
se solicita a las autoridades locales las acciones concretas para combatir la ilegalidad e informalidad.</v>
      </c>
      <c r="V303" s="481">
        <f t="shared" si="101"/>
        <v>2</v>
      </c>
      <c r="W303" s="1264">
        <f t="shared" si="86"/>
        <v>0</v>
      </c>
      <c r="X303" s="481" t="str">
        <f t="shared" si="102"/>
        <v>CUMPLIDA</v>
      </c>
      <c r="Y303" s="1512" t="str">
        <f>IF(X303&amp;X304="CUMPLIDA","CUMPLIDA",IF(OR(X303="VENCIDA",X304="VENCIDA"),"VENCIDA",IF(V303+V304=4,"CUMPLIDA","EN TERMINO")))</f>
        <v>CUMPLIDA</v>
      </c>
      <c r="Z303" s="1087"/>
      <c r="AA303" s="1087"/>
      <c r="AB303" s="1104"/>
    </row>
    <row r="304" spans="1:28" ht="180" x14ac:dyDescent="0.2">
      <c r="A304" s="1513">
        <v>42</v>
      </c>
      <c r="B304" s="1481" t="s">
        <v>1850</v>
      </c>
      <c r="C304" s="1481" t="s">
        <v>1316</v>
      </c>
      <c r="D304" s="1481" t="s">
        <v>1316</v>
      </c>
      <c r="E304" s="489" t="s">
        <v>1500</v>
      </c>
      <c r="F304" s="1481" t="s">
        <v>1316</v>
      </c>
      <c r="G304" s="489" t="s">
        <v>1517</v>
      </c>
      <c r="H304" s="489" t="s">
        <v>125</v>
      </c>
      <c r="I304" s="213">
        <v>1</v>
      </c>
      <c r="J304" s="745">
        <v>41913</v>
      </c>
      <c r="K304" s="745">
        <v>41943</v>
      </c>
      <c r="L304" s="479">
        <f t="shared" si="96"/>
        <v>4.2857142857142856</v>
      </c>
      <c r="M304" s="718" t="s">
        <v>141</v>
      </c>
      <c r="N304" s="477">
        <f>'Plan General'!N430</f>
        <v>1</v>
      </c>
      <c r="O304" s="647">
        <f t="shared" si="97"/>
        <v>1</v>
      </c>
      <c r="P304" s="479">
        <f t="shared" si="98"/>
        <v>4.2857142857142856</v>
      </c>
      <c r="Q304" s="479">
        <f t="shared" si="99"/>
        <v>0</v>
      </c>
      <c r="R304" s="479">
        <f t="shared" si="100"/>
        <v>0</v>
      </c>
      <c r="S304" s="480"/>
      <c r="T304" s="480"/>
      <c r="U304" s="208" t="str">
        <f>'Plan General'!U430</f>
        <v xml:space="preserve">Mediante oficio radicado No.
20142100407561
20142100407491
20142100407461
20142100407711
20142100407751
20142100407871
20142100407901
20142100407931
20142100407951
20142100407961
20142100407991
se solicita a los entes gestores  un reporte de las actuaciones con respecto a la gestión de la demanda de transporte. </v>
      </c>
      <c r="V304" s="481">
        <f t="shared" si="101"/>
        <v>2</v>
      </c>
      <c r="W304" s="1264">
        <f t="shared" si="86"/>
        <v>0</v>
      </c>
      <c r="X304" s="481" t="str">
        <f t="shared" si="102"/>
        <v>CUMPLIDA</v>
      </c>
      <c r="Y304" s="1513"/>
      <c r="Z304" s="1087"/>
      <c r="AA304" s="1087"/>
      <c r="AB304" s="1104"/>
    </row>
    <row r="305" spans="1:28" ht="192" x14ac:dyDescent="0.2">
      <c r="A305" s="1030">
        <v>43</v>
      </c>
      <c r="B305" s="703" t="s">
        <v>1851</v>
      </c>
      <c r="C305" s="703" t="s">
        <v>1316</v>
      </c>
      <c r="D305" s="703" t="s">
        <v>1316</v>
      </c>
      <c r="E305" s="489" t="s">
        <v>1501</v>
      </c>
      <c r="F305" s="489" t="s">
        <v>1316</v>
      </c>
      <c r="G305" s="489" t="s">
        <v>1516</v>
      </c>
      <c r="H305" s="489" t="s">
        <v>125</v>
      </c>
      <c r="I305" s="213">
        <v>1</v>
      </c>
      <c r="J305" s="745">
        <v>41913</v>
      </c>
      <c r="K305" s="745">
        <v>41943</v>
      </c>
      <c r="L305" s="479">
        <f t="shared" si="96"/>
        <v>4.2857142857142856</v>
      </c>
      <c r="M305" s="718" t="s">
        <v>141</v>
      </c>
      <c r="N305" s="477">
        <f>'Plan General'!N431</f>
        <v>1</v>
      </c>
      <c r="O305" s="647">
        <f t="shared" si="97"/>
        <v>1</v>
      </c>
      <c r="P305" s="479">
        <f t="shared" si="98"/>
        <v>4.2857142857142856</v>
      </c>
      <c r="Q305" s="479">
        <f t="shared" si="99"/>
        <v>0</v>
      </c>
      <c r="R305" s="479">
        <f t="shared" si="100"/>
        <v>0</v>
      </c>
      <c r="S305" s="480"/>
      <c r="T305" s="480"/>
      <c r="U305" s="208" t="str">
        <f>'Plan General'!U431</f>
        <v>Mediante oficio radicado No.
20142100407561
20142100407491
20142100407461
20142100407711
20142100407751
20142100407871
20142100407901
20142100407931
20142100407951
20142100407961
20142100407991
se solicita a los entes gestores y autoridades locales  un reporte de las actuaciones con respecto a la gestión de la demanda de transporte y acciones para combatir la ilegalidad e informalidad.</v>
      </c>
      <c r="V305" s="481">
        <f t="shared" si="101"/>
        <v>2</v>
      </c>
      <c r="W305" s="1264">
        <f t="shared" si="86"/>
        <v>0</v>
      </c>
      <c r="X305" s="481" t="str">
        <f t="shared" si="102"/>
        <v>CUMPLIDA</v>
      </c>
      <c r="Y305" s="481" t="str">
        <f>IF(X305="CUMPLIDA","CUMPLIDA",IF(X305="EN TERMINO","EN TERMINO","VENCIDA"))</f>
        <v>CUMPLIDA</v>
      </c>
      <c r="Z305" s="1087"/>
      <c r="AA305" s="1087"/>
      <c r="AB305" s="1104"/>
    </row>
    <row r="306" spans="1:28" ht="72" x14ac:dyDescent="0.2">
      <c r="A306" s="1452">
        <v>44</v>
      </c>
      <c r="B306" s="1413" t="s">
        <v>1852</v>
      </c>
      <c r="C306" s="1413" t="s">
        <v>1316</v>
      </c>
      <c r="D306" s="1413" t="s">
        <v>1316</v>
      </c>
      <c r="E306" s="489" t="s">
        <v>1502</v>
      </c>
      <c r="F306" s="489" t="s">
        <v>1316</v>
      </c>
      <c r="G306" s="489" t="s">
        <v>1518</v>
      </c>
      <c r="H306" s="489" t="s">
        <v>1508</v>
      </c>
      <c r="I306" s="213">
        <v>1</v>
      </c>
      <c r="J306" s="745">
        <v>41883</v>
      </c>
      <c r="K306" s="745">
        <v>41912</v>
      </c>
      <c r="L306" s="479">
        <f t="shared" si="96"/>
        <v>4.1428571428571432</v>
      </c>
      <c r="M306" s="718" t="s">
        <v>141</v>
      </c>
      <c r="N306" s="477">
        <f>'Plan General'!N432</f>
        <v>1</v>
      </c>
      <c r="O306" s="647">
        <f t="shared" si="97"/>
        <v>1</v>
      </c>
      <c r="P306" s="479">
        <f t="shared" si="98"/>
        <v>4.1428571428571432</v>
      </c>
      <c r="Q306" s="479">
        <f t="shared" si="99"/>
        <v>0</v>
      </c>
      <c r="R306" s="479">
        <f t="shared" si="100"/>
        <v>0</v>
      </c>
      <c r="S306" s="480"/>
      <c r="T306" s="480"/>
      <c r="U306" s="208" t="str">
        <f>'Plan General'!U432</f>
        <v xml:space="preserve">Mediante comunicación enviada con No. de radicado 20142100315141 dirigida al MHCP se solicito certificar los desembolsos realizados por la nación al SITM de Cali. </v>
      </c>
      <c r="V306" s="481">
        <f t="shared" si="101"/>
        <v>2</v>
      </c>
      <c r="W306" s="1264">
        <f t="shared" si="86"/>
        <v>0</v>
      </c>
      <c r="X306" s="481" t="str">
        <f t="shared" si="102"/>
        <v>CUMPLIDA</v>
      </c>
      <c r="Y306" s="1512" t="str">
        <f>IF(X306&amp;X307&amp;X308="CUMPLIDA","CUMPLIDA",IF(OR(X306="VENCIDA",X307="VENCIDA",X308="VENCIDA"),"VENCIDA",IF(V306+V307+V308=6,"CUMPLIDA","EN TERMINO")))</f>
        <v>CUMPLIDA</v>
      </c>
      <c r="Z306" s="1087"/>
      <c r="AA306" s="1087"/>
      <c r="AB306" s="1104"/>
    </row>
    <row r="307" spans="1:28" ht="66.75" customHeight="1" x14ac:dyDescent="0.2">
      <c r="A307" s="1516">
        <v>44</v>
      </c>
      <c r="B307" s="1481" t="s">
        <v>1852</v>
      </c>
      <c r="C307" s="1481" t="s">
        <v>1316</v>
      </c>
      <c r="D307" s="1481" t="s">
        <v>1316</v>
      </c>
      <c r="E307" s="1481" t="s">
        <v>1503</v>
      </c>
      <c r="F307" s="1481" t="s">
        <v>1316</v>
      </c>
      <c r="G307" s="489" t="s">
        <v>1518</v>
      </c>
      <c r="H307" s="489" t="s">
        <v>1508</v>
      </c>
      <c r="I307" s="213">
        <v>1</v>
      </c>
      <c r="J307" s="745">
        <v>41831</v>
      </c>
      <c r="K307" s="745">
        <v>41851</v>
      </c>
      <c r="L307" s="479">
        <f t="shared" si="96"/>
        <v>2.8571428571428572</v>
      </c>
      <c r="M307" s="718" t="s">
        <v>141</v>
      </c>
      <c r="N307" s="477">
        <f>'Plan General'!N433</f>
        <v>1</v>
      </c>
      <c r="O307" s="647">
        <f t="shared" si="97"/>
        <v>1</v>
      </c>
      <c r="P307" s="479">
        <f t="shared" si="98"/>
        <v>2.8571428571428572</v>
      </c>
      <c r="Q307" s="479">
        <f t="shared" si="99"/>
        <v>0</v>
      </c>
      <c r="R307" s="479">
        <f t="shared" si="100"/>
        <v>0</v>
      </c>
      <c r="S307" s="480"/>
      <c r="T307" s="480"/>
      <c r="U307" s="208" t="str">
        <f>'Plan General'!U433</f>
        <v>Se remite oficio 20142100254101 del 22/07/2014 con destino al DNP, en el mismo sentido se envía el oficio 20142100254061 del 22/07/2014 con destino al MHCP.</v>
      </c>
      <c r="V307" s="481">
        <f t="shared" si="101"/>
        <v>2</v>
      </c>
      <c r="W307" s="1264">
        <f t="shared" si="86"/>
        <v>0</v>
      </c>
      <c r="X307" s="481" t="str">
        <f t="shared" si="102"/>
        <v>CUMPLIDA</v>
      </c>
      <c r="Y307" s="1513"/>
      <c r="Z307" s="1087"/>
      <c r="AA307" s="1087"/>
      <c r="AB307" s="1104"/>
    </row>
    <row r="308" spans="1:28" ht="228" x14ac:dyDescent="0.2">
      <c r="A308" s="1516">
        <v>44</v>
      </c>
      <c r="B308" s="1481" t="s">
        <v>1852</v>
      </c>
      <c r="C308" s="1481" t="s">
        <v>1316</v>
      </c>
      <c r="D308" s="1481" t="s">
        <v>1316</v>
      </c>
      <c r="E308" s="1481"/>
      <c r="F308" s="1481"/>
      <c r="G308" s="489" t="s">
        <v>1519</v>
      </c>
      <c r="H308" s="489" t="s">
        <v>1510</v>
      </c>
      <c r="I308" s="213">
        <v>10</v>
      </c>
      <c r="J308" s="745">
        <v>41852</v>
      </c>
      <c r="K308" s="745">
        <v>41882</v>
      </c>
      <c r="L308" s="479">
        <f t="shared" si="96"/>
        <v>4.2857142857142856</v>
      </c>
      <c r="M308" s="718" t="s">
        <v>141</v>
      </c>
      <c r="N308" s="477">
        <f>'Plan General'!N434</f>
        <v>10</v>
      </c>
      <c r="O308" s="647">
        <f t="shared" si="97"/>
        <v>1</v>
      </c>
      <c r="P308" s="479">
        <f t="shared" si="98"/>
        <v>4.2857142857142856</v>
      </c>
      <c r="Q308" s="479">
        <f t="shared" si="99"/>
        <v>0</v>
      </c>
      <c r="R308" s="479">
        <f t="shared" si="100"/>
        <v>0</v>
      </c>
      <c r="S308" s="480"/>
      <c r="T308" s="480"/>
      <c r="U308" s="208" t="str">
        <f>'Plan General'!U434</f>
        <v xml:space="preserve">Mediante las reuniones de seguimiento trimestral programadas así: 
25/Jul/2014_Transmetro
4/Agos/2014_Megabus
5/Agos/2014_Transmilenio
5/Agos/2014_Transfederal
11/Agos/2014_Metrolínea
11/Agos/2014_Siva
12/Agos/2014_MetroCali
12/Agos/2014_Ciudad Amable
13/Agos/2014_Avante
14/Agos/2014_Metroplús
14/Agos/2014_Amable
15/Agos/2014_MovilidadFutura
19/Agos/2014_Metrosabanas
2/Sep/2014_SantaMarta
Se generan las actas con la información suministrada por el MHCP para definir la necesidad de desembolsos de los entes gestores. </v>
      </c>
      <c r="V308" s="481">
        <f t="shared" si="101"/>
        <v>2</v>
      </c>
      <c r="W308" s="1264">
        <f t="shared" si="86"/>
        <v>0</v>
      </c>
      <c r="X308" s="481" t="str">
        <f t="shared" si="102"/>
        <v>CUMPLIDA</v>
      </c>
      <c r="Y308" s="1513"/>
      <c r="Z308" s="1087"/>
      <c r="AA308" s="1087"/>
      <c r="AB308" s="1104"/>
    </row>
    <row r="309" spans="1:28" ht="84" x14ac:dyDescent="0.2">
      <c r="A309" s="1431">
        <v>45</v>
      </c>
      <c r="B309" s="1413" t="s">
        <v>1853</v>
      </c>
      <c r="C309" s="1413" t="s">
        <v>1316</v>
      </c>
      <c r="D309" s="1413" t="s">
        <v>1316</v>
      </c>
      <c r="E309" s="489" t="s">
        <v>1503</v>
      </c>
      <c r="F309" s="1481" t="s">
        <v>1316</v>
      </c>
      <c r="G309" s="489" t="s">
        <v>1518</v>
      </c>
      <c r="H309" s="489" t="s">
        <v>1508</v>
      </c>
      <c r="I309" s="213">
        <v>1</v>
      </c>
      <c r="J309" s="745">
        <v>41831</v>
      </c>
      <c r="K309" s="745">
        <v>41851</v>
      </c>
      <c r="L309" s="479">
        <f t="shared" si="96"/>
        <v>2.8571428571428572</v>
      </c>
      <c r="M309" s="718" t="s">
        <v>141</v>
      </c>
      <c r="N309" s="477">
        <f>'Plan General'!N435</f>
        <v>1</v>
      </c>
      <c r="O309" s="647">
        <f t="shared" si="97"/>
        <v>1</v>
      </c>
      <c r="P309" s="479">
        <f t="shared" si="98"/>
        <v>2.8571428571428572</v>
      </c>
      <c r="Q309" s="479">
        <f t="shared" si="99"/>
        <v>0</v>
      </c>
      <c r="R309" s="479">
        <f t="shared" si="100"/>
        <v>0</v>
      </c>
      <c r="S309" s="480"/>
      <c r="T309" s="480"/>
      <c r="U309" s="208" t="str">
        <f>'Plan General'!U435</f>
        <v>Se remite oficio 20142100254101 del 22/07/2014 con destino al DNP, en el mismo sentido se envía el oficio 20142100254061 del 22/07/2014 con destino al MHCP.</v>
      </c>
      <c r="V309" s="481">
        <f t="shared" si="101"/>
        <v>2</v>
      </c>
      <c r="W309" s="1264">
        <f t="shared" si="86"/>
        <v>0</v>
      </c>
      <c r="X309" s="481" t="str">
        <f t="shared" si="102"/>
        <v>CUMPLIDA</v>
      </c>
      <c r="Y309" s="1512" t="str">
        <f>IF(X309&amp;X310="CUMPLIDA","CUMPLIDA",IF(OR(X309="VENCIDA",X310="VENCIDA"),"VENCIDA",IF(V309+V310=4,"CUMPLIDA","EN TERMINO")))</f>
        <v>CUMPLIDA</v>
      </c>
      <c r="Z309" s="1087"/>
      <c r="AA309" s="1087"/>
      <c r="AB309" s="1104"/>
    </row>
    <row r="310" spans="1:28" ht="264" x14ac:dyDescent="0.2">
      <c r="A310" s="1513">
        <v>45</v>
      </c>
      <c r="B310" s="1481" t="s">
        <v>1853</v>
      </c>
      <c r="C310" s="1481" t="s">
        <v>1316</v>
      </c>
      <c r="D310" s="1481" t="s">
        <v>1316</v>
      </c>
      <c r="E310" s="489" t="s">
        <v>1504</v>
      </c>
      <c r="F310" s="1481" t="s">
        <v>1316</v>
      </c>
      <c r="G310" s="489" t="s">
        <v>1520</v>
      </c>
      <c r="H310" s="489" t="s">
        <v>1510</v>
      </c>
      <c r="I310" s="213">
        <v>1</v>
      </c>
      <c r="J310" s="745">
        <v>41852</v>
      </c>
      <c r="K310" s="745">
        <v>41912</v>
      </c>
      <c r="L310" s="479">
        <f t="shared" si="96"/>
        <v>8.5714285714285712</v>
      </c>
      <c r="M310" s="718" t="s">
        <v>141</v>
      </c>
      <c r="N310" s="477">
        <f>'Plan General'!N436</f>
        <v>1</v>
      </c>
      <c r="O310" s="647">
        <f t="shared" si="97"/>
        <v>1</v>
      </c>
      <c r="P310" s="479">
        <f t="shared" si="98"/>
        <v>8.5714285714285712</v>
      </c>
      <c r="Q310" s="479">
        <f t="shared" si="99"/>
        <v>0</v>
      </c>
      <c r="R310" s="479">
        <f t="shared" si="100"/>
        <v>0</v>
      </c>
      <c r="S310" s="480"/>
      <c r="T310" s="480"/>
      <c r="U310" s="208" t="str">
        <f>'Plan General'!U436</f>
        <v>En las reuniones realizadas con los entes gestores reseñados con las fechas a continuación:
25/Jul/2014_Transmetro
4/Agos/2014_Megabus
5/Agos/2014_Transmilenio
5/Agos/2014_Transfederal
11/Agos/2014_Metrolínea
11/Agos/2014_Siva
12/Agos/2014_MetroCali
12/Agos/2014_Ciudad Amable
13/Agos/2014_Avante
14/Agos/2014_Metroplús
14/Agos/2014_Amable
15/Agos/2014_MovilidadFutura
19/Agos/2014_Metrosabanas
2/Sep/2014_SantaMarta
Se les solicito y quedo por escrito en las actas que revisaran el POA y reprogramaran los recursos de la vigencia 2013 que no se han desembolsado y lo reprogramaran de la vigencia 2018 en adelante. Si tienen recursos de la vigencia 2014 informaran por escrito al MT si se va a solicitar el desembolso o si deben liberarsen los recursos.</v>
      </c>
      <c r="V310" s="481">
        <f t="shared" si="101"/>
        <v>2</v>
      </c>
      <c r="W310" s="1264">
        <f t="shared" si="86"/>
        <v>0</v>
      </c>
      <c r="X310" s="481" t="str">
        <f t="shared" si="102"/>
        <v>CUMPLIDA</v>
      </c>
      <c r="Y310" s="1513"/>
      <c r="Z310" s="1087"/>
      <c r="AA310" s="1087"/>
      <c r="AB310" s="1104"/>
    </row>
    <row r="311" spans="1:28" ht="108" x14ac:dyDescent="0.2">
      <c r="A311" s="1030">
        <v>46</v>
      </c>
      <c r="B311" s="703" t="s">
        <v>1854</v>
      </c>
      <c r="C311" s="703" t="s">
        <v>1316</v>
      </c>
      <c r="D311" s="703" t="s">
        <v>1316</v>
      </c>
      <c r="E311" s="489" t="s">
        <v>1505</v>
      </c>
      <c r="F311" s="489" t="s">
        <v>1316</v>
      </c>
      <c r="G311" s="489" t="s">
        <v>1521</v>
      </c>
      <c r="H311" s="489" t="s">
        <v>608</v>
      </c>
      <c r="I311" s="213">
        <v>1</v>
      </c>
      <c r="J311" s="745">
        <v>41883</v>
      </c>
      <c r="K311" s="745">
        <v>42185</v>
      </c>
      <c r="L311" s="479">
        <f t="shared" si="96"/>
        <v>43.142857142857146</v>
      </c>
      <c r="M311" s="718" t="s">
        <v>141</v>
      </c>
      <c r="N311" s="477">
        <f>'Plan General'!N437</f>
        <v>1</v>
      </c>
      <c r="O311" s="647">
        <f t="shared" si="97"/>
        <v>1</v>
      </c>
      <c r="P311" s="479">
        <f t="shared" si="98"/>
        <v>43.142857142857146</v>
      </c>
      <c r="Q311" s="479">
        <f t="shared" si="99"/>
        <v>0</v>
      </c>
      <c r="R311" s="479">
        <f t="shared" si="100"/>
        <v>0</v>
      </c>
      <c r="S311" s="480"/>
      <c r="T311" s="480"/>
      <c r="U311" s="208" t="str">
        <f>'Plan General'!U437</f>
        <v>El Ministerio asistió a las reuniones para el acompañamiento al DNP y MHCP PND. La metodología no incluyó levantamiento de actas. Sin embargo se cumplió el objetivo de la meta y se adjuntan correo y propuesta de metas y productos.</v>
      </c>
      <c r="V311" s="481">
        <f t="shared" si="101"/>
        <v>2</v>
      </c>
      <c r="W311" s="1264">
        <f t="shared" si="86"/>
        <v>0</v>
      </c>
      <c r="X311" s="481" t="str">
        <f t="shared" si="102"/>
        <v>CUMPLIDA</v>
      </c>
      <c r="Y311" s="481" t="str">
        <f>IF(X311="CUMPLIDA","CUMPLIDA",IF(X311="EN TERMINO","EN TERMINO","VENCIDA"))</f>
        <v>CUMPLIDA</v>
      </c>
      <c r="Z311" s="1087"/>
      <c r="AA311" s="1087"/>
      <c r="AB311" s="1104"/>
    </row>
    <row r="312" spans="1:28" ht="204" x14ac:dyDescent="0.2">
      <c r="A312" s="1030">
        <v>47</v>
      </c>
      <c r="B312" s="703" t="s">
        <v>1855</v>
      </c>
      <c r="C312" s="703" t="s">
        <v>1316</v>
      </c>
      <c r="D312" s="703" t="s">
        <v>1316</v>
      </c>
      <c r="E312" s="489" t="s">
        <v>1506</v>
      </c>
      <c r="F312" s="489" t="s">
        <v>1316</v>
      </c>
      <c r="G312" s="489" t="s">
        <v>1517</v>
      </c>
      <c r="H312" s="489" t="s">
        <v>1508</v>
      </c>
      <c r="I312" s="213">
        <v>1</v>
      </c>
      <c r="J312" s="745">
        <v>41883</v>
      </c>
      <c r="K312" s="745">
        <v>41912</v>
      </c>
      <c r="L312" s="479">
        <f t="shared" si="96"/>
        <v>4.1428571428571432</v>
      </c>
      <c r="M312" s="718" t="s">
        <v>141</v>
      </c>
      <c r="N312" s="477">
        <f>'Plan General'!N438</f>
        <v>1</v>
      </c>
      <c r="O312" s="647">
        <f t="shared" si="97"/>
        <v>1</v>
      </c>
      <c r="P312" s="479">
        <f t="shared" si="98"/>
        <v>4.1428571428571432</v>
      </c>
      <c r="Q312" s="479">
        <f t="shared" si="99"/>
        <v>0</v>
      </c>
      <c r="R312" s="479">
        <f t="shared" si="100"/>
        <v>0</v>
      </c>
      <c r="S312" s="480"/>
      <c r="T312" s="480"/>
      <c r="U312" s="208" t="str">
        <f>'Plan General'!U438</f>
        <v xml:space="preserve">Con oficios radicados No:
20142100137411_Amable_Armenia
20142100137421_Movilidad Futura_Popayán
20142100137431_Avante_Pasto
20142100137441_Santa Marta
20142100137451_Siva_Valledupar
20142100137461_Metrosabanas_Sincelejo
20142100137471_Ciudadad Amable_Montería
20142100137481_Metroplús_Medellín
20142100137491_Metrolínea_Bucaramanga
20142100137501_Megabús_Pereira
20142100137521_Metrocali_Cali
20142100137531_Transmetro_Barranquilla
20142100137541_TransMilenio_Bogotá
20142100137551_Transcaribe_Cartagena
Con el ánimo de atender requerimiento de la CGR se remite solicitud referente a los ingresos y gastos de los operadores. </v>
      </c>
      <c r="V312" s="481">
        <f t="shared" si="101"/>
        <v>2</v>
      </c>
      <c r="W312" s="1264">
        <f t="shared" si="86"/>
        <v>0</v>
      </c>
      <c r="X312" s="481" t="str">
        <f t="shared" si="102"/>
        <v>CUMPLIDA</v>
      </c>
      <c r="Y312" s="481" t="str">
        <f>IF(X312="CUMPLIDA","CUMPLIDA",IF(X312="EN TERMINO","EN TERMINO","VENCIDA"))</f>
        <v>CUMPLIDA</v>
      </c>
      <c r="Z312" s="1087"/>
      <c r="AA312" s="1087"/>
      <c r="AB312" s="1104"/>
    </row>
    <row r="313" spans="1:28" x14ac:dyDescent="0.2">
      <c r="A313" s="946" t="s">
        <v>1551</v>
      </c>
      <c r="B313" s="1047"/>
      <c r="C313" s="1047"/>
      <c r="D313" s="1047"/>
      <c r="E313" s="1053"/>
      <c r="F313" s="1053"/>
      <c r="G313" s="1053"/>
      <c r="H313" s="1053"/>
      <c r="I313" s="1054"/>
      <c r="J313" s="1055"/>
      <c r="K313" s="1055"/>
      <c r="L313" s="1051"/>
      <c r="M313" s="1047"/>
      <c r="N313" s="1056"/>
      <c r="O313" s="1021"/>
      <c r="P313" s="1057"/>
      <c r="Q313" s="1057"/>
      <c r="R313" s="1057"/>
      <c r="S313" s="1052"/>
      <c r="T313" s="1052"/>
      <c r="U313" s="1056"/>
      <c r="V313" s="939"/>
      <c r="W313" s="1264">
        <f t="shared" si="86"/>
        <v>0</v>
      </c>
      <c r="X313" s="939"/>
      <c r="Y313" s="1052"/>
    </row>
    <row r="314" spans="1:28" ht="72" x14ac:dyDescent="0.2">
      <c r="A314" s="1452">
        <v>1</v>
      </c>
      <c r="B314" s="1413" t="s">
        <v>1552</v>
      </c>
      <c r="C314" s="1413" t="s">
        <v>1316</v>
      </c>
      <c r="D314" s="1413" t="s">
        <v>1316</v>
      </c>
      <c r="E314" s="763" t="s">
        <v>1559</v>
      </c>
      <c r="F314" s="489" t="s">
        <v>1316</v>
      </c>
      <c r="G314" s="763" t="s">
        <v>1569</v>
      </c>
      <c r="H314" s="706" t="s">
        <v>1570</v>
      </c>
      <c r="I314" s="706">
        <v>1</v>
      </c>
      <c r="J314" s="764">
        <v>42036</v>
      </c>
      <c r="K314" s="764">
        <v>42216</v>
      </c>
      <c r="L314" s="479">
        <f t="shared" ref="L314:L323" si="103">(+K314-J314)/7</f>
        <v>25.714285714285715</v>
      </c>
      <c r="M314" s="718" t="s">
        <v>1593</v>
      </c>
      <c r="N314" s="477">
        <f>'Plan General'!N440</f>
        <v>1</v>
      </c>
      <c r="O314" s="647">
        <f t="shared" ref="O314:O323" si="104">IF(N314/I314&gt;1,1,+N314/I314)</f>
        <v>1</v>
      </c>
      <c r="P314" s="479">
        <f t="shared" ref="P314:P323" si="105">+L314*O314</f>
        <v>25.714285714285715</v>
      </c>
      <c r="Q314" s="479">
        <f t="shared" ref="Q314:Q323" si="106">IF(K314&lt;=$T$5,P314,0)</f>
        <v>0</v>
      </c>
      <c r="R314" s="479">
        <f t="shared" ref="R314:R323" si="107">IF($T$5&gt;=K314,L314,0)</f>
        <v>0</v>
      </c>
      <c r="S314" s="480"/>
      <c r="T314" s="480"/>
      <c r="U314" s="208" t="str">
        <f>'Plan General'!U440</f>
        <v>Se firmó convenio 136 de 2015 con el DANE.</v>
      </c>
      <c r="V314" s="481">
        <f t="shared" ref="V314:V323" si="108">IF(O314=100%,2,0)</f>
        <v>2</v>
      </c>
      <c r="W314" s="1264">
        <f t="shared" si="86"/>
        <v>0</v>
      </c>
      <c r="X314" s="481" t="str">
        <f t="shared" ref="X314:X323" si="109">IF(V314+W314&gt;1,"CUMPLIDA",IF(W314=1,"EN TERMINO","VENCIDA"))</f>
        <v>CUMPLIDA</v>
      </c>
      <c r="Y314" s="1512" t="str">
        <f>IF(X314&amp;X315&amp;X316="CUMPLIDA","CUMPLIDA",IF(OR(X314="VENCIDA",X315="VENCIDA",X316="VENCIDA"),"VENCIDA",IF(V314+V315+V316=6,"CUMPLIDA","EN TERMINO")))</f>
        <v>EN TERMINO</v>
      </c>
      <c r="AB314" s="1105"/>
    </row>
    <row r="315" spans="1:28" ht="96" x14ac:dyDescent="0.2">
      <c r="A315" s="1516"/>
      <c r="B315" s="1481"/>
      <c r="C315" s="1481" t="s">
        <v>1316</v>
      </c>
      <c r="D315" s="1481" t="s">
        <v>1316</v>
      </c>
      <c r="E315" s="763" t="s">
        <v>1560</v>
      </c>
      <c r="F315" s="489" t="s">
        <v>1316</v>
      </c>
      <c r="G315" s="763" t="s">
        <v>1571</v>
      </c>
      <c r="H315" s="706" t="s">
        <v>1572</v>
      </c>
      <c r="I315" s="706">
        <v>1</v>
      </c>
      <c r="J315" s="764">
        <v>42064</v>
      </c>
      <c r="K315" s="764">
        <v>42369</v>
      </c>
      <c r="L315" s="479">
        <f t="shared" si="103"/>
        <v>43.571428571428569</v>
      </c>
      <c r="M315" s="718" t="s">
        <v>1593</v>
      </c>
      <c r="N315" s="477">
        <f>'Plan General'!N441</f>
        <v>1</v>
      </c>
      <c r="O315" s="647">
        <f t="shared" si="104"/>
        <v>1</v>
      </c>
      <c r="P315" s="479">
        <f t="shared" si="105"/>
        <v>43.571428571428569</v>
      </c>
      <c r="Q315" s="479">
        <f t="shared" si="106"/>
        <v>0</v>
      </c>
      <c r="R315" s="479">
        <f t="shared" si="107"/>
        <v>0</v>
      </c>
      <c r="S315" s="480"/>
      <c r="T315" s="480"/>
      <c r="U315" s="208" t="str">
        <f>'Plan General'!U441</f>
        <v>Se fortaleció el Sistema de Información para la Regulación del Transporte de Carga por Carretera SIRTCC mediante el Rediseño del sistema en su componente SICETAC (Sistema de Información de Costos Eficientes), en busca de actualizar, fortalecer y flexibilizar la herramienta, se suministraron más configuraciones vehiculares, modelos, tipos de carga, nodos, y rendimientos entre otros componentes. El producto final fue entregado el 31 de Diciembre de 2015.</v>
      </c>
      <c r="V315" s="481">
        <f t="shared" si="108"/>
        <v>2</v>
      </c>
      <c r="W315" s="1264">
        <f t="shared" si="86"/>
        <v>0</v>
      </c>
      <c r="X315" s="481" t="str">
        <f t="shared" si="109"/>
        <v>CUMPLIDA</v>
      </c>
      <c r="Y315" s="1513"/>
      <c r="AB315" s="1105"/>
    </row>
    <row r="316" spans="1:28" ht="132" x14ac:dyDescent="0.2">
      <c r="A316" s="1516"/>
      <c r="B316" s="1481"/>
      <c r="C316" s="1481" t="s">
        <v>1316</v>
      </c>
      <c r="D316" s="1481" t="s">
        <v>1316</v>
      </c>
      <c r="E316" s="763" t="s">
        <v>1561</v>
      </c>
      <c r="F316" s="489" t="s">
        <v>1316</v>
      </c>
      <c r="G316" s="763" t="s">
        <v>1573</v>
      </c>
      <c r="H316" s="706" t="s">
        <v>1574</v>
      </c>
      <c r="I316" s="706">
        <v>1</v>
      </c>
      <c r="J316" s="764">
        <v>42036</v>
      </c>
      <c r="K316" s="764">
        <v>42460</v>
      </c>
      <c r="L316" s="479">
        <f t="shared" si="103"/>
        <v>60.571428571428569</v>
      </c>
      <c r="M316" s="718" t="s">
        <v>1593</v>
      </c>
      <c r="N316" s="477">
        <f>'Plan General'!N442</f>
        <v>0.7</v>
      </c>
      <c r="O316" s="647">
        <f t="shared" si="104"/>
        <v>0.7</v>
      </c>
      <c r="P316" s="479">
        <f t="shared" si="105"/>
        <v>42.4</v>
      </c>
      <c r="Q316" s="479">
        <f t="shared" si="106"/>
        <v>0</v>
      </c>
      <c r="R316" s="479">
        <f t="shared" si="107"/>
        <v>0</v>
      </c>
      <c r="S316" s="480"/>
      <c r="T316" s="480"/>
      <c r="U316" s="208" t="str">
        <f>'Plan General'!U442</f>
        <v>La primera versión del documento de Proyecto modificatorio del Decreto 173 de 2001 fue publicada en la web de la entidad en el mes de junio de 2015 y a partir de dicha publicación se recibieron observaciones sobre el documento las cuales fueron discutidas en diversas mesas de trabajo con diferentes actores de la cadena de transporte de carga. Superada la etapa de las mesas de discusión se generó un documento ajustado, el cual fue circulado entre los participantes de las citadas mesas y en el transcurso del mes de febrero se publicará la segunda versión del proyecto modificatorio para continuar con el proceso.</v>
      </c>
      <c r="V316" s="481">
        <f t="shared" si="108"/>
        <v>0</v>
      </c>
      <c r="W316" s="1264">
        <f t="shared" si="86"/>
        <v>1</v>
      </c>
      <c r="X316" s="481" t="str">
        <f t="shared" si="109"/>
        <v>EN TERMINO</v>
      </c>
      <c r="Y316" s="1513"/>
      <c r="AB316" s="1105"/>
    </row>
    <row r="317" spans="1:28" ht="108" x14ac:dyDescent="0.2">
      <c r="A317" s="1452">
        <v>2</v>
      </c>
      <c r="B317" s="1413" t="s">
        <v>1553</v>
      </c>
      <c r="C317" s="1413" t="s">
        <v>1316</v>
      </c>
      <c r="D317" s="1413" t="s">
        <v>1316</v>
      </c>
      <c r="E317" s="1398" t="s">
        <v>1562</v>
      </c>
      <c r="F317" s="1481" t="s">
        <v>1316</v>
      </c>
      <c r="G317" s="763" t="s">
        <v>1575</v>
      </c>
      <c r="H317" s="1059" t="s">
        <v>1576</v>
      </c>
      <c r="I317" s="706">
        <v>1</v>
      </c>
      <c r="J317" s="764">
        <v>42023</v>
      </c>
      <c r="K317" s="764">
        <v>42217</v>
      </c>
      <c r="L317" s="479">
        <f t="shared" si="103"/>
        <v>27.714285714285715</v>
      </c>
      <c r="M317" s="718" t="s">
        <v>1593</v>
      </c>
      <c r="N317" s="477">
        <f>'Plan General'!N443</f>
        <v>1</v>
      </c>
      <c r="O317" s="647">
        <f t="shared" si="104"/>
        <v>1</v>
      </c>
      <c r="P317" s="479">
        <f t="shared" si="105"/>
        <v>27.714285714285715</v>
      </c>
      <c r="Q317" s="479">
        <f t="shared" si="106"/>
        <v>0</v>
      </c>
      <c r="R317" s="479">
        <f t="shared" si="107"/>
        <v>0</v>
      </c>
      <c r="S317" s="480"/>
      <c r="T317" s="480"/>
      <c r="U317" s="208" t="str">
        <f>'Plan General'!U443</f>
        <v>La campaña de contacto a las empresas se está desarrollando Mediante Contrato 1970 de 2015, cuyo objeto es Centro de Contacto al ciudadano -Mesa de ayuda -Registro Nacional de Despachos de Carga RNDC.</v>
      </c>
      <c r="V317" s="481">
        <f t="shared" si="108"/>
        <v>2</v>
      </c>
      <c r="W317" s="1264">
        <f t="shared" si="86"/>
        <v>0</v>
      </c>
      <c r="X317" s="481" t="str">
        <f t="shared" si="109"/>
        <v>CUMPLIDA</v>
      </c>
      <c r="Y317" s="1512" t="str">
        <f>IF(X317&amp;X318="CUMPLIDA","CUMPLIDA",IF(OR(X317="VENCIDA",X318="VENCIDA"),"VENCIDA",IF(V317+V318=4,"CUMPLIDA","EN TERMINO")))</f>
        <v>CUMPLIDA</v>
      </c>
      <c r="AB317" s="1105"/>
    </row>
    <row r="318" spans="1:28" ht="108" x14ac:dyDescent="0.2">
      <c r="A318" s="1516"/>
      <c r="B318" s="1481"/>
      <c r="C318" s="1481"/>
      <c r="D318" s="1481"/>
      <c r="E318" s="1481"/>
      <c r="F318" s="1481"/>
      <c r="G318" s="763" t="s">
        <v>1577</v>
      </c>
      <c r="H318" s="1059" t="s">
        <v>1578</v>
      </c>
      <c r="I318" s="706">
        <v>1</v>
      </c>
      <c r="J318" s="764">
        <v>42023</v>
      </c>
      <c r="K318" s="764">
        <v>42063</v>
      </c>
      <c r="L318" s="479">
        <f t="shared" si="103"/>
        <v>5.7142857142857144</v>
      </c>
      <c r="M318" s="718" t="s">
        <v>1593</v>
      </c>
      <c r="N318" s="477">
        <f>'Plan General'!N444</f>
        <v>1</v>
      </c>
      <c r="O318" s="647">
        <f t="shared" si="104"/>
        <v>1</v>
      </c>
      <c r="P318" s="479">
        <f t="shared" si="105"/>
        <v>5.7142857142857144</v>
      </c>
      <c r="Q318" s="479">
        <f t="shared" si="106"/>
        <v>0</v>
      </c>
      <c r="R318" s="479">
        <f t="shared" si="107"/>
        <v>0</v>
      </c>
      <c r="S318" s="480"/>
      <c r="T318" s="480"/>
      <c r="U318" s="208" t="str">
        <f>'Plan General'!U444</f>
        <v>Mediante oficio 20151420049041 del 26 de febrero de 2015, se remite el listado de las empresas solicitadas al Superintendente de Puertos y Transporte.</v>
      </c>
      <c r="V318" s="481">
        <f t="shared" si="108"/>
        <v>2</v>
      </c>
      <c r="W318" s="1264">
        <f t="shared" si="86"/>
        <v>0</v>
      </c>
      <c r="X318" s="481" t="str">
        <f t="shared" si="109"/>
        <v>CUMPLIDA</v>
      </c>
      <c r="Y318" s="1513"/>
      <c r="AB318" s="1105"/>
    </row>
    <row r="319" spans="1:28" ht="204" x14ac:dyDescent="0.2">
      <c r="A319" s="1030">
        <v>6</v>
      </c>
      <c r="B319" s="703" t="s">
        <v>1555</v>
      </c>
      <c r="C319" s="703" t="s">
        <v>1316</v>
      </c>
      <c r="D319" s="703" t="s">
        <v>1316</v>
      </c>
      <c r="E319" s="763" t="s">
        <v>1564</v>
      </c>
      <c r="F319" s="489" t="s">
        <v>1316</v>
      </c>
      <c r="G319" s="763" t="s">
        <v>1583</v>
      </c>
      <c r="H319" s="212" t="s">
        <v>1584</v>
      </c>
      <c r="I319" s="212">
        <v>1</v>
      </c>
      <c r="J319" s="1060">
        <v>42037</v>
      </c>
      <c r="K319" s="1060">
        <v>42369</v>
      </c>
      <c r="L319" s="479">
        <f t="shared" si="103"/>
        <v>47.428571428571431</v>
      </c>
      <c r="M319" s="718" t="s">
        <v>1593</v>
      </c>
      <c r="N319" s="477">
        <f>'Plan General'!N447</f>
        <v>1</v>
      </c>
      <c r="O319" s="647">
        <f t="shared" si="104"/>
        <v>1</v>
      </c>
      <c r="P319" s="479">
        <f t="shared" si="105"/>
        <v>47.428571428571431</v>
      </c>
      <c r="Q319" s="479">
        <f t="shared" si="106"/>
        <v>0</v>
      </c>
      <c r="R319" s="479">
        <f t="shared" si="107"/>
        <v>0</v>
      </c>
      <c r="S319" s="480"/>
      <c r="T319" s="480"/>
      <c r="U319" s="208" t="str">
        <f>'Plan General'!U447</f>
        <v>De acuerdo a lo establecido en el Documento Conpes 3547 de 2008, se adelantan estudios y programas que permitan la implementación de nuevas tecnologías que faciliten el desarrollo de la Política Nacional Logística. Dentro de los estudios adelantados en 2015, se encuentran "Realizar el Análisis, Diseño, Desarrollo e Implementación de la Herramienta Integradora de Sistemas de Enturnamiento", "Diseño, Desarrollo e Implementación del Portal Logístico de Colombia –   PLC (Piloto Bogotá – Barranquilla)" y "Estudios de factibilidad para la PLATAFORMA LOGÍSTICA PERIURBANA EN SOACHA, con el fin de analizar su estructuración técnica, legal y financiera y lograr su promoción y desarrollo". De los estudios citados anteriormente ya se cuenta con los productos finales. Con el desarrollo de los citados proyectos se cumplieron las metas establecidas en el PND 2010-2014 y se avanzó en el cumplimiento del PND 2014-2018.</v>
      </c>
      <c r="V319" s="481">
        <f t="shared" si="108"/>
        <v>2</v>
      </c>
      <c r="W319" s="1264">
        <f t="shared" si="86"/>
        <v>0</v>
      </c>
      <c r="X319" s="481" t="str">
        <f t="shared" si="109"/>
        <v>CUMPLIDA</v>
      </c>
      <c r="Y319" s="481" t="str">
        <f>IF(X319="CUMPLIDA","CUMPLIDA",IF(X319="EN TERMINO","EN TERMINO","VENCIDA"))</f>
        <v>CUMPLIDA</v>
      </c>
      <c r="AB319" s="1105"/>
    </row>
    <row r="320" spans="1:28" ht="312" x14ac:dyDescent="0.2">
      <c r="A320" s="1030">
        <v>9</v>
      </c>
      <c r="B320" s="703" t="s">
        <v>1556</v>
      </c>
      <c r="C320" s="703" t="s">
        <v>1316</v>
      </c>
      <c r="D320" s="703" t="s">
        <v>1316</v>
      </c>
      <c r="E320" s="763" t="s">
        <v>1565</v>
      </c>
      <c r="F320" s="489" t="s">
        <v>1316</v>
      </c>
      <c r="G320" s="763" t="s">
        <v>1585</v>
      </c>
      <c r="H320" s="1061" t="s">
        <v>1586</v>
      </c>
      <c r="I320" s="212">
        <v>1</v>
      </c>
      <c r="J320" s="1062">
        <v>42065</v>
      </c>
      <c r="K320" s="1062">
        <v>42369</v>
      </c>
      <c r="L320" s="479">
        <f t="shared" si="103"/>
        <v>43.428571428571431</v>
      </c>
      <c r="M320" s="718" t="s">
        <v>1594</v>
      </c>
      <c r="N320" s="477">
        <f>'Plan General'!N448</f>
        <v>1</v>
      </c>
      <c r="O320" s="647">
        <f t="shared" si="104"/>
        <v>1</v>
      </c>
      <c r="P320" s="479">
        <f t="shared" si="105"/>
        <v>43.428571428571431</v>
      </c>
      <c r="Q320" s="479">
        <f t="shared" si="106"/>
        <v>0</v>
      </c>
      <c r="R320" s="479">
        <f t="shared" si="107"/>
        <v>0</v>
      </c>
      <c r="S320" s="480"/>
      <c r="T320" s="480"/>
      <c r="U320" s="208" t="str">
        <f>'Plan General'!U448</f>
        <v>Se expidieron las Siguientes Instrucciones a la Concesión RUNT  y Organismos de Tránsito para mejorar la calidad de información del Registro Nacional Automotor:
Radicado MT No.: 20154010032181 de 11-02-2015
Radicado MT No.: 20154010197611 de 19-06-2015
Radicado MT No.: 201 54010246321 de 22-07-2015
Radicado MT No.: 20154000070611 de 18-03-2015
ACTA No. 623  Mintransporte - Interventoria y Concesión RUNT
ACTA No. 688 Mesa de Trabajo — Calidad de Datos 
ACTA No. 704 Mesa de Trabajo — Calidad de Datos 
ACTA No. 773 Mesa de Trabajo — Calidad de Datos</v>
      </c>
      <c r="V320" s="481">
        <f t="shared" si="108"/>
        <v>2</v>
      </c>
      <c r="W320" s="1264">
        <f t="shared" si="86"/>
        <v>0</v>
      </c>
      <c r="X320" s="481" t="str">
        <f t="shared" si="109"/>
        <v>CUMPLIDA</v>
      </c>
      <c r="Y320" s="481" t="str">
        <f>IF(X320="CUMPLIDA","CUMPLIDA",IF(X320="EN TERMINO","EN TERMINO","VENCIDA"))</f>
        <v>CUMPLIDA</v>
      </c>
      <c r="AB320" s="1105"/>
    </row>
    <row r="321" spans="1:28" ht="372" x14ac:dyDescent="0.2">
      <c r="A321" s="1030">
        <v>10</v>
      </c>
      <c r="B321" s="703" t="s">
        <v>1557</v>
      </c>
      <c r="C321" s="703" t="s">
        <v>1316</v>
      </c>
      <c r="D321" s="703" t="s">
        <v>1316</v>
      </c>
      <c r="E321" s="1063" t="s">
        <v>1566</v>
      </c>
      <c r="F321" s="489" t="s">
        <v>1316</v>
      </c>
      <c r="G321" s="1063" t="s">
        <v>1587</v>
      </c>
      <c r="H321" s="1064" t="s">
        <v>1588</v>
      </c>
      <c r="I321" s="1064">
        <v>1</v>
      </c>
      <c r="J321" s="1065">
        <v>42036</v>
      </c>
      <c r="K321" s="1065">
        <v>42368</v>
      </c>
      <c r="L321" s="479">
        <f t="shared" si="103"/>
        <v>47.428571428571431</v>
      </c>
      <c r="M321" s="718" t="s">
        <v>1595</v>
      </c>
      <c r="N321" s="477">
        <f>'Plan General'!N449</f>
        <v>1</v>
      </c>
      <c r="O321" s="647">
        <f t="shared" si="104"/>
        <v>1</v>
      </c>
      <c r="P321" s="479">
        <f t="shared" si="105"/>
        <v>47.428571428571431</v>
      </c>
      <c r="Q321" s="479">
        <f t="shared" si="106"/>
        <v>0</v>
      </c>
      <c r="R321" s="479">
        <f t="shared" si="107"/>
        <v>0</v>
      </c>
      <c r="S321" s="480"/>
      <c r="T321" s="480"/>
      <c r="U321" s="208" t="str">
        <f>'Plan General'!U449</f>
        <v xml:space="preserve">El Ministerio de transporte realizo el análisis de las normas expuestas, encontrando que no existen inconsistencia y falta de claridad respecto del ámbito regulatorio del programa. 
Mediante el Decreto 1769 de 2013, se derogó la caución como mecanismo de reposición, y posteriormente con el Decreto 2944 de 2013 se incluye el hurto como nuevo mecanismo de reposición manteniéndose,  vigente la desintegración física total como mecanismo de reposición.
Con la eliminación de la caución se pretende dar mayor efectividad al programa de renovación del parque automotor de carga. Lo anterior, teniendo en cuenta que entre los años 2005 a 2012 de las cauciones o pólizas de cumplimiento aprobadas se hizo exigibles más del 95%, lo que indica que el objeto de la reposición por desintegración física total no cumplía con su propósito.
Ahora bien, la Resolución 7036 de 2012 que contempla las características y requisitos de los vehículos objeto de reposición no prevé la posibilidad de reponer vehículos con P.B.V. inferior a 10.500 kg. </v>
      </c>
      <c r="V321" s="481">
        <f t="shared" si="108"/>
        <v>2</v>
      </c>
      <c r="W321" s="1264">
        <f t="shared" si="86"/>
        <v>0</v>
      </c>
      <c r="X321" s="481" t="str">
        <f t="shared" si="109"/>
        <v>CUMPLIDA</v>
      </c>
      <c r="Y321" s="481" t="str">
        <f>IF(X321="CUMPLIDA","CUMPLIDA",IF(X321="EN TERMINO","EN TERMINO","VENCIDA"))</f>
        <v>CUMPLIDA</v>
      </c>
      <c r="AB321" s="1105"/>
    </row>
    <row r="322" spans="1:28" ht="90.75" customHeight="1" x14ac:dyDescent="0.2">
      <c r="A322" s="1452">
        <v>11</v>
      </c>
      <c r="B322" s="1413" t="s">
        <v>1558</v>
      </c>
      <c r="C322" s="1413" t="s">
        <v>1316</v>
      </c>
      <c r="D322" s="1413" t="s">
        <v>1316</v>
      </c>
      <c r="E322" s="763" t="s">
        <v>1567</v>
      </c>
      <c r="F322" s="489" t="s">
        <v>1316</v>
      </c>
      <c r="G322" s="1066" t="s">
        <v>1589</v>
      </c>
      <c r="H322" s="1064" t="s">
        <v>1590</v>
      </c>
      <c r="I322" s="1067">
        <v>1</v>
      </c>
      <c r="J322" s="764">
        <v>42036</v>
      </c>
      <c r="K322" s="764">
        <v>42369</v>
      </c>
      <c r="L322" s="479">
        <f t="shared" si="103"/>
        <v>47.571428571428569</v>
      </c>
      <c r="M322" s="718" t="s">
        <v>1596</v>
      </c>
      <c r="N322" s="477">
        <f>'Plan General'!N450</f>
        <v>1</v>
      </c>
      <c r="O322" s="647">
        <f t="shared" si="104"/>
        <v>1</v>
      </c>
      <c r="P322" s="479">
        <f t="shared" si="105"/>
        <v>47.571428571428569</v>
      </c>
      <c r="Q322" s="479">
        <f t="shared" si="106"/>
        <v>0</v>
      </c>
      <c r="R322" s="479">
        <f t="shared" si="107"/>
        <v>0</v>
      </c>
      <c r="S322" s="480"/>
      <c r="T322" s="480"/>
      <c r="U322" s="208" t="str">
        <f>'Plan General'!U450</f>
        <v>NO SE EXPEDIRÀ UNA RESOLUCIÒN PARA VIDA ÙTIL, POR CAMBIO EN LA PÒLITICA PÙBLICA, teniendo en cuenta el acta de acuerdo suscrita entre el Ministerio de Transporte, los gremios y transportadores que participan en la "Cruzada Nacional por la Dignidad Camionera" del 18 de marzo de 2015-ITEM denominado Parque Automotor; así mismo se expide la resolución 00756 del 26 de marzo de 2015, mediante la cual modifica el artículo 10 de la resolución 7036 del 2012 "montos de reconocimiento economico por desintegración física total de los vehículos de servicio publico de transporte de carga y la consecuente cancelación de su matricula" para incentivar la desintegración de dichos vehículos.</v>
      </c>
      <c r="V322" s="481">
        <f t="shared" si="108"/>
        <v>2</v>
      </c>
      <c r="W322" s="1264">
        <f t="shared" si="86"/>
        <v>0</v>
      </c>
      <c r="X322" s="481" t="str">
        <f t="shared" si="109"/>
        <v>CUMPLIDA</v>
      </c>
      <c r="Y322" s="1512" t="str">
        <f>IF(X322&amp;X323="CUMPLIDA","CUMPLIDA",IF(OR(X322="VENCIDA",X323="VENCIDA"),"VENCIDA",IF(V322+V323=4,"CUMPLIDA","EN TERMINO")))</f>
        <v>CUMPLIDA</v>
      </c>
      <c r="AB322" s="1105"/>
    </row>
    <row r="323" spans="1:28" ht="100.5" customHeight="1" x14ac:dyDescent="0.2">
      <c r="A323" s="1516"/>
      <c r="B323" s="1481"/>
      <c r="C323" s="1481"/>
      <c r="D323" s="1481"/>
      <c r="E323" s="763" t="s">
        <v>1568</v>
      </c>
      <c r="F323" s="489" t="s">
        <v>1316</v>
      </c>
      <c r="G323" s="1066" t="s">
        <v>1591</v>
      </c>
      <c r="H323" s="1064" t="s">
        <v>1592</v>
      </c>
      <c r="I323" s="1067">
        <v>1</v>
      </c>
      <c r="J323" s="764">
        <v>42036</v>
      </c>
      <c r="K323" s="764">
        <v>42369</v>
      </c>
      <c r="L323" s="479">
        <f t="shared" si="103"/>
        <v>47.571428571428569</v>
      </c>
      <c r="M323" s="718" t="s">
        <v>1596</v>
      </c>
      <c r="N323" s="477">
        <f>'Plan General'!N451</f>
        <v>1</v>
      </c>
      <c r="O323" s="647">
        <f t="shared" si="104"/>
        <v>1</v>
      </c>
      <c r="P323" s="479">
        <f t="shared" si="105"/>
        <v>47.571428571428569</v>
      </c>
      <c r="Q323" s="479">
        <f t="shared" si="106"/>
        <v>0</v>
      </c>
      <c r="R323" s="479">
        <f t="shared" si="107"/>
        <v>0</v>
      </c>
      <c r="S323" s="480"/>
      <c r="T323" s="480"/>
      <c r="U323" s="208" t="str">
        <f>'Plan General'!U451</f>
        <v>Esta meta se cumplió en el marco de las mesas con los gremios  y transportadores  que participan en la "Cruzada Nacional por la Dignidad Camionera" del 18 de marzo de 2015-ITEM denominado Parque Automotor; se suscribió el  acta de acuerdo  entre el Ministerio de Transporte, los gremios y transportadores y se definió NO DETERMINAR VIDA ÛTIL; así mismo se expide la resolución 00756 del 26 de marzo de 2015, mediante la cual modifica el artículo 10 de la resolución 7036 del 2012 "montos de reconocimiento economico por desintegración física total de los vehículos de servicio publico de transporte de carga y la consecuente cancelación de su matricula" para incentivar la desintegración de dichos vehículos,</v>
      </c>
      <c r="V323" s="481">
        <f t="shared" si="108"/>
        <v>2</v>
      </c>
      <c r="W323" s="1264">
        <f t="shared" si="86"/>
        <v>0</v>
      </c>
      <c r="X323" s="481" t="str">
        <f t="shared" si="109"/>
        <v>CUMPLIDA</v>
      </c>
      <c r="Y323" s="1513"/>
      <c r="AB323" s="1105"/>
    </row>
  </sheetData>
  <autoFilter ref="A7:WWE323"/>
  <mergeCells count="385">
    <mergeCell ref="T5:U5"/>
    <mergeCell ref="F317:F318"/>
    <mergeCell ref="Y317:Y318"/>
    <mergeCell ref="A322:A323"/>
    <mergeCell ref="B322:B323"/>
    <mergeCell ref="C322:C323"/>
    <mergeCell ref="D322:D323"/>
    <mergeCell ref="Y322:Y323"/>
    <mergeCell ref="A317:A318"/>
    <mergeCell ref="B317:B318"/>
    <mergeCell ref="C317:C318"/>
    <mergeCell ref="D317:D318"/>
    <mergeCell ref="E317:E318"/>
    <mergeCell ref="Y309:Y310"/>
    <mergeCell ref="A314:A316"/>
    <mergeCell ref="B314:B316"/>
    <mergeCell ref="C314:C316"/>
    <mergeCell ref="D314:D316"/>
    <mergeCell ref="Y314:Y316"/>
    <mergeCell ref="A309:A310"/>
    <mergeCell ref="B309:B310"/>
    <mergeCell ref="C309:C310"/>
    <mergeCell ref="D309:D310"/>
    <mergeCell ref="F309:F310"/>
    <mergeCell ref="Y303:Y304"/>
    <mergeCell ref="A306:A308"/>
    <mergeCell ref="B306:B308"/>
    <mergeCell ref="C306:C308"/>
    <mergeCell ref="D306:D308"/>
    <mergeCell ref="Y306:Y308"/>
    <mergeCell ref="E307:E308"/>
    <mergeCell ref="F307:F308"/>
    <mergeCell ref="A303:A304"/>
    <mergeCell ref="B303:B304"/>
    <mergeCell ref="C303:C304"/>
    <mergeCell ref="D303:D304"/>
    <mergeCell ref="F303:F304"/>
    <mergeCell ref="F298:F299"/>
    <mergeCell ref="Y298:Y299"/>
    <mergeCell ref="A301:A302"/>
    <mergeCell ref="B301:B302"/>
    <mergeCell ref="C301:C302"/>
    <mergeCell ref="D301:D302"/>
    <mergeCell ref="E301:E302"/>
    <mergeCell ref="F301:F302"/>
    <mergeCell ref="Y301:Y302"/>
    <mergeCell ref="A298:A299"/>
    <mergeCell ref="B298:B299"/>
    <mergeCell ref="C298:C299"/>
    <mergeCell ref="D298:D299"/>
    <mergeCell ref="E298:E299"/>
    <mergeCell ref="F294:F295"/>
    <mergeCell ref="Y294:Y295"/>
    <mergeCell ref="A296:A297"/>
    <mergeCell ref="B296:B297"/>
    <mergeCell ref="C296:C297"/>
    <mergeCell ref="D296:D297"/>
    <mergeCell ref="E296:E297"/>
    <mergeCell ref="F296:F297"/>
    <mergeCell ref="Y296:Y297"/>
    <mergeCell ref="A294:A295"/>
    <mergeCell ref="B294:B295"/>
    <mergeCell ref="C294:C295"/>
    <mergeCell ref="D294:D295"/>
    <mergeCell ref="E294:E295"/>
    <mergeCell ref="A290:A291"/>
    <mergeCell ref="B290:B291"/>
    <mergeCell ref="C290:C291"/>
    <mergeCell ref="D290:D291"/>
    <mergeCell ref="Y290:Y291"/>
    <mergeCell ref="A287:A288"/>
    <mergeCell ref="B287:B288"/>
    <mergeCell ref="C287:C288"/>
    <mergeCell ref="D287:D288"/>
    <mergeCell ref="Y287:Y288"/>
    <mergeCell ref="A284:A286"/>
    <mergeCell ref="B284:B286"/>
    <mergeCell ref="C284:C286"/>
    <mergeCell ref="D284:D286"/>
    <mergeCell ref="Y284:Y286"/>
    <mergeCell ref="A281:A283"/>
    <mergeCell ref="B281:B283"/>
    <mergeCell ref="C281:C283"/>
    <mergeCell ref="D281:D283"/>
    <mergeCell ref="Y281:Y283"/>
    <mergeCell ref="A279:A280"/>
    <mergeCell ref="B279:B280"/>
    <mergeCell ref="C279:C280"/>
    <mergeCell ref="D279:D280"/>
    <mergeCell ref="Y279:Y280"/>
    <mergeCell ref="Y253:Y254"/>
    <mergeCell ref="A276:A278"/>
    <mergeCell ref="B276:B278"/>
    <mergeCell ref="C276:C278"/>
    <mergeCell ref="D276:D278"/>
    <mergeCell ref="Y276:Y278"/>
    <mergeCell ref="A253:A254"/>
    <mergeCell ref="B253:B254"/>
    <mergeCell ref="C253:C254"/>
    <mergeCell ref="D253:D254"/>
    <mergeCell ref="E253:E254"/>
    <mergeCell ref="Y247:Y249"/>
    <mergeCell ref="A250:A252"/>
    <mergeCell ref="B250:B252"/>
    <mergeCell ref="C250:C252"/>
    <mergeCell ref="D250:D252"/>
    <mergeCell ref="E250:E252"/>
    <mergeCell ref="Y250:Y252"/>
    <mergeCell ref="A247:A249"/>
    <mergeCell ref="B247:B249"/>
    <mergeCell ref="C247:C249"/>
    <mergeCell ref="D247:D249"/>
    <mergeCell ref="E247:E249"/>
    <mergeCell ref="Y217:Y218"/>
    <mergeCell ref="A223:A224"/>
    <mergeCell ref="B223:B224"/>
    <mergeCell ref="C223:C224"/>
    <mergeCell ref="D223:D224"/>
    <mergeCell ref="Y223:Y224"/>
    <mergeCell ref="A217:A218"/>
    <mergeCell ref="B217:B218"/>
    <mergeCell ref="C217:C218"/>
    <mergeCell ref="D217:D218"/>
    <mergeCell ref="E217:E218"/>
    <mergeCell ref="A214:A215"/>
    <mergeCell ref="B214:B215"/>
    <mergeCell ref="C214:C215"/>
    <mergeCell ref="D214:D215"/>
    <mergeCell ref="Y214:Y215"/>
    <mergeCell ref="Y208:Y210"/>
    <mergeCell ref="A211:A213"/>
    <mergeCell ref="B211:B213"/>
    <mergeCell ref="C211:C213"/>
    <mergeCell ref="D211:D213"/>
    <mergeCell ref="E211:E213"/>
    <mergeCell ref="Y211:Y213"/>
    <mergeCell ref="A208:A210"/>
    <mergeCell ref="B208:B210"/>
    <mergeCell ref="C208:C210"/>
    <mergeCell ref="D208:D210"/>
    <mergeCell ref="E208:E210"/>
    <mergeCell ref="Y204:Y205"/>
    <mergeCell ref="A206:A207"/>
    <mergeCell ref="B206:B207"/>
    <mergeCell ref="C206:C207"/>
    <mergeCell ref="D206:D207"/>
    <mergeCell ref="E206:E207"/>
    <mergeCell ref="Y206:Y207"/>
    <mergeCell ref="A204:A205"/>
    <mergeCell ref="B204:B205"/>
    <mergeCell ref="C204:C205"/>
    <mergeCell ref="D204:D205"/>
    <mergeCell ref="E204:E205"/>
    <mergeCell ref="Y199:Y201"/>
    <mergeCell ref="A202:A203"/>
    <mergeCell ref="B202:B203"/>
    <mergeCell ref="C202:C203"/>
    <mergeCell ref="D202:D203"/>
    <mergeCell ref="E202:E203"/>
    <mergeCell ref="Y202:Y203"/>
    <mergeCell ref="A199:A201"/>
    <mergeCell ref="B199:B201"/>
    <mergeCell ref="C199:C201"/>
    <mergeCell ref="D199:D201"/>
    <mergeCell ref="E199:E201"/>
    <mergeCell ref="A194:A198"/>
    <mergeCell ref="B194:B198"/>
    <mergeCell ref="C194:C198"/>
    <mergeCell ref="D194:D198"/>
    <mergeCell ref="Y194:Y198"/>
    <mergeCell ref="A188:A193"/>
    <mergeCell ref="B188:B193"/>
    <mergeCell ref="C188:C193"/>
    <mergeCell ref="D188:D193"/>
    <mergeCell ref="Y188:Y193"/>
    <mergeCell ref="E190:E191"/>
    <mergeCell ref="F181:F182"/>
    <mergeCell ref="M181:M182"/>
    <mergeCell ref="Y181:Y182"/>
    <mergeCell ref="A185:A186"/>
    <mergeCell ref="B185:B186"/>
    <mergeCell ref="C185:C186"/>
    <mergeCell ref="D185:D186"/>
    <mergeCell ref="Y185:Y186"/>
    <mergeCell ref="A181:A182"/>
    <mergeCell ref="B181:B182"/>
    <mergeCell ref="C181:C182"/>
    <mergeCell ref="D181:D182"/>
    <mergeCell ref="E181:E182"/>
    <mergeCell ref="A167:A170"/>
    <mergeCell ref="B167:B170"/>
    <mergeCell ref="C167:C170"/>
    <mergeCell ref="D167:D170"/>
    <mergeCell ref="E167:E170"/>
    <mergeCell ref="F167:F170"/>
    <mergeCell ref="M167:M170"/>
    <mergeCell ref="Y167:Y170"/>
    <mergeCell ref="A175:A180"/>
    <mergeCell ref="B175:B180"/>
    <mergeCell ref="C175:C180"/>
    <mergeCell ref="D175:D180"/>
    <mergeCell ref="E175:E180"/>
    <mergeCell ref="F175:F180"/>
    <mergeCell ref="M175:M180"/>
    <mergeCell ref="Y175:Y180"/>
    <mergeCell ref="C134:C138"/>
    <mergeCell ref="D134:D138"/>
    <mergeCell ref="F134:F138"/>
    <mergeCell ref="M134:M138"/>
    <mergeCell ref="F153:F158"/>
    <mergeCell ref="M153:M158"/>
    <mergeCell ref="Y153:Y158"/>
    <mergeCell ref="A161:A166"/>
    <mergeCell ref="B161:B166"/>
    <mergeCell ref="C161:C166"/>
    <mergeCell ref="D161:D166"/>
    <mergeCell ref="E161:E166"/>
    <mergeCell ref="F161:F166"/>
    <mergeCell ref="A153:A158"/>
    <mergeCell ref="B153:B158"/>
    <mergeCell ref="C153:C158"/>
    <mergeCell ref="D153:D158"/>
    <mergeCell ref="E153:E158"/>
    <mergeCell ref="M161:M166"/>
    <mergeCell ref="Y161:Y166"/>
    <mergeCell ref="D131:D133"/>
    <mergeCell ref="E131:E133"/>
    <mergeCell ref="A129:A130"/>
    <mergeCell ref="B129:B130"/>
    <mergeCell ref="C129:C130"/>
    <mergeCell ref="D129:D130"/>
    <mergeCell ref="E129:E130"/>
    <mergeCell ref="Y139:Y144"/>
    <mergeCell ref="A149:A151"/>
    <mergeCell ref="D149:D151"/>
    <mergeCell ref="F149:F151"/>
    <mergeCell ref="M149:M151"/>
    <mergeCell ref="Y149:Y151"/>
    <mergeCell ref="Y134:Y138"/>
    <mergeCell ref="A139:A144"/>
    <mergeCell ref="B139:B144"/>
    <mergeCell ref="C139:C144"/>
    <mergeCell ref="D139:D144"/>
    <mergeCell ref="E139:E144"/>
    <mergeCell ref="F139:F144"/>
    <mergeCell ref="G139:G144"/>
    <mergeCell ref="M139:M144"/>
    <mergeCell ref="A134:A138"/>
    <mergeCell ref="B134:B138"/>
    <mergeCell ref="F129:F130"/>
    <mergeCell ref="M129:M130"/>
    <mergeCell ref="Y129:Y130"/>
    <mergeCell ref="F131:F133"/>
    <mergeCell ref="M131:M133"/>
    <mergeCell ref="Y131:Y133"/>
    <mergeCell ref="M123:M124"/>
    <mergeCell ref="Y123:Y124"/>
    <mergeCell ref="A127:A128"/>
    <mergeCell ref="B127:B128"/>
    <mergeCell ref="C127:C128"/>
    <mergeCell ref="D127:D128"/>
    <mergeCell ref="E127:E128"/>
    <mergeCell ref="F127:F128"/>
    <mergeCell ref="M127:M128"/>
    <mergeCell ref="A123:A124"/>
    <mergeCell ref="B123:B124"/>
    <mergeCell ref="C123:C124"/>
    <mergeCell ref="D123:D124"/>
    <mergeCell ref="F123:F124"/>
    <mergeCell ref="Y127:Y128"/>
    <mergeCell ref="A131:A133"/>
    <mergeCell ref="B131:B133"/>
    <mergeCell ref="C131:C133"/>
    <mergeCell ref="A121:A122"/>
    <mergeCell ref="B121:B122"/>
    <mergeCell ref="C121:C122"/>
    <mergeCell ref="D121:D122"/>
    <mergeCell ref="F121:F122"/>
    <mergeCell ref="M121:M122"/>
    <mergeCell ref="Y121:Y122"/>
    <mergeCell ref="M117:M120"/>
    <mergeCell ref="Y117:Y120"/>
    <mergeCell ref="F110:F114"/>
    <mergeCell ref="M110:M114"/>
    <mergeCell ref="Y110:Y114"/>
    <mergeCell ref="A117:A120"/>
    <mergeCell ref="B117:B120"/>
    <mergeCell ref="C117:C120"/>
    <mergeCell ref="D117:D120"/>
    <mergeCell ref="E117:E120"/>
    <mergeCell ref="F117:F120"/>
    <mergeCell ref="A110:A114"/>
    <mergeCell ref="B110:B114"/>
    <mergeCell ref="C110:C114"/>
    <mergeCell ref="D110:D114"/>
    <mergeCell ref="E110:E114"/>
    <mergeCell ref="A103:A104"/>
    <mergeCell ref="B103:B104"/>
    <mergeCell ref="C103:C104"/>
    <mergeCell ref="D103:D104"/>
    <mergeCell ref="Y103:Y104"/>
    <mergeCell ref="F95:F96"/>
    <mergeCell ref="Y95:Y96"/>
    <mergeCell ref="A101:A102"/>
    <mergeCell ref="B101:B102"/>
    <mergeCell ref="C101:C102"/>
    <mergeCell ref="D101:D102"/>
    <mergeCell ref="Y101:Y102"/>
    <mergeCell ref="A95:A96"/>
    <mergeCell ref="B95:B96"/>
    <mergeCell ref="C95:C96"/>
    <mergeCell ref="D95:D96"/>
    <mergeCell ref="E95:E96"/>
    <mergeCell ref="F77:F78"/>
    <mergeCell ref="Y77:Y78"/>
    <mergeCell ref="A90:A91"/>
    <mergeCell ref="B90:B91"/>
    <mergeCell ref="C90:C91"/>
    <mergeCell ref="D90:D91"/>
    <mergeCell ref="E90:E91"/>
    <mergeCell ref="F90:F91"/>
    <mergeCell ref="Y90:Y91"/>
    <mergeCell ref="A77:A78"/>
    <mergeCell ref="B77:B78"/>
    <mergeCell ref="C77:C78"/>
    <mergeCell ref="D77:D78"/>
    <mergeCell ref="E77:E78"/>
    <mergeCell ref="A42:A43"/>
    <mergeCell ref="B42:B43"/>
    <mergeCell ref="C42:C43"/>
    <mergeCell ref="D42:D43"/>
    <mergeCell ref="Y42:Y43"/>
    <mergeCell ref="A35:A36"/>
    <mergeCell ref="B35:B36"/>
    <mergeCell ref="C35:C36"/>
    <mergeCell ref="D35:D36"/>
    <mergeCell ref="Y35:Y36"/>
    <mergeCell ref="A55:A56"/>
    <mergeCell ref="B55:B56"/>
    <mergeCell ref="C55:C56"/>
    <mergeCell ref="D55:D56"/>
    <mergeCell ref="Y55:Y56"/>
    <mergeCell ref="A45:A48"/>
    <mergeCell ref="B45:B48"/>
    <mergeCell ref="C45:C48"/>
    <mergeCell ref="D45:D48"/>
    <mergeCell ref="Y45:Y48"/>
    <mergeCell ref="K6:K7"/>
    <mergeCell ref="C32:C33"/>
    <mergeCell ref="D32:D33"/>
    <mergeCell ref="Y32:Y33"/>
    <mergeCell ref="Y14:Y16"/>
    <mergeCell ref="A20:A25"/>
    <mergeCell ref="B20:B25"/>
    <mergeCell ref="C20:C25"/>
    <mergeCell ref="D20:D25"/>
    <mergeCell ref="Y20:Y25"/>
    <mergeCell ref="D6:D7"/>
    <mergeCell ref="E6:E7"/>
    <mergeCell ref="A32:A33"/>
    <mergeCell ref="B32:B33"/>
    <mergeCell ref="A5:B5"/>
    <mergeCell ref="R6:R7"/>
    <mergeCell ref="S6:T6"/>
    <mergeCell ref="U6:U7"/>
    <mergeCell ref="X6:X7"/>
    <mergeCell ref="Y6:Y7"/>
    <mergeCell ref="A14:A16"/>
    <mergeCell ref="B14:B16"/>
    <mergeCell ref="C14:C16"/>
    <mergeCell ref="D14:D16"/>
    <mergeCell ref="A6:A7"/>
    <mergeCell ref="L6:L7"/>
    <mergeCell ref="B6:B7"/>
    <mergeCell ref="C6:C7"/>
    <mergeCell ref="M6:M7"/>
    <mergeCell ref="N6:N7"/>
    <mergeCell ref="O6:O7"/>
    <mergeCell ref="P6:P7"/>
    <mergeCell ref="Q6:Q7"/>
    <mergeCell ref="F6:F7"/>
    <mergeCell ref="G6:G7"/>
    <mergeCell ref="H6:H7"/>
    <mergeCell ref="I6:I7"/>
    <mergeCell ref="J6:J7"/>
  </mergeCells>
  <conditionalFormatting sqref="X29:X30 Y28:Y30 X32:X38 Y37:Y38 X40 X42:X43 Y51:Y53 X51:X56 X68:Y68 X9:X26 Y26 X313:X323 X58:Y60 X70:X96 X45:X49 X109:X182">
    <cfRule type="cellIs" dxfId="506" priority="244" operator="equal">
      <formula>"EN TERMINO"</formula>
    </cfRule>
    <cfRule type="cellIs" dxfId="505" priority="245" operator="equal">
      <formula>"CUMPLIDA"</formula>
    </cfRule>
    <cfRule type="cellIs" dxfId="504" priority="246" operator="equal">
      <formula>"VENCIDA"</formula>
    </cfRule>
  </conditionalFormatting>
  <conditionalFormatting sqref="Y54">
    <cfRule type="cellIs" dxfId="503" priority="241" operator="equal">
      <formula>"EN TERMINO"</formula>
    </cfRule>
    <cfRule type="cellIs" dxfId="502" priority="242" operator="equal">
      <formula>"CUMPLIDA"</formula>
    </cfRule>
    <cfRule type="cellIs" dxfId="501" priority="243" operator="equal">
      <formula>"VENCIDA"</formula>
    </cfRule>
  </conditionalFormatting>
  <conditionalFormatting sqref="Y55">
    <cfRule type="cellIs" dxfId="500" priority="238" operator="equal">
      <formula>"EN TERMINO"</formula>
    </cfRule>
    <cfRule type="cellIs" dxfId="499" priority="239" operator="equal">
      <formula>"CUMPLIDA"</formula>
    </cfRule>
    <cfRule type="cellIs" dxfId="498" priority="240" operator="equal">
      <formula>"VENCIDA"</formula>
    </cfRule>
  </conditionalFormatting>
  <conditionalFormatting sqref="X28">
    <cfRule type="cellIs" dxfId="497" priority="235" operator="equal">
      <formula>"EN TERMINO"</formula>
    </cfRule>
    <cfRule type="cellIs" dxfId="496" priority="236" operator="equal">
      <formula>"CUMPLIDA"</formula>
    </cfRule>
    <cfRule type="cellIs" dxfId="495" priority="237" operator="equal">
      <formula>"VENCIDA"</formula>
    </cfRule>
  </conditionalFormatting>
  <conditionalFormatting sqref="Y34">
    <cfRule type="cellIs" dxfId="494" priority="232" operator="equal">
      <formula>"EN TERMINO"</formula>
    </cfRule>
    <cfRule type="cellIs" dxfId="493" priority="233" operator="equal">
      <formula>"CUMPLIDA"</formula>
    </cfRule>
    <cfRule type="cellIs" dxfId="492" priority="234" operator="equal">
      <formula>"VENCIDA"</formula>
    </cfRule>
  </conditionalFormatting>
  <conditionalFormatting sqref="Y40">
    <cfRule type="cellIs" dxfId="491" priority="229" operator="equal">
      <formula>"EN TERMINO"</formula>
    </cfRule>
    <cfRule type="cellIs" dxfId="490" priority="230" operator="equal">
      <formula>"CUMPLIDA"</formula>
    </cfRule>
    <cfRule type="cellIs" dxfId="489" priority="231" operator="equal">
      <formula>"VENCIDA"</formula>
    </cfRule>
  </conditionalFormatting>
  <conditionalFormatting sqref="Y49">
    <cfRule type="cellIs" dxfId="488" priority="226" operator="equal">
      <formula>"EN TERMINO"</formula>
    </cfRule>
    <cfRule type="cellIs" dxfId="487" priority="227" operator="equal">
      <formula>"CUMPLIDA"</formula>
    </cfRule>
    <cfRule type="cellIs" dxfId="486" priority="228" operator="equal">
      <formula>"VENCIDA"</formula>
    </cfRule>
  </conditionalFormatting>
  <conditionalFormatting sqref="Y32">
    <cfRule type="cellIs" dxfId="485" priority="223" operator="equal">
      <formula>"EN TERMINO"</formula>
    </cfRule>
    <cfRule type="cellIs" dxfId="484" priority="224" operator="equal">
      <formula>"CUMPLIDA"</formula>
    </cfRule>
    <cfRule type="cellIs" dxfId="483" priority="225" operator="equal">
      <formula>"VENCIDA"</formula>
    </cfRule>
  </conditionalFormatting>
  <conditionalFormatting sqref="Y35">
    <cfRule type="cellIs" dxfId="482" priority="220" operator="equal">
      <formula>"EN TERMINO"</formula>
    </cfRule>
    <cfRule type="cellIs" dxfId="481" priority="221" operator="equal">
      <formula>"CUMPLIDA"</formula>
    </cfRule>
    <cfRule type="cellIs" dxfId="480" priority="222" operator="equal">
      <formula>"VENCIDA"</formula>
    </cfRule>
  </conditionalFormatting>
  <conditionalFormatting sqref="Y42">
    <cfRule type="cellIs" dxfId="479" priority="217" operator="equal">
      <formula>"EN TERMINO"</formula>
    </cfRule>
    <cfRule type="cellIs" dxfId="478" priority="218" operator="equal">
      <formula>"CUMPLIDA"</formula>
    </cfRule>
    <cfRule type="cellIs" dxfId="477" priority="219" operator="equal">
      <formula>"VENCIDA"</formula>
    </cfRule>
  </conditionalFormatting>
  <conditionalFormatting sqref="X184">
    <cfRule type="cellIs" dxfId="476" priority="214" operator="equal">
      <formula>"EN TERMINO"</formula>
    </cfRule>
    <cfRule type="cellIs" dxfId="475" priority="215" operator="equal">
      <formula>"CUMPLIDA"</formula>
    </cfRule>
    <cfRule type="cellIs" dxfId="474" priority="216" operator="equal">
      <formula>"VENCIDA"</formula>
    </cfRule>
  </conditionalFormatting>
  <conditionalFormatting sqref="Y185">
    <cfRule type="cellIs" dxfId="473" priority="205" operator="equal">
      <formula>"EN TERMINO"</formula>
    </cfRule>
    <cfRule type="cellIs" dxfId="472" priority="206" operator="equal">
      <formula>"CUMPLIDA"</formula>
    </cfRule>
    <cfRule type="cellIs" dxfId="471" priority="207" operator="equal">
      <formula>"VENCIDA"</formula>
    </cfRule>
  </conditionalFormatting>
  <conditionalFormatting sqref="Y184">
    <cfRule type="cellIs" dxfId="470" priority="211" operator="equal">
      <formula>"EN TERMINO"</formula>
    </cfRule>
    <cfRule type="cellIs" dxfId="469" priority="212" operator="equal">
      <formula>"CUMPLIDA"</formula>
    </cfRule>
    <cfRule type="cellIs" dxfId="468" priority="213" operator="equal">
      <formula>"VENCIDA"</formula>
    </cfRule>
  </conditionalFormatting>
  <conditionalFormatting sqref="X185:X186">
    <cfRule type="cellIs" dxfId="467" priority="208" operator="equal">
      <formula>"EN TERMINO"</formula>
    </cfRule>
    <cfRule type="cellIs" dxfId="466" priority="209" operator="equal">
      <formula>"CUMPLIDA"</formula>
    </cfRule>
    <cfRule type="cellIs" dxfId="465" priority="210" operator="equal">
      <formula>"VENCIDA"</formula>
    </cfRule>
  </conditionalFormatting>
  <conditionalFormatting sqref="X187:X274">
    <cfRule type="cellIs" dxfId="464" priority="202" operator="equal">
      <formula>"EN TERMINO"</formula>
    </cfRule>
    <cfRule type="cellIs" dxfId="463" priority="203" operator="equal">
      <formula>"CUMPLIDA"</formula>
    </cfRule>
    <cfRule type="cellIs" dxfId="462" priority="204" operator="equal">
      <formula>"VENCIDA"</formula>
    </cfRule>
  </conditionalFormatting>
  <conditionalFormatting sqref="Y187:Y188 Y194 Y199 Y202 Y204 Y206 Y208 Y211 Y214 Y216:Y217 Y219:Y223 Y225:Y247 Y250 Y253 Y255:Y274">
    <cfRule type="cellIs" dxfId="461" priority="199" operator="equal">
      <formula>"EN TERMINO"</formula>
    </cfRule>
    <cfRule type="cellIs" dxfId="460" priority="200" operator="equal">
      <formula>"CUMPLIDA"</formula>
    </cfRule>
    <cfRule type="cellIs" dxfId="459" priority="201" operator="equal">
      <formula>"VENCIDA"</formula>
    </cfRule>
  </conditionalFormatting>
  <conditionalFormatting sqref="X275:X288">
    <cfRule type="cellIs" dxfId="458" priority="196" operator="equal">
      <formula>"EN TERMINO"</formula>
    </cfRule>
    <cfRule type="cellIs" dxfId="457" priority="197" operator="equal">
      <formula>"CUMPLIDA"</formula>
    </cfRule>
    <cfRule type="cellIs" dxfId="456" priority="198" operator="equal">
      <formula>"VENCIDA"</formula>
    </cfRule>
  </conditionalFormatting>
  <conditionalFormatting sqref="Y276">
    <cfRule type="cellIs" dxfId="455" priority="193" operator="equal">
      <formula>"EN TERMINO"</formula>
    </cfRule>
    <cfRule type="cellIs" dxfId="454" priority="194" operator="equal">
      <formula>"CUMPLIDA"</formula>
    </cfRule>
    <cfRule type="cellIs" dxfId="453" priority="195" operator="equal">
      <formula>"VENCIDA"</formula>
    </cfRule>
  </conditionalFormatting>
  <conditionalFormatting sqref="Y279">
    <cfRule type="cellIs" dxfId="452" priority="190" operator="equal">
      <formula>"EN TERMINO"</formula>
    </cfRule>
    <cfRule type="cellIs" dxfId="451" priority="191" operator="equal">
      <formula>"CUMPLIDA"</formula>
    </cfRule>
    <cfRule type="cellIs" dxfId="450" priority="192" operator="equal">
      <formula>"VENCIDA"</formula>
    </cfRule>
  </conditionalFormatting>
  <conditionalFormatting sqref="Y281">
    <cfRule type="cellIs" dxfId="449" priority="187" operator="equal">
      <formula>"EN TERMINO"</formula>
    </cfRule>
    <cfRule type="cellIs" dxfId="448" priority="188" operator="equal">
      <formula>"CUMPLIDA"</formula>
    </cfRule>
    <cfRule type="cellIs" dxfId="447" priority="189" operator="equal">
      <formula>"VENCIDA"</formula>
    </cfRule>
  </conditionalFormatting>
  <conditionalFormatting sqref="Y284">
    <cfRule type="cellIs" dxfId="446" priority="184" operator="equal">
      <formula>"EN TERMINO"</formula>
    </cfRule>
    <cfRule type="cellIs" dxfId="445" priority="185" operator="equal">
      <formula>"CUMPLIDA"</formula>
    </cfRule>
    <cfRule type="cellIs" dxfId="444" priority="186" operator="equal">
      <formula>"VENCIDA"</formula>
    </cfRule>
  </conditionalFormatting>
  <conditionalFormatting sqref="Y287">
    <cfRule type="cellIs" dxfId="443" priority="181" operator="equal">
      <formula>"EN TERMINO"</formula>
    </cfRule>
    <cfRule type="cellIs" dxfId="442" priority="182" operator="equal">
      <formula>"CUMPLIDA"</formula>
    </cfRule>
    <cfRule type="cellIs" dxfId="441" priority="183" operator="equal">
      <formula>"VENCIDA"</formula>
    </cfRule>
  </conditionalFormatting>
  <conditionalFormatting sqref="X31:Y31">
    <cfRule type="cellIs" dxfId="440" priority="178" operator="equal">
      <formula>"EN TERMINO"</formula>
    </cfRule>
    <cfRule type="cellIs" dxfId="439" priority="179" operator="equal">
      <formula>"CUMPLIDA"</formula>
    </cfRule>
    <cfRule type="cellIs" dxfId="438" priority="180" operator="equal">
      <formula>"VENCIDA"</formula>
    </cfRule>
  </conditionalFormatting>
  <conditionalFormatting sqref="X39:Y39">
    <cfRule type="cellIs" dxfId="437" priority="175" operator="equal">
      <formula>"EN TERMINO"</formula>
    </cfRule>
    <cfRule type="cellIs" dxfId="436" priority="176" operator="equal">
      <formula>"CUMPLIDA"</formula>
    </cfRule>
    <cfRule type="cellIs" dxfId="435" priority="177" operator="equal">
      <formula>"VENCIDA"</formula>
    </cfRule>
  </conditionalFormatting>
  <conditionalFormatting sqref="X41">
    <cfRule type="cellIs" dxfId="434" priority="172" operator="equal">
      <formula>"EN TERMINO"</formula>
    </cfRule>
    <cfRule type="cellIs" dxfId="433" priority="173" operator="equal">
      <formula>"CUMPLIDA"</formula>
    </cfRule>
    <cfRule type="cellIs" dxfId="432" priority="174" operator="equal">
      <formula>"VENCIDA"</formula>
    </cfRule>
  </conditionalFormatting>
  <conditionalFormatting sqref="Y41">
    <cfRule type="cellIs" dxfId="431" priority="169" operator="equal">
      <formula>"EN TERMINO"</formula>
    </cfRule>
    <cfRule type="cellIs" dxfId="430" priority="170" operator="equal">
      <formula>"CUMPLIDA"</formula>
    </cfRule>
    <cfRule type="cellIs" dxfId="429" priority="171" operator="equal">
      <formula>"VENCIDA"</formula>
    </cfRule>
  </conditionalFormatting>
  <conditionalFormatting sqref="X44">
    <cfRule type="cellIs" dxfId="428" priority="166" operator="equal">
      <formula>"EN TERMINO"</formula>
    </cfRule>
    <cfRule type="cellIs" dxfId="427" priority="167" operator="equal">
      <formula>"CUMPLIDA"</formula>
    </cfRule>
    <cfRule type="cellIs" dxfId="426" priority="168" operator="equal">
      <formula>"VENCIDA"</formula>
    </cfRule>
  </conditionalFormatting>
  <conditionalFormatting sqref="Y44">
    <cfRule type="cellIs" dxfId="425" priority="163" operator="equal">
      <formula>"EN TERMINO"</formula>
    </cfRule>
    <cfRule type="cellIs" dxfId="424" priority="164" operator="equal">
      <formula>"CUMPLIDA"</formula>
    </cfRule>
    <cfRule type="cellIs" dxfId="423" priority="165" operator="equal">
      <formula>"VENCIDA"</formula>
    </cfRule>
  </conditionalFormatting>
  <conditionalFormatting sqref="Y98:Y100 Y105:Y106 X97:X106">
    <cfRule type="cellIs" dxfId="422" priority="154" operator="equal">
      <formula>"EN TERMINO"</formula>
    </cfRule>
    <cfRule type="cellIs" dxfId="421" priority="155" operator="equal">
      <formula>"CUMPLIDA"</formula>
    </cfRule>
    <cfRule type="cellIs" dxfId="420" priority="156" operator="equal">
      <formula>"VENCIDA"</formula>
    </cfRule>
  </conditionalFormatting>
  <conditionalFormatting sqref="Y101">
    <cfRule type="cellIs" dxfId="419" priority="151" operator="equal">
      <formula>"EN TERMINO"</formula>
    </cfRule>
    <cfRule type="cellIs" dxfId="418" priority="152" operator="equal">
      <formula>"CUMPLIDA"</formula>
    </cfRule>
    <cfRule type="cellIs" dxfId="417" priority="153" operator="equal">
      <formula>"VENCIDA"</formula>
    </cfRule>
  </conditionalFormatting>
  <conditionalFormatting sqref="Y103">
    <cfRule type="cellIs" dxfId="416" priority="148" operator="equal">
      <formula>"EN TERMINO"</formula>
    </cfRule>
    <cfRule type="cellIs" dxfId="415" priority="149" operator="equal">
      <formula>"CUMPLIDA"</formula>
    </cfRule>
    <cfRule type="cellIs" dxfId="414" priority="150" operator="equal">
      <formula>"VENCIDA"</formula>
    </cfRule>
  </conditionalFormatting>
  <conditionalFormatting sqref="Y8">
    <cfRule type="cellIs" dxfId="413" priority="145" operator="equal">
      <formula>"EN TERMINO"</formula>
    </cfRule>
    <cfRule type="cellIs" dxfId="412" priority="146" operator="equal">
      <formula>"CUMPLIDA"</formula>
    </cfRule>
    <cfRule type="cellIs" dxfId="411" priority="147" operator="equal">
      <formula>"VENCIDA"</formula>
    </cfRule>
  </conditionalFormatting>
  <conditionalFormatting sqref="X8">
    <cfRule type="cellIs" dxfId="410" priority="142" operator="equal">
      <formula>"EN TERMINO"</formula>
    </cfRule>
    <cfRule type="cellIs" dxfId="409" priority="143" operator="equal">
      <formula>"CUMPLIDA"</formula>
    </cfRule>
    <cfRule type="cellIs" dxfId="408" priority="144" operator="equal">
      <formula>"VENCIDA"</formula>
    </cfRule>
  </conditionalFormatting>
  <conditionalFormatting sqref="Y17:Y19 Y9:Y13">
    <cfRule type="cellIs" dxfId="407" priority="139" operator="equal">
      <formula>"EN TERMINO"</formula>
    </cfRule>
    <cfRule type="cellIs" dxfId="406" priority="140" operator="equal">
      <formula>"CUMPLIDA"</formula>
    </cfRule>
    <cfRule type="cellIs" dxfId="405" priority="141" operator="equal">
      <formula>"VENCIDA"</formula>
    </cfRule>
  </conditionalFormatting>
  <conditionalFormatting sqref="Y20">
    <cfRule type="cellIs" dxfId="404" priority="136" operator="equal">
      <formula>"EN TERMINO"</formula>
    </cfRule>
    <cfRule type="cellIs" dxfId="403" priority="137" operator="equal">
      <formula>"CUMPLIDA"</formula>
    </cfRule>
    <cfRule type="cellIs" dxfId="402" priority="138" operator="equal">
      <formula>"VENCIDA"</formula>
    </cfRule>
  </conditionalFormatting>
  <conditionalFormatting sqref="Y14">
    <cfRule type="cellIs" dxfId="401" priority="133" operator="equal">
      <formula>"EN TERMINO"</formula>
    </cfRule>
    <cfRule type="cellIs" dxfId="400" priority="134" operator="equal">
      <formula>"CUMPLIDA"</formula>
    </cfRule>
    <cfRule type="cellIs" dxfId="399" priority="135" operator="equal">
      <formula>"VENCIDA"</formula>
    </cfRule>
  </conditionalFormatting>
  <conditionalFormatting sqref="X289">
    <cfRule type="cellIs" dxfId="398" priority="130" operator="equal">
      <formula>"EN TERMINO"</formula>
    </cfRule>
    <cfRule type="cellIs" dxfId="397" priority="131" operator="equal">
      <formula>"CUMPLIDA"</formula>
    </cfRule>
    <cfRule type="cellIs" dxfId="396" priority="132" operator="equal">
      <formula>"VENCIDA"</formula>
    </cfRule>
  </conditionalFormatting>
  <conditionalFormatting sqref="X290">
    <cfRule type="cellIs" dxfId="395" priority="127" operator="equal">
      <formula>"EN TERMINO"</formula>
    </cfRule>
    <cfRule type="cellIs" dxfId="394" priority="128" operator="equal">
      <formula>"CUMPLIDA"</formula>
    </cfRule>
    <cfRule type="cellIs" dxfId="393" priority="129" operator="equal">
      <formula>"VENCIDA"</formula>
    </cfRule>
  </conditionalFormatting>
  <conditionalFormatting sqref="X291">
    <cfRule type="cellIs" dxfId="392" priority="124" operator="equal">
      <formula>"EN TERMINO"</formula>
    </cfRule>
    <cfRule type="cellIs" dxfId="391" priority="125" operator="equal">
      <formula>"CUMPLIDA"</formula>
    </cfRule>
    <cfRule type="cellIs" dxfId="390" priority="126" operator="equal">
      <formula>"VENCIDA"</formula>
    </cfRule>
  </conditionalFormatting>
  <conditionalFormatting sqref="Y290">
    <cfRule type="cellIs" dxfId="389" priority="121" operator="equal">
      <formula>"EN TERMINO"</formula>
    </cfRule>
    <cfRule type="cellIs" dxfId="388" priority="122" operator="equal">
      <formula>"CUMPLIDA"</formula>
    </cfRule>
    <cfRule type="cellIs" dxfId="387" priority="123" operator="equal">
      <formula>"VENCIDA"</formula>
    </cfRule>
  </conditionalFormatting>
  <conditionalFormatting sqref="X292">
    <cfRule type="cellIs" dxfId="386" priority="118" operator="equal">
      <formula>"EN TERMINO"</formula>
    </cfRule>
    <cfRule type="cellIs" dxfId="385" priority="119" operator="equal">
      <formula>"CUMPLIDA"</formula>
    </cfRule>
    <cfRule type="cellIs" dxfId="384" priority="120" operator="equal">
      <formula>"VENCIDA"</formula>
    </cfRule>
  </conditionalFormatting>
  <conditionalFormatting sqref="Y292">
    <cfRule type="cellIs" dxfId="383" priority="115" operator="equal">
      <formula>"EN TERMINO"</formula>
    </cfRule>
    <cfRule type="cellIs" dxfId="382" priority="116" operator="equal">
      <formula>"CUMPLIDA"</formula>
    </cfRule>
    <cfRule type="cellIs" dxfId="381" priority="117" operator="equal">
      <formula>"VENCIDA"</formula>
    </cfRule>
  </conditionalFormatting>
  <conditionalFormatting sqref="X293">
    <cfRule type="cellIs" dxfId="380" priority="112" operator="equal">
      <formula>"EN TERMINO"</formula>
    </cfRule>
    <cfRule type="cellIs" dxfId="379" priority="113" operator="equal">
      <formula>"CUMPLIDA"</formula>
    </cfRule>
    <cfRule type="cellIs" dxfId="378" priority="114" operator="equal">
      <formula>"VENCIDA"</formula>
    </cfRule>
  </conditionalFormatting>
  <conditionalFormatting sqref="Y293">
    <cfRule type="cellIs" dxfId="377" priority="109" operator="equal">
      <formula>"EN TERMINO"</formula>
    </cfRule>
    <cfRule type="cellIs" dxfId="376" priority="110" operator="equal">
      <formula>"CUMPLIDA"</formula>
    </cfRule>
    <cfRule type="cellIs" dxfId="375" priority="111" operator="equal">
      <formula>"VENCIDA"</formula>
    </cfRule>
  </conditionalFormatting>
  <conditionalFormatting sqref="X294">
    <cfRule type="cellIs" dxfId="374" priority="106" operator="equal">
      <formula>"EN TERMINO"</formula>
    </cfRule>
    <cfRule type="cellIs" dxfId="373" priority="107" operator="equal">
      <formula>"CUMPLIDA"</formula>
    </cfRule>
    <cfRule type="cellIs" dxfId="372" priority="108" operator="equal">
      <formula>"VENCIDA"</formula>
    </cfRule>
  </conditionalFormatting>
  <conditionalFormatting sqref="X295">
    <cfRule type="cellIs" dxfId="371" priority="103" operator="equal">
      <formula>"EN TERMINO"</formula>
    </cfRule>
    <cfRule type="cellIs" dxfId="370" priority="104" operator="equal">
      <formula>"CUMPLIDA"</formula>
    </cfRule>
    <cfRule type="cellIs" dxfId="369" priority="105" operator="equal">
      <formula>"VENCIDA"</formula>
    </cfRule>
  </conditionalFormatting>
  <conditionalFormatting sqref="X296:X312">
    <cfRule type="cellIs" dxfId="368" priority="100" operator="equal">
      <formula>"EN TERMINO"</formula>
    </cfRule>
    <cfRule type="cellIs" dxfId="367" priority="101" operator="equal">
      <formula>"CUMPLIDA"</formula>
    </cfRule>
    <cfRule type="cellIs" dxfId="366" priority="102" operator="equal">
      <formula>"VENCIDA"</formula>
    </cfRule>
  </conditionalFormatting>
  <conditionalFormatting sqref="Y296">
    <cfRule type="cellIs" dxfId="365" priority="94" operator="equal">
      <formula>"EN TERMINO"</formula>
    </cfRule>
    <cfRule type="cellIs" dxfId="364" priority="95" operator="equal">
      <formula>"CUMPLIDA"</formula>
    </cfRule>
    <cfRule type="cellIs" dxfId="363" priority="96" operator="equal">
      <formula>"VENCIDA"</formula>
    </cfRule>
  </conditionalFormatting>
  <conditionalFormatting sqref="Y298">
    <cfRule type="cellIs" dxfId="362" priority="91" operator="equal">
      <formula>"EN TERMINO"</formula>
    </cfRule>
    <cfRule type="cellIs" dxfId="361" priority="92" operator="equal">
      <formula>"CUMPLIDA"</formula>
    </cfRule>
    <cfRule type="cellIs" dxfId="360" priority="93" operator="equal">
      <formula>"VENCIDA"</formula>
    </cfRule>
  </conditionalFormatting>
  <conditionalFormatting sqref="Y300">
    <cfRule type="cellIs" dxfId="359" priority="88" operator="equal">
      <formula>"EN TERMINO"</formula>
    </cfRule>
    <cfRule type="cellIs" dxfId="358" priority="89" operator="equal">
      <formula>"CUMPLIDA"</formula>
    </cfRule>
    <cfRule type="cellIs" dxfId="357" priority="90" operator="equal">
      <formula>"VENCIDA"</formula>
    </cfRule>
  </conditionalFormatting>
  <conditionalFormatting sqref="Y301">
    <cfRule type="cellIs" dxfId="356" priority="85" operator="equal">
      <formula>"EN TERMINO"</formula>
    </cfRule>
    <cfRule type="cellIs" dxfId="355" priority="86" operator="equal">
      <formula>"CUMPLIDA"</formula>
    </cfRule>
    <cfRule type="cellIs" dxfId="354" priority="87" operator="equal">
      <formula>"VENCIDA"</formula>
    </cfRule>
  </conditionalFormatting>
  <conditionalFormatting sqref="Y303">
    <cfRule type="cellIs" dxfId="353" priority="82" operator="equal">
      <formula>"EN TERMINO"</formula>
    </cfRule>
    <cfRule type="cellIs" dxfId="352" priority="83" operator="equal">
      <formula>"CUMPLIDA"</formula>
    </cfRule>
    <cfRule type="cellIs" dxfId="351" priority="84" operator="equal">
      <formula>"VENCIDA"</formula>
    </cfRule>
  </conditionalFormatting>
  <conditionalFormatting sqref="Y305">
    <cfRule type="cellIs" dxfId="350" priority="79" operator="equal">
      <formula>"EN TERMINO"</formula>
    </cfRule>
    <cfRule type="cellIs" dxfId="349" priority="80" operator="equal">
      <formula>"CUMPLIDA"</formula>
    </cfRule>
    <cfRule type="cellIs" dxfId="348" priority="81" operator="equal">
      <formula>"VENCIDA"</formula>
    </cfRule>
  </conditionalFormatting>
  <conditionalFormatting sqref="Y306">
    <cfRule type="cellIs" dxfId="347" priority="76" operator="equal">
      <formula>"EN TERMINO"</formula>
    </cfRule>
    <cfRule type="cellIs" dxfId="346" priority="77" operator="equal">
      <formula>"CUMPLIDA"</formula>
    </cfRule>
    <cfRule type="cellIs" dxfId="345" priority="78" operator="equal">
      <formula>"VENCIDA"</formula>
    </cfRule>
  </conditionalFormatting>
  <conditionalFormatting sqref="Y309">
    <cfRule type="cellIs" dxfId="344" priority="73" operator="equal">
      <formula>"EN TERMINO"</formula>
    </cfRule>
    <cfRule type="cellIs" dxfId="343" priority="74" operator="equal">
      <formula>"CUMPLIDA"</formula>
    </cfRule>
    <cfRule type="cellIs" dxfId="342" priority="75" operator="equal">
      <formula>"VENCIDA"</formula>
    </cfRule>
  </conditionalFormatting>
  <conditionalFormatting sqref="Y311">
    <cfRule type="cellIs" dxfId="341" priority="70" operator="equal">
      <formula>"EN TERMINO"</formula>
    </cfRule>
    <cfRule type="cellIs" dxfId="340" priority="71" operator="equal">
      <formula>"CUMPLIDA"</formula>
    </cfRule>
    <cfRule type="cellIs" dxfId="339" priority="72" operator="equal">
      <formula>"VENCIDA"</formula>
    </cfRule>
  </conditionalFormatting>
  <conditionalFormatting sqref="Y312">
    <cfRule type="cellIs" dxfId="338" priority="67" operator="equal">
      <formula>"EN TERMINO"</formula>
    </cfRule>
    <cfRule type="cellIs" dxfId="337" priority="68" operator="equal">
      <formula>"CUMPLIDA"</formula>
    </cfRule>
    <cfRule type="cellIs" dxfId="336" priority="69" operator="equal">
      <formula>"VENCIDA"</formula>
    </cfRule>
  </conditionalFormatting>
  <conditionalFormatting sqref="Y313 Y319:Y321">
    <cfRule type="cellIs" dxfId="335" priority="64" operator="equal">
      <formula>"EN TERMINO"</formula>
    </cfRule>
    <cfRule type="cellIs" dxfId="334" priority="65" operator="equal">
      <formula>"CUMPLIDA"</formula>
    </cfRule>
    <cfRule type="cellIs" dxfId="333" priority="66" operator="equal">
      <formula>"VENCIDA"</formula>
    </cfRule>
  </conditionalFormatting>
  <conditionalFormatting sqref="Y314">
    <cfRule type="cellIs" dxfId="332" priority="61" operator="equal">
      <formula>"EN TERMINO"</formula>
    </cfRule>
    <cfRule type="cellIs" dxfId="331" priority="62" operator="equal">
      <formula>"CUMPLIDA"</formula>
    </cfRule>
    <cfRule type="cellIs" dxfId="330" priority="63" operator="equal">
      <formula>"VENCIDA"</formula>
    </cfRule>
  </conditionalFormatting>
  <conditionalFormatting sqref="Y317">
    <cfRule type="cellIs" dxfId="329" priority="58" operator="equal">
      <formula>"EN TERMINO"</formula>
    </cfRule>
    <cfRule type="cellIs" dxfId="328" priority="59" operator="equal">
      <formula>"CUMPLIDA"</formula>
    </cfRule>
    <cfRule type="cellIs" dxfId="327" priority="60" operator="equal">
      <formula>"VENCIDA"</formula>
    </cfRule>
  </conditionalFormatting>
  <conditionalFormatting sqref="Y322">
    <cfRule type="cellIs" dxfId="326" priority="55" operator="equal">
      <formula>"EN TERMINO"</formula>
    </cfRule>
    <cfRule type="cellIs" dxfId="325" priority="56" operator="equal">
      <formula>"CUMPLIDA"</formula>
    </cfRule>
    <cfRule type="cellIs" dxfId="324" priority="57" operator="equal">
      <formula>"VENCIDA"</formula>
    </cfRule>
  </conditionalFormatting>
  <conditionalFormatting sqref="X65 X62:Y63">
    <cfRule type="cellIs" dxfId="323" priority="52" operator="equal">
      <formula>"EN TERMINO"</formula>
    </cfRule>
    <cfRule type="cellIs" dxfId="322" priority="53" operator="equal">
      <formula>"CUMPLIDA"</formula>
    </cfRule>
    <cfRule type="cellIs" dxfId="321" priority="54" operator="equal">
      <formula>"VENCIDA"</formula>
    </cfRule>
  </conditionalFormatting>
  <conditionalFormatting sqref="Y65">
    <cfRule type="cellIs" dxfId="320" priority="49" operator="equal">
      <formula>"EN TERMINO"</formula>
    </cfRule>
    <cfRule type="cellIs" dxfId="319" priority="50" operator="equal">
      <formula>"CUMPLIDA"</formula>
    </cfRule>
    <cfRule type="cellIs" dxfId="318" priority="51" operator="equal">
      <formula>"VENCIDA"</formula>
    </cfRule>
  </conditionalFormatting>
  <conditionalFormatting sqref="X67">
    <cfRule type="cellIs" dxfId="317" priority="46" operator="equal">
      <formula>"EN TERMINO"</formula>
    </cfRule>
    <cfRule type="cellIs" dxfId="316" priority="47" operator="equal">
      <formula>"CUMPLIDA"</formula>
    </cfRule>
    <cfRule type="cellIs" dxfId="315" priority="48" operator="equal">
      <formula>"VENCIDA"</formula>
    </cfRule>
  </conditionalFormatting>
  <conditionalFormatting sqref="Y67">
    <cfRule type="cellIs" dxfId="314" priority="43" operator="equal">
      <formula>"EN TERMINO"</formula>
    </cfRule>
    <cfRule type="cellIs" dxfId="313" priority="44" operator="equal">
      <formula>"CUMPLIDA"</formula>
    </cfRule>
    <cfRule type="cellIs" dxfId="312" priority="45" operator="equal">
      <formula>"VENCIDA"</formula>
    </cfRule>
  </conditionalFormatting>
  <conditionalFormatting sqref="Y73:Y76 Y79:Y86 Y88:Y89">
    <cfRule type="cellIs" dxfId="311" priority="40" operator="equal">
      <formula>"EN TERMINO"</formula>
    </cfRule>
    <cfRule type="cellIs" dxfId="310" priority="41" operator="equal">
      <formula>"CUMPLIDA"</formula>
    </cfRule>
    <cfRule type="cellIs" dxfId="309" priority="42" operator="equal">
      <formula>"VENCIDA"</formula>
    </cfRule>
  </conditionalFormatting>
  <conditionalFormatting sqref="Y70:Y72">
    <cfRule type="cellIs" dxfId="308" priority="37" operator="equal">
      <formula>"EN TERMINO"</formula>
    </cfRule>
    <cfRule type="cellIs" dxfId="307" priority="38" operator="equal">
      <formula>"CUMPLIDA"</formula>
    </cfRule>
    <cfRule type="cellIs" dxfId="306" priority="39" operator="equal">
      <formula>"VENCIDA"</formula>
    </cfRule>
  </conditionalFormatting>
  <conditionalFormatting sqref="Y87">
    <cfRule type="cellIs" dxfId="305" priority="34" operator="equal">
      <formula>"EN TERMINO"</formula>
    </cfRule>
    <cfRule type="cellIs" dxfId="304" priority="35" operator="equal">
      <formula>"CUMPLIDA"</formula>
    </cfRule>
    <cfRule type="cellIs" dxfId="303" priority="36" operator="equal">
      <formula>"VENCIDA"</formula>
    </cfRule>
  </conditionalFormatting>
  <conditionalFormatting sqref="Y92:Y94">
    <cfRule type="cellIs" dxfId="302" priority="31" operator="equal">
      <formula>"EN TERMINO"</formula>
    </cfRule>
    <cfRule type="cellIs" dxfId="301" priority="32" operator="equal">
      <formula>"CUMPLIDA"</formula>
    </cfRule>
    <cfRule type="cellIs" dxfId="300" priority="33" operator="equal">
      <formula>"VENCIDA"</formula>
    </cfRule>
  </conditionalFormatting>
  <conditionalFormatting sqref="Y77">
    <cfRule type="cellIs" dxfId="299" priority="28" operator="equal">
      <formula>"EN TERMINO"</formula>
    </cfRule>
    <cfRule type="cellIs" dxfId="298" priority="29" operator="equal">
      <formula>"CUMPLIDA"</formula>
    </cfRule>
    <cfRule type="cellIs" dxfId="297" priority="30" operator="equal">
      <formula>"VENCIDA"</formula>
    </cfRule>
  </conditionalFormatting>
  <conditionalFormatting sqref="Y90">
    <cfRule type="cellIs" dxfId="296" priority="25" operator="equal">
      <formula>"EN TERMINO"</formula>
    </cfRule>
    <cfRule type="cellIs" dxfId="295" priority="26" operator="equal">
      <formula>"CUMPLIDA"</formula>
    </cfRule>
    <cfRule type="cellIs" dxfId="294" priority="27" operator="equal">
      <formula>"VENCIDA"</formula>
    </cfRule>
  </conditionalFormatting>
  <conditionalFormatting sqref="Y95">
    <cfRule type="cellIs" dxfId="293" priority="22" operator="equal">
      <formula>"EN TERMINO"</formula>
    </cfRule>
    <cfRule type="cellIs" dxfId="292" priority="23" operator="equal">
      <formula>"CUMPLIDA"</formula>
    </cfRule>
    <cfRule type="cellIs" dxfId="291" priority="24" operator="equal">
      <formula>"VENCIDA"</formula>
    </cfRule>
  </conditionalFormatting>
  <conditionalFormatting sqref="Y115:Y117 Y129">
    <cfRule type="cellIs" dxfId="290" priority="19" operator="equal">
      <formula>"EN TERMINO"</formula>
    </cfRule>
    <cfRule type="cellIs" dxfId="289" priority="20" operator="equal">
      <formula>"CUMPLIDA"</formula>
    </cfRule>
    <cfRule type="cellIs" dxfId="288" priority="21" operator="equal">
      <formula>"VENCIDA"</formula>
    </cfRule>
  </conditionalFormatting>
  <conditionalFormatting sqref="X108">
    <cfRule type="cellIs" dxfId="287" priority="16" operator="equal">
      <formula>"EN TERMINO"</formula>
    </cfRule>
    <cfRule type="cellIs" dxfId="286" priority="17" operator="equal">
      <formula>"CUMPLIDA"</formula>
    </cfRule>
    <cfRule type="cellIs" dxfId="285" priority="18" operator="equal">
      <formula>"VENCIDA"</formula>
    </cfRule>
  </conditionalFormatting>
  <conditionalFormatting sqref="Y108">
    <cfRule type="cellIs" dxfId="284" priority="13" operator="equal">
      <formula>"EN TERMINO"</formula>
    </cfRule>
    <cfRule type="cellIs" dxfId="283" priority="14" operator="equal">
      <formula>"CUMPLIDA"</formula>
    </cfRule>
    <cfRule type="cellIs" dxfId="282" priority="15" operator="equal">
      <formula>"VENCIDA"</formula>
    </cfRule>
  </conditionalFormatting>
  <conditionalFormatting sqref="Y109:Y110 Y123 Y125:Y127 Y131 Y134 Y139 Y145:Y149 Y152:Y153 Y159:Y161 Y167 Y171:Y175 Y181">
    <cfRule type="cellIs" dxfId="281" priority="10" operator="equal">
      <formula>"EN TERMINO"</formula>
    </cfRule>
    <cfRule type="cellIs" dxfId="280" priority="11" operator="equal">
      <formula>"CUMPLIDA"</formula>
    </cfRule>
    <cfRule type="cellIs" dxfId="279" priority="12" operator="equal">
      <formula>"VENCIDA"</formula>
    </cfRule>
  </conditionalFormatting>
  <conditionalFormatting sqref="Y121">
    <cfRule type="cellIs" dxfId="278" priority="7" operator="equal">
      <formula>"EN TERMINO"</formula>
    </cfRule>
    <cfRule type="cellIs" dxfId="277" priority="8" operator="equal">
      <formula>"CUMPLIDA"</formula>
    </cfRule>
    <cfRule type="cellIs" dxfId="276" priority="9" operator="equal">
      <formula>"VENCIDA"</formula>
    </cfRule>
  </conditionalFormatting>
  <conditionalFormatting sqref="Y45">
    <cfRule type="cellIs" dxfId="275" priority="4" operator="equal">
      <formula>"EN TERMINO"</formula>
    </cfRule>
    <cfRule type="cellIs" dxfId="274" priority="5" operator="equal">
      <formula>"CUMPLIDA"</formula>
    </cfRule>
    <cfRule type="cellIs" dxfId="273" priority="6" operator="equal">
      <formula>"VENCIDA"</formula>
    </cfRule>
  </conditionalFormatting>
  <conditionalFormatting sqref="Y294">
    <cfRule type="cellIs" dxfId="272" priority="1" operator="equal">
      <formula>"EN TERMINO"</formula>
    </cfRule>
    <cfRule type="cellIs" dxfId="271" priority="2" operator="equal">
      <formula>"CUMPLIDA"</formula>
    </cfRule>
    <cfRule type="cellIs" dxfId="270" priority="3" operator="equal">
      <formula>"VENCIDA"</formula>
    </cfRule>
  </conditionalFormatting>
  <printOptions horizontalCentered="1" verticalCentered="1"/>
  <pageMargins left="0.15748031496062992" right="0.15748031496062992" top="0.15748031496062992" bottom="0.15748031496062992" header="0.31496062992125984" footer="0.31496062992125984"/>
  <pageSetup paperSize="14" scale="50" orientation="landscape" horizontalDpi="4294967295" verticalDpi="4294967295"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H77"/>
  <sheetViews>
    <sheetView zoomScale="60" zoomScaleNormal="60" workbookViewId="0">
      <pane xSplit="1" ySplit="10" topLeftCell="G11" activePane="bottomRight" state="frozen"/>
      <selection activeCell="C8" sqref="C1:C1048576"/>
      <selection pane="topRight" activeCell="C8" sqref="C1:C1048576"/>
      <selection pane="bottomLeft" activeCell="C8" sqref="C1:C1048576"/>
      <selection pane="bottomRight" activeCell="C8" sqref="C1:C1048576"/>
    </sheetView>
  </sheetViews>
  <sheetFormatPr baseColWidth="10" defaultRowHeight="12" x14ac:dyDescent="0.2"/>
  <cols>
    <col min="1" max="1" width="9.5703125" style="276" customWidth="1"/>
    <col min="2" max="2" width="9.85546875" style="276" customWidth="1"/>
    <col min="3" max="3" width="46.85546875" style="275" customWidth="1"/>
    <col min="4" max="5" width="21.7109375" style="275" customWidth="1"/>
    <col min="6" max="6" width="30.28515625" style="275" customWidth="1"/>
    <col min="7" max="7" width="25.85546875" style="275" customWidth="1"/>
    <col min="8" max="8" width="22.42578125" style="275" customWidth="1"/>
    <col min="9" max="9" width="14.140625" style="275" customWidth="1"/>
    <col min="10" max="10" width="11.42578125" style="275" customWidth="1"/>
    <col min="11" max="11" width="15.7109375" style="275" customWidth="1"/>
    <col min="12" max="12" width="13.140625" style="275" customWidth="1"/>
    <col min="13" max="13" width="11.28515625" style="275" customWidth="1"/>
    <col min="14" max="14" width="20.42578125" style="275" customWidth="1"/>
    <col min="15" max="15" width="12.42578125" style="275" customWidth="1"/>
    <col min="16" max="16" width="12.85546875" style="276" customWidth="1"/>
    <col min="17" max="17" width="11.28515625" style="276" customWidth="1"/>
    <col min="18" max="18" width="13.140625" style="276" customWidth="1"/>
    <col min="19" max="19" width="10.140625" style="276" customWidth="1"/>
    <col min="20" max="20" width="10.5703125" style="275" customWidth="1"/>
    <col min="21" max="21" width="9.85546875" style="275" customWidth="1"/>
    <col min="22" max="22" width="50.28515625" style="275" customWidth="1"/>
    <col min="23" max="24" width="2.28515625" style="275" customWidth="1"/>
    <col min="25" max="25" width="14.7109375" style="276" customWidth="1"/>
    <col min="26" max="26" width="14.42578125" style="275" customWidth="1"/>
    <col min="27" max="27" width="15.85546875" style="275" hidden="1" customWidth="1"/>
    <col min="28" max="28" width="15.7109375" style="275" customWidth="1"/>
    <col min="29" max="29" width="11.42578125" style="275"/>
    <col min="30" max="30" width="12.7109375" style="275" bestFit="1" customWidth="1"/>
    <col min="31" max="31" width="3.42578125" style="275" customWidth="1"/>
    <col min="32" max="36" width="11.42578125" style="275"/>
    <col min="37" max="37" width="16.85546875" style="275" customWidth="1"/>
    <col min="38" max="38" width="16.140625" style="275" customWidth="1"/>
    <col min="39" max="253" width="11.42578125" style="275"/>
    <col min="254" max="254" width="9.5703125" style="275" customWidth="1"/>
    <col min="255" max="255" width="9.85546875" style="275" customWidth="1"/>
    <col min="256" max="256" width="49.140625" style="275" customWidth="1"/>
    <col min="257" max="258" width="21.7109375" style="275" customWidth="1"/>
    <col min="259" max="259" width="32.85546875" style="275" customWidth="1"/>
    <col min="260" max="260" width="25.5703125" style="275" customWidth="1"/>
    <col min="261" max="261" width="26.5703125" style="275" customWidth="1"/>
    <col min="262" max="262" width="16" style="275" customWidth="1"/>
    <col min="263" max="263" width="12.7109375" style="275" customWidth="1"/>
    <col min="264" max="264" width="11.140625" style="275" customWidth="1"/>
    <col min="265" max="265" width="11.5703125" style="275" customWidth="1"/>
    <col min="266" max="266" width="11.28515625" style="275" customWidth="1"/>
    <col min="267" max="267" width="29" style="275" customWidth="1"/>
    <col min="268" max="268" width="12.42578125" style="275" customWidth="1"/>
    <col min="269" max="269" width="12.85546875" style="275" customWidth="1"/>
    <col min="270" max="270" width="11.28515625" style="275" customWidth="1"/>
    <col min="271" max="271" width="14.42578125" style="275" customWidth="1"/>
    <col min="272" max="272" width="10.140625" style="275" customWidth="1"/>
    <col min="273" max="273" width="10.5703125" style="275" customWidth="1"/>
    <col min="274" max="274" width="9.85546875" style="275" customWidth="1"/>
    <col min="275" max="275" width="50.28515625" style="275" customWidth="1"/>
    <col min="276" max="509" width="11.42578125" style="275"/>
    <col min="510" max="510" width="9.5703125" style="275" customWidth="1"/>
    <col min="511" max="511" width="9.85546875" style="275" customWidth="1"/>
    <col min="512" max="512" width="49.140625" style="275" customWidth="1"/>
    <col min="513" max="514" width="21.7109375" style="275" customWidth="1"/>
    <col min="515" max="515" width="32.85546875" style="275" customWidth="1"/>
    <col min="516" max="516" width="25.5703125" style="275" customWidth="1"/>
    <col min="517" max="517" width="26.5703125" style="275" customWidth="1"/>
    <col min="518" max="518" width="16" style="275" customWidth="1"/>
    <col min="519" max="519" width="12.7109375" style="275" customWidth="1"/>
    <col min="520" max="520" width="11.140625" style="275" customWidth="1"/>
    <col min="521" max="521" width="11.5703125" style="275" customWidth="1"/>
    <col min="522" max="522" width="11.28515625" style="275" customWidth="1"/>
    <col min="523" max="523" width="29" style="275" customWidth="1"/>
    <col min="524" max="524" width="12.42578125" style="275" customWidth="1"/>
    <col min="525" max="525" width="12.85546875" style="275" customWidth="1"/>
    <col min="526" max="526" width="11.28515625" style="275" customWidth="1"/>
    <col min="527" max="527" width="14.42578125" style="275" customWidth="1"/>
    <col min="528" max="528" width="10.140625" style="275" customWidth="1"/>
    <col min="529" max="529" width="10.5703125" style="275" customWidth="1"/>
    <col min="530" max="530" width="9.85546875" style="275" customWidth="1"/>
    <col min="531" max="531" width="50.28515625" style="275" customWidth="1"/>
    <col min="532" max="765" width="11.42578125" style="275"/>
    <col min="766" max="766" width="9.5703125" style="275" customWidth="1"/>
    <col min="767" max="767" width="9.85546875" style="275" customWidth="1"/>
    <col min="768" max="768" width="49.140625" style="275" customWidth="1"/>
    <col min="769" max="770" width="21.7109375" style="275" customWidth="1"/>
    <col min="771" max="771" width="32.85546875" style="275" customWidth="1"/>
    <col min="772" max="772" width="25.5703125" style="275" customWidth="1"/>
    <col min="773" max="773" width="26.5703125" style="275" customWidth="1"/>
    <col min="774" max="774" width="16" style="275" customWidth="1"/>
    <col min="775" max="775" width="12.7109375" style="275" customWidth="1"/>
    <col min="776" max="776" width="11.140625" style="275" customWidth="1"/>
    <col min="777" max="777" width="11.5703125" style="275" customWidth="1"/>
    <col min="778" max="778" width="11.28515625" style="275" customWidth="1"/>
    <col min="779" max="779" width="29" style="275" customWidth="1"/>
    <col min="780" max="780" width="12.42578125" style="275" customWidth="1"/>
    <col min="781" max="781" width="12.85546875" style="275" customWidth="1"/>
    <col min="782" max="782" width="11.28515625" style="275" customWidth="1"/>
    <col min="783" max="783" width="14.42578125" style="275" customWidth="1"/>
    <col min="784" max="784" width="10.140625" style="275" customWidth="1"/>
    <col min="785" max="785" width="10.5703125" style="275" customWidth="1"/>
    <col min="786" max="786" width="9.85546875" style="275" customWidth="1"/>
    <col min="787" max="787" width="50.28515625" style="275" customWidth="1"/>
    <col min="788" max="1021" width="11.42578125" style="275"/>
    <col min="1022" max="1022" width="9.5703125" style="275" customWidth="1"/>
    <col min="1023" max="1023" width="9.85546875" style="275" customWidth="1"/>
    <col min="1024" max="1024" width="49.140625" style="275" customWidth="1"/>
    <col min="1025" max="1026" width="21.7109375" style="275" customWidth="1"/>
    <col min="1027" max="1027" width="32.85546875" style="275" customWidth="1"/>
    <col min="1028" max="1028" width="25.5703125" style="275" customWidth="1"/>
    <col min="1029" max="1029" width="26.5703125" style="275" customWidth="1"/>
    <col min="1030" max="1030" width="16" style="275" customWidth="1"/>
    <col min="1031" max="1031" width="12.7109375" style="275" customWidth="1"/>
    <col min="1032" max="1032" width="11.140625" style="275" customWidth="1"/>
    <col min="1033" max="1033" width="11.5703125" style="275" customWidth="1"/>
    <col min="1034" max="1034" width="11.28515625" style="275" customWidth="1"/>
    <col min="1035" max="1035" width="29" style="275" customWidth="1"/>
    <col min="1036" max="1036" width="12.42578125" style="275" customWidth="1"/>
    <col min="1037" max="1037" width="12.85546875" style="275" customWidth="1"/>
    <col min="1038" max="1038" width="11.28515625" style="275" customWidth="1"/>
    <col min="1039" max="1039" width="14.42578125" style="275" customWidth="1"/>
    <col min="1040" max="1040" width="10.140625" style="275" customWidth="1"/>
    <col min="1041" max="1041" width="10.5703125" style="275" customWidth="1"/>
    <col min="1042" max="1042" width="9.85546875" style="275" customWidth="1"/>
    <col min="1043" max="1043" width="50.28515625" style="275" customWidth="1"/>
    <col min="1044" max="1277" width="11.42578125" style="275"/>
    <col min="1278" max="1278" width="9.5703125" style="275" customWidth="1"/>
    <col min="1279" max="1279" width="9.85546875" style="275" customWidth="1"/>
    <col min="1280" max="1280" width="49.140625" style="275" customWidth="1"/>
    <col min="1281" max="1282" width="21.7109375" style="275" customWidth="1"/>
    <col min="1283" max="1283" width="32.85546875" style="275" customWidth="1"/>
    <col min="1284" max="1284" width="25.5703125" style="275" customWidth="1"/>
    <col min="1285" max="1285" width="26.5703125" style="275" customWidth="1"/>
    <col min="1286" max="1286" width="16" style="275" customWidth="1"/>
    <col min="1287" max="1287" width="12.7109375" style="275" customWidth="1"/>
    <col min="1288" max="1288" width="11.140625" style="275" customWidth="1"/>
    <col min="1289" max="1289" width="11.5703125" style="275" customWidth="1"/>
    <col min="1290" max="1290" width="11.28515625" style="275" customWidth="1"/>
    <col min="1291" max="1291" width="29" style="275" customWidth="1"/>
    <col min="1292" max="1292" width="12.42578125" style="275" customWidth="1"/>
    <col min="1293" max="1293" width="12.85546875" style="275" customWidth="1"/>
    <col min="1294" max="1294" width="11.28515625" style="275" customWidth="1"/>
    <col min="1295" max="1295" width="14.42578125" style="275" customWidth="1"/>
    <col min="1296" max="1296" width="10.140625" style="275" customWidth="1"/>
    <col min="1297" max="1297" width="10.5703125" style="275" customWidth="1"/>
    <col min="1298" max="1298" width="9.85546875" style="275" customWidth="1"/>
    <col min="1299" max="1299" width="50.28515625" style="275" customWidth="1"/>
    <col min="1300" max="1533" width="11.42578125" style="275"/>
    <col min="1534" max="1534" width="9.5703125" style="275" customWidth="1"/>
    <col min="1535" max="1535" width="9.85546875" style="275" customWidth="1"/>
    <col min="1536" max="1536" width="49.140625" style="275" customWidth="1"/>
    <col min="1537" max="1538" width="21.7109375" style="275" customWidth="1"/>
    <col min="1539" max="1539" width="32.85546875" style="275" customWidth="1"/>
    <col min="1540" max="1540" width="25.5703125" style="275" customWidth="1"/>
    <col min="1541" max="1541" width="26.5703125" style="275" customWidth="1"/>
    <col min="1542" max="1542" width="16" style="275" customWidth="1"/>
    <col min="1543" max="1543" width="12.7109375" style="275" customWidth="1"/>
    <col min="1544" max="1544" width="11.140625" style="275" customWidth="1"/>
    <col min="1545" max="1545" width="11.5703125" style="275" customWidth="1"/>
    <col min="1546" max="1546" width="11.28515625" style="275" customWidth="1"/>
    <col min="1547" max="1547" width="29" style="275" customWidth="1"/>
    <col min="1548" max="1548" width="12.42578125" style="275" customWidth="1"/>
    <col min="1549" max="1549" width="12.85546875" style="275" customWidth="1"/>
    <col min="1550" max="1550" width="11.28515625" style="275" customWidth="1"/>
    <col min="1551" max="1551" width="14.42578125" style="275" customWidth="1"/>
    <col min="1552" max="1552" width="10.140625" style="275" customWidth="1"/>
    <col min="1553" max="1553" width="10.5703125" style="275" customWidth="1"/>
    <col min="1554" max="1554" width="9.85546875" style="275" customWidth="1"/>
    <col min="1555" max="1555" width="50.28515625" style="275" customWidth="1"/>
    <col min="1556" max="1789" width="11.42578125" style="275"/>
    <col min="1790" max="1790" width="9.5703125" style="275" customWidth="1"/>
    <col min="1791" max="1791" width="9.85546875" style="275" customWidth="1"/>
    <col min="1792" max="1792" width="49.140625" style="275" customWidth="1"/>
    <col min="1793" max="1794" width="21.7109375" style="275" customWidth="1"/>
    <col min="1795" max="1795" width="32.85546875" style="275" customWidth="1"/>
    <col min="1796" max="1796" width="25.5703125" style="275" customWidth="1"/>
    <col min="1797" max="1797" width="26.5703125" style="275" customWidth="1"/>
    <col min="1798" max="1798" width="16" style="275" customWidth="1"/>
    <col min="1799" max="1799" width="12.7109375" style="275" customWidth="1"/>
    <col min="1800" max="1800" width="11.140625" style="275" customWidth="1"/>
    <col min="1801" max="1801" width="11.5703125" style="275" customWidth="1"/>
    <col min="1802" max="1802" width="11.28515625" style="275" customWidth="1"/>
    <col min="1803" max="1803" width="29" style="275" customWidth="1"/>
    <col min="1804" max="1804" width="12.42578125" style="275" customWidth="1"/>
    <col min="1805" max="1805" width="12.85546875" style="275" customWidth="1"/>
    <col min="1806" max="1806" width="11.28515625" style="275" customWidth="1"/>
    <col min="1807" max="1807" width="14.42578125" style="275" customWidth="1"/>
    <col min="1808" max="1808" width="10.140625" style="275" customWidth="1"/>
    <col min="1809" max="1809" width="10.5703125" style="275" customWidth="1"/>
    <col min="1810" max="1810" width="9.85546875" style="275" customWidth="1"/>
    <col min="1811" max="1811" width="50.28515625" style="275" customWidth="1"/>
    <col min="1812" max="2045" width="11.42578125" style="275"/>
    <col min="2046" max="2046" width="9.5703125" style="275" customWidth="1"/>
    <col min="2047" max="2047" width="9.85546875" style="275" customWidth="1"/>
    <col min="2048" max="2048" width="49.140625" style="275" customWidth="1"/>
    <col min="2049" max="2050" width="21.7109375" style="275" customWidth="1"/>
    <col min="2051" max="2051" width="32.85546875" style="275" customWidth="1"/>
    <col min="2052" max="2052" width="25.5703125" style="275" customWidth="1"/>
    <col min="2053" max="2053" width="26.5703125" style="275" customWidth="1"/>
    <col min="2054" max="2054" width="16" style="275" customWidth="1"/>
    <col min="2055" max="2055" width="12.7109375" style="275" customWidth="1"/>
    <col min="2056" max="2056" width="11.140625" style="275" customWidth="1"/>
    <col min="2057" max="2057" width="11.5703125" style="275" customWidth="1"/>
    <col min="2058" max="2058" width="11.28515625" style="275" customWidth="1"/>
    <col min="2059" max="2059" width="29" style="275" customWidth="1"/>
    <col min="2060" max="2060" width="12.42578125" style="275" customWidth="1"/>
    <col min="2061" max="2061" width="12.85546875" style="275" customWidth="1"/>
    <col min="2062" max="2062" width="11.28515625" style="275" customWidth="1"/>
    <col min="2063" max="2063" width="14.42578125" style="275" customWidth="1"/>
    <col min="2064" max="2064" width="10.140625" style="275" customWidth="1"/>
    <col min="2065" max="2065" width="10.5703125" style="275" customWidth="1"/>
    <col min="2066" max="2066" width="9.85546875" style="275" customWidth="1"/>
    <col min="2067" max="2067" width="50.28515625" style="275" customWidth="1"/>
    <col min="2068" max="2301" width="11.42578125" style="275"/>
    <col min="2302" max="2302" width="9.5703125" style="275" customWidth="1"/>
    <col min="2303" max="2303" width="9.85546875" style="275" customWidth="1"/>
    <col min="2304" max="2304" width="49.140625" style="275" customWidth="1"/>
    <col min="2305" max="2306" width="21.7109375" style="275" customWidth="1"/>
    <col min="2307" max="2307" width="32.85546875" style="275" customWidth="1"/>
    <col min="2308" max="2308" width="25.5703125" style="275" customWidth="1"/>
    <col min="2309" max="2309" width="26.5703125" style="275" customWidth="1"/>
    <col min="2310" max="2310" width="16" style="275" customWidth="1"/>
    <col min="2311" max="2311" width="12.7109375" style="275" customWidth="1"/>
    <col min="2312" max="2312" width="11.140625" style="275" customWidth="1"/>
    <col min="2313" max="2313" width="11.5703125" style="275" customWidth="1"/>
    <col min="2314" max="2314" width="11.28515625" style="275" customWidth="1"/>
    <col min="2315" max="2315" width="29" style="275" customWidth="1"/>
    <col min="2316" max="2316" width="12.42578125" style="275" customWidth="1"/>
    <col min="2317" max="2317" width="12.85546875" style="275" customWidth="1"/>
    <col min="2318" max="2318" width="11.28515625" style="275" customWidth="1"/>
    <col min="2319" max="2319" width="14.42578125" style="275" customWidth="1"/>
    <col min="2320" max="2320" width="10.140625" style="275" customWidth="1"/>
    <col min="2321" max="2321" width="10.5703125" style="275" customWidth="1"/>
    <col min="2322" max="2322" width="9.85546875" style="275" customWidth="1"/>
    <col min="2323" max="2323" width="50.28515625" style="275" customWidth="1"/>
    <col min="2324" max="2557" width="11.42578125" style="275"/>
    <col min="2558" max="2558" width="9.5703125" style="275" customWidth="1"/>
    <col min="2559" max="2559" width="9.85546875" style="275" customWidth="1"/>
    <col min="2560" max="2560" width="49.140625" style="275" customWidth="1"/>
    <col min="2561" max="2562" width="21.7109375" style="275" customWidth="1"/>
    <col min="2563" max="2563" width="32.85546875" style="275" customWidth="1"/>
    <col min="2564" max="2564" width="25.5703125" style="275" customWidth="1"/>
    <col min="2565" max="2565" width="26.5703125" style="275" customWidth="1"/>
    <col min="2566" max="2566" width="16" style="275" customWidth="1"/>
    <col min="2567" max="2567" width="12.7109375" style="275" customWidth="1"/>
    <col min="2568" max="2568" width="11.140625" style="275" customWidth="1"/>
    <col min="2569" max="2569" width="11.5703125" style="275" customWidth="1"/>
    <col min="2570" max="2570" width="11.28515625" style="275" customWidth="1"/>
    <col min="2571" max="2571" width="29" style="275" customWidth="1"/>
    <col min="2572" max="2572" width="12.42578125" style="275" customWidth="1"/>
    <col min="2573" max="2573" width="12.85546875" style="275" customWidth="1"/>
    <col min="2574" max="2574" width="11.28515625" style="275" customWidth="1"/>
    <col min="2575" max="2575" width="14.42578125" style="275" customWidth="1"/>
    <col min="2576" max="2576" width="10.140625" style="275" customWidth="1"/>
    <col min="2577" max="2577" width="10.5703125" style="275" customWidth="1"/>
    <col min="2578" max="2578" width="9.85546875" style="275" customWidth="1"/>
    <col min="2579" max="2579" width="50.28515625" style="275" customWidth="1"/>
    <col min="2580" max="2813" width="11.42578125" style="275"/>
    <col min="2814" max="2814" width="9.5703125" style="275" customWidth="1"/>
    <col min="2815" max="2815" width="9.85546875" style="275" customWidth="1"/>
    <col min="2816" max="2816" width="49.140625" style="275" customWidth="1"/>
    <col min="2817" max="2818" width="21.7109375" style="275" customWidth="1"/>
    <col min="2819" max="2819" width="32.85546875" style="275" customWidth="1"/>
    <col min="2820" max="2820" width="25.5703125" style="275" customWidth="1"/>
    <col min="2821" max="2821" width="26.5703125" style="275" customWidth="1"/>
    <col min="2822" max="2822" width="16" style="275" customWidth="1"/>
    <col min="2823" max="2823" width="12.7109375" style="275" customWidth="1"/>
    <col min="2824" max="2824" width="11.140625" style="275" customWidth="1"/>
    <col min="2825" max="2825" width="11.5703125" style="275" customWidth="1"/>
    <col min="2826" max="2826" width="11.28515625" style="275" customWidth="1"/>
    <col min="2827" max="2827" width="29" style="275" customWidth="1"/>
    <col min="2828" max="2828" width="12.42578125" style="275" customWidth="1"/>
    <col min="2829" max="2829" width="12.85546875" style="275" customWidth="1"/>
    <col min="2830" max="2830" width="11.28515625" style="275" customWidth="1"/>
    <col min="2831" max="2831" width="14.42578125" style="275" customWidth="1"/>
    <col min="2832" max="2832" width="10.140625" style="275" customWidth="1"/>
    <col min="2833" max="2833" width="10.5703125" style="275" customWidth="1"/>
    <col min="2834" max="2834" width="9.85546875" style="275" customWidth="1"/>
    <col min="2835" max="2835" width="50.28515625" style="275" customWidth="1"/>
    <col min="2836" max="3069" width="11.42578125" style="275"/>
    <col min="3070" max="3070" width="9.5703125" style="275" customWidth="1"/>
    <col min="3071" max="3071" width="9.85546875" style="275" customWidth="1"/>
    <col min="3072" max="3072" width="49.140625" style="275" customWidth="1"/>
    <col min="3073" max="3074" width="21.7109375" style="275" customWidth="1"/>
    <col min="3075" max="3075" width="32.85546875" style="275" customWidth="1"/>
    <col min="3076" max="3076" width="25.5703125" style="275" customWidth="1"/>
    <col min="3077" max="3077" width="26.5703125" style="275" customWidth="1"/>
    <col min="3078" max="3078" width="16" style="275" customWidth="1"/>
    <col min="3079" max="3079" width="12.7109375" style="275" customWidth="1"/>
    <col min="3080" max="3080" width="11.140625" style="275" customWidth="1"/>
    <col min="3081" max="3081" width="11.5703125" style="275" customWidth="1"/>
    <col min="3082" max="3082" width="11.28515625" style="275" customWidth="1"/>
    <col min="3083" max="3083" width="29" style="275" customWidth="1"/>
    <col min="3084" max="3084" width="12.42578125" style="275" customWidth="1"/>
    <col min="3085" max="3085" width="12.85546875" style="275" customWidth="1"/>
    <col min="3086" max="3086" width="11.28515625" style="275" customWidth="1"/>
    <col min="3087" max="3087" width="14.42578125" style="275" customWidth="1"/>
    <col min="3088" max="3088" width="10.140625" style="275" customWidth="1"/>
    <col min="3089" max="3089" width="10.5703125" style="275" customWidth="1"/>
    <col min="3090" max="3090" width="9.85546875" style="275" customWidth="1"/>
    <col min="3091" max="3091" width="50.28515625" style="275" customWidth="1"/>
    <col min="3092" max="3325" width="11.42578125" style="275"/>
    <col min="3326" max="3326" width="9.5703125" style="275" customWidth="1"/>
    <col min="3327" max="3327" width="9.85546875" style="275" customWidth="1"/>
    <col min="3328" max="3328" width="49.140625" style="275" customWidth="1"/>
    <col min="3329" max="3330" width="21.7109375" style="275" customWidth="1"/>
    <col min="3331" max="3331" width="32.85546875" style="275" customWidth="1"/>
    <col min="3332" max="3332" width="25.5703125" style="275" customWidth="1"/>
    <col min="3333" max="3333" width="26.5703125" style="275" customWidth="1"/>
    <col min="3334" max="3334" width="16" style="275" customWidth="1"/>
    <col min="3335" max="3335" width="12.7109375" style="275" customWidth="1"/>
    <col min="3336" max="3336" width="11.140625" style="275" customWidth="1"/>
    <col min="3337" max="3337" width="11.5703125" style="275" customWidth="1"/>
    <col min="3338" max="3338" width="11.28515625" style="275" customWidth="1"/>
    <col min="3339" max="3339" width="29" style="275" customWidth="1"/>
    <col min="3340" max="3340" width="12.42578125" style="275" customWidth="1"/>
    <col min="3341" max="3341" width="12.85546875" style="275" customWidth="1"/>
    <col min="3342" max="3342" width="11.28515625" style="275" customWidth="1"/>
    <col min="3343" max="3343" width="14.42578125" style="275" customWidth="1"/>
    <col min="3344" max="3344" width="10.140625" style="275" customWidth="1"/>
    <col min="3345" max="3345" width="10.5703125" style="275" customWidth="1"/>
    <col min="3346" max="3346" width="9.85546875" style="275" customWidth="1"/>
    <col min="3347" max="3347" width="50.28515625" style="275" customWidth="1"/>
    <col min="3348" max="3581" width="11.42578125" style="275"/>
    <col min="3582" max="3582" width="9.5703125" style="275" customWidth="1"/>
    <col min="3583" max="3583" width="9.85546875" style="275" customWidth="1"/>
    <col min="3584" max="3584" width="49.140625" style="275" customWidth="1"/>
    <col min="3585" max="3586" width="21.7109375" style="275" customWidth="1"/>
    <col min="3587" max="3587" width="32.85546875" style="275" customWidth="1"/>
    <col min="3588" max="3588" width="25.5703125" style="275" customWidth="1"/>
    <col min="3589" max="3589" width="26.5703125" style="275" customWidth="1"/>
    <col min="3590" max="3590" width="16" style="275" customWidth="1"/>
    <col min="3591" max="3591" width="12.7109375" style="275" customWidth="1"/>
    <col min="3592" max="3592" width="11.140625" style="275" customWidth="1"/>
    <col min="3593" max="3593" width="11.5703125" style="275" customWidth="1"/>
    <col min="3594" max="3594" width="11.28515625" style="275" customWidth="1"/>
    <col min="3595" max="3595" width="29" style="275" customWidth="1"/>
    <col min="3596" max="3596" width="12.42578125" style="275" customWidth="1"/>
    <col min="3597" max="3597" width="12.85546875" style="275" customWidth="1"/>
    <col min="3598" max="3598" width="11.28515625" style="275" customWidth="1"/>
    <col min="3599" max="3599" width="14.42578125" style="275" customWidth="1"/>
    <col min="3600" max="3600" width="10.140625" style="275" customWidth="1"/>
    <col min="3601" max="3601" width="10.5703125" style="275" customWidth="1"/>
    <col min="3602" max="3602" width="9.85546875" style="275" customWidth="1"/>
    <col min="3603" max="3603" width="50.28515625" style="275" customWidth="1"/>
    <col min="3604" max="3837" width="11.42578125" style="275"/>
    <col min="3838" max="3838" width="9.5703125" style="275" customWidth="1"/>
    <col min="3839" max="3839" width="9.85546875" style="275" customWidth="1"/>
    <col min="3840" max="3840" width="49.140625" style="275" customWidth="1"/>
    <col min="3841" max="3842" width="21.7109375" style="275" customWidth="1"/>
    <col min="3843" max="3843" width="32.85546875" style="275" customWidth="1"/>
    <col min="3844" max="3844" width="25.5703125" style="275" customWidth="1"/>
    <col min="3845" max="3845" width="26.5703125" style="275" customWidth="1"/>
    <col min="3846" max="3846" width="16" style="275" customWidth="1"/>
    <col min="3847" max="3847" width="12.7109375" style="275" customWidth="1"/>
    <col min="3848" max="3848" width="11.140625" style="275" customWidth="1"/>
    <col min="3849" max="3849" width="11.5703125" style="275" customWidth="1"/>
    <col min="3850" max="3850" width="11.28515625" style="275" customWidth="1"/>
    <col min="3851" max="3851" width="29" style="275" customWidth="1"/>
    <col min="3852" max="3852" width="12.42578125" style="275" customWidth="1"/>
    <col min="3853" max="3853" width="12.85546875" style="275" customWidth="1"/>
    <col min="3854" max="3854" width="11.28515625" style="275" customWidth="1"/>
    <col min="3855" max="3855" width="14.42578125" style="275" customWidth="1"/>
    <col min="3856" max="3856" width="10.140625" style="275" customWidth="1"/>
    <col min="3857" max="3857" width="10.5703125" style="275" customWidth="1"/>
    <col min="3858" max="3858" width="9.85546875" style="275" customWidth="1"/>
    <col min="3859" max="3859" width="50.28515625" style="275" customWidth="1"/>
    <col min="3860" max="4093" width="11.42578125" style="275"/>
    <col min="4094" max="4094" width="9.5703125" style="275" customWidth="1"/>
    <col min="4095" max="4095" width="9.85546875" style="275" customWidth="1"/>
    <col min="4096" max="4096" width="49.140625" style="275" customWidth="1"/>
    <col min="4097" max="4098" width="21.7109375" style="275" customWidth="1"/>
    <col min="4099" max="4099" width="32.85546875" style="275" customWidth="1"/>
    <col min="4100" max="4100" width="25.5703125" style="275" customWidth="1"/>
    <col min="4101" max="4101" width="26.5703125" style="275" customWidth="1"/>
    <col min="4102" max="4102" width="16" style="275" customWidth="1"/>
    <col min="4103" max="4103" width="12.7109375" style="275" customWidth="1"/>
    <col min="4104" max="4104" width="11.140625" style="275" customWidth="1"/>
    <col min="4105" max="4105" width="11.5703125" style="275" customWidth="1"/>
    <col min="4106" max="4106" width="11.28515625" style="275" customWidth="1"/>
    <col min="4107" max="4107" width="29" style="275" customWidth="1"/>
    <col min="4108" max="4108" width="12.42578125" style="275" customWidth="1"/>
    <col min="4109" max="4109" width="12.85546875" style="275" customWidth="1"/>
    <col min="4110" max="4110" width="11.28515625" style="275" customWidth="1"/>
    <col min="4111" max="4111" width="14.42578125" style="275" customWidth="1"/>
    <col min="4112" max="4112" width="10.140625" style="275" customWidth="1"/>
    <col min="4113" max="4113" width="10.5703125" style="275" customWidth="1"/>
    <col min="4114" max="4114" width="9.85546875" style="275" customWidth="1"/>
    <col min="4115" max="4115" width="50.28515625" style="275" customWidth="1"/>
    <col min="4116" max="4349" width="11.42578125" style="275"/>
    <col min="4350" max="4350" width="9.5703125" style="275" customWidth="1"/>
    <col min="4351" max="4351" width="9.85546875" style="275" customWidth="1"/>
    <col min="4352" max="4352" width="49.140625" style="275" customWidth="1"/>
    <col min="4353" max="4354" width="21.7109375" style="275" customWidth="1"/>
    <col min="4355" max="4355" width="32.85546875" style="275" customWidth="1"/>
    <col min="4356" max="4356" width="25.5703125" style="275" customWidth="1"/>
    <col min="4357" max="4357" width="26.5703125" style="275" customWidth="1"/>
    <col min="4358" max="4358" width="16" style="275" customWidth="1"/>
    <col min="4359" max="4359" width="12.7109375" style="275" customWidth="1"/>
    <col min="4360" max="4360" width="11.140625" style="275" customWidth="1"/>
    <col min="4361" max="4361" width="11.5703125" style="275" customWidth="1"/>
    <col min="4362" max="4362" width="11.28515625" style="275" customWidth="1"/>
    <col min="4363" max="4363" width="29" style="275" customWidth="1"/>
    <col min="4364" max="4364" width="12.42578125" style="275" customWidth="1"/>
    <col min="4365" max="4365" width="12.85546875" style="275" customWidth="1"/>
    <col min="4366" max="4366" width="11.28515625" style="275" customWidth="1"/>
    <col min="4367" max="4367" width="14.42578125" style="275" customWidth="1"/>
    <col min="4368" max="4368" width="10.140625" style="275" customWidth="1"/>
    <col min="4369" max="4369" width="10.5703125" style="275" customWidth="1"/>
    <col min="4370" max="4370" width="9.85546875" style="275" customWidth="1"/>
    <col min="4371" max="4371" width="50.28515625" style="275" customWidth="1"/>
    <col min="4372" max="4605" width="11.42578125" style="275"/>
    <col min="4606" max="4606" width="9.5703125" style="275" customWidth="1"/>
    <col min="4607" max="4607" width="9.85546875" style="275" customWidth="1"/>
    <col min="4608" max="4608" width="49.140625" style="275" customWidth="1"/>
    <col min="4609" max="4610" width="21.7109375" style="275" customWidth="1"/>
    <col min="4611" max="4611" width="32.85546875" style="275" customWidth="1"/>
    <col min="4612" max="4612" width="25.5703125" style="275" customWidth="1"/>
    <col min="4613" max="4613" width="26.5703125" style="275" customWidth="1"/>
    <col min="4614" max="4614" width="16" style="275" customWidth="1"/>
    <col min="4615" max="4615" width="12.7109375" style="275" customWidth="1"/>
    <col min="4616" max="4616" width="11.140625" style="275" customWidth="1"/>
    <col min="4617" max="4617" width="11.5703125" style="275" customWidth="1"/>
    <col min="4618" max="4618" width="11.28515625" style="275" customWidth="1"/>
    <col min="4619" max="4619" width="29" style="275" customWidth="1"/>
    <col min="4620" max="4620" width="12.42578125" style="275" customWidth="1"/>
    <col min="4621" max="4621" width="12.85546875" style="275" customWidth="1"/>
    <col min="4622" max="4622" width="11.28515625" style="275" customWidth="1"/>
    <col min="4623" max="4623" width="14.42578125" style="275" customWidth="1"/>
    <col min="4624" max="4624" width="10.140625" style="275" customWidth="1"/>
    <col min="4625" max="4625" width="10.5703125" style="275" customWidth="1"/>
    <col min="4626" max="4626" width="9.85546875" style="275" customWidth="1"/>
    <col min="4627" max="4627" width="50.28515625" style="275" customWidth="1"/>
    <col min="4628" max="4861" width="11.42578125" style="275"/>
    <col min="4862" max="4862" width="9.5703125" style="275" customWidth="1"/>
    <col min="4863" max="4863" width="9.85546875" style="275" customWidth="1"/>
    <col min="4864" max="4864" width="49.140625" style="275" customWidth="1"/>
    <col min="4865" max="4866" width="21.7109375" style="275" customWidth="1"/>
    <col min="4867" max="4867" width="32.85546875" style="275" customWidth="1"/>
    <col min="4868" max="4868" width="25.5703125" style="275" customWidth="1"/>
    <col min="4869" max="4869" width="26.5703125" style="275" customWidth="1"/>
    <col min="4870" max="4870" width="16" style="275" customWidth="1"/>
    <col min="4871" max="4871" width="12.7109375" style="275" customWidth="1"/>
    <col min="4872" max="4872" width="11.140625" style="275" customWidth="1"/>
    <col min="4873" max="4873" width="11.5703125" style="275" customWidth="1"/>
    <col min="4874" max="4874" width="11.28515625" style="275" customWidth="1"/>
    <col min="4875" max="4875" width="29" style="275" customWidth="1"/>
    <col min="4876" max="4876" width="12.42578125" style="275" customWidth="1"/>
    <col min="4877" max="4877" width="12.85546875" style="275" customWidth="1"/>
    <col min="4878" max="4878" width="11.28515625" style="275" customWidth="1"/>
    <col min="4879" max="4879" width="14.42578125" style="275" customWidth="1"/>
    <col min="4880" max="4880" width="10.140625" style="275" customWidth="1"/>
    <col min="4881" max="4881" width="10.5703125" style="275" customWidth="1"/>
    <col min="4882" max="4882" width="9.85546875" style="275" customWidth="1"/>
    <col min="4883" max="4883" width="50.28515625" style="275" customWidth="1"/>
    <col min="4884" max="5117" width="11.42578125" style="275"/>
    <col min="5118" max="5118" width="9.5703125" style="275" customWidth="1"/>
    <col min="5119" max="5119" width="9.85546875" style="275" customWidth="1"/>
    <col min="5120" max="5120" width="49.140625" style="275" customWidth="1"/>
    <col min="5121" max="5122" width="21.7109375" style="275" customWidth="1"/>
    <col min="5123" max="5123" width="32.85546875" style="275" customWidth="1"/>
    <col min="5124" max="5124" width="25.5703125" style="275" customWidth="1"/>
    <col min="5125" max="5125" width="26.5703125" style="275" customWidth="1"/>
    <col min="5126" max="5126" width="16" style="275" customWidth="1"/>
    <col min="5127" max="5127" width="12.7109375" style="275" customWidth="1"/>
    <col min="5128" max="5128" width="11.140625" style="275" customWidth="1"/>
    <col min="5129" max="5129" width="11.5703125" style="275" customWidth="1"/>
    <col min="5130" max="5130" width="11.28515625" style="275" customWidth="1"/>
    <col min="5131" max="5131" width="29" style="275" customWidth="1"/>
    <col min="5132" max="5132" width="12.42578125" style="275" customWidth="1"/>
    <col min="5133" max="5133" width="12.85546875" style="275" customWidth="1"/>
    <col min="5134" max="5134" width="11.28515625" style="275" customWidth="1"/>
    <col min="5135" max="5135" width="14.42578125" style="275" customWidth="1"/>
    <col min="5136" max="5136" width="10.140625" style="275" customWidth="1"/>
    <col min="5137" max="5137" width="10.5703125" style="275" customWidth="1"/>
    <col min="5138" max="5138" width="9.85546875" style="275" customWidth="1"/>
    <col min="5139" max="5139" width="50.28515625" style="275" customWidth="1"/>
    <col min="5140" max="5373" width="11.42578125" style="275"/>
    <col min="5374" max="5374" width="9.5703125" style="275" customWidth="1"/>
    <col min="5375" max="5375" width="9.85546875" style="275" customWidth="1"/>
    <col min="5376" max="5376" width="49.140625" style="275" customWidth="1"/>
    <col min="5377" max="5378" width="21.7109375" style="275" customWidth="1"/>
    <col min="5379" max="5379" width="32.85546875" style="275" customWidth="1"/>
    <col min="5380" max="5380" width="25.5703125" style="275" customWidth="1"/>
    <col min="5381" max="5381" width="26.5703125" style="275" customWidth="1"/>
    <col min="5382" max="5382" width="16" style="275" customWidth="1"/>
    <col min="5383" max="5383" width="12.7109375" style="275" customWidth="1"/>
    <col min="5384" max="5384" width="11.140625" style="275" customWidth="1"/>
    <col min="5385" max="5385" width="11.5703125" style="275" customWidth="1"/>
    <col min="5386" max="5386" width="11.28515625" style="275" customWidth="1"/>
    <col min="5387" max="5387" width="29" style="275" customWidth="1"/>
    <col min="5388" max="5388" width="12.42578125" style="275" customWidth="1"/>
    <col min="5389" max="5389" width="12.85546875" style="275" customWidth="1"/>
    <col min="5390" max="5390" width="11.28515625" style="275" customWidth="1"/>
    <col min="5391" max="5391" width="14.42578125" style="275" customWidth="1"/>
    <col min="5392" max="5392" width="10.140625" style="275" customWidth="1"/>
    <col min="5393" max="5393" width="10.5703125" style="275" customWidth="1"/>
    <col min="5394" max="5394" width="9.85546875" style="275" customWidth="1"/>
    <col min="5395" max="5395" width="50.28515625" style="275" customWidth="1"/>
    <col min="5396" max="5629" width="11.42578125" style="275"/>
    <col min="5630" max="5630" width="9.5703125" style="275" customWidth="1"/>
    <col min="5631" max="5631" width="9.85546875" style="275" customWidth="1"/>
    <col min="5632" max="5632" width="49.140625" style="275" customWidth="1"/>
    <col min="5633" max="5634" width="21.7109375" style="275" customWidth="1"/>
    <col min="5635" max="5635" width="32.85546875" style="275" customWidth="1"/>
    <col min="5636" max="5636" width="25.5703125" style="275" customWidth="1"/>
    <col min="5637" max="5637" width="26.5703125" style="275" customWidth="1"/>
    <col min="5638" max="5638" width="16" style="275" customWidth="1"/>
    <col min="5639" max="5639" width="12.7109375" style="275" customWidth="1"/>
    <col min="5640" max="5640" width="11.140625" style="275" customWidth="1"/>
    <col min="5641" max="5641" width="11.5703125" style="275" customWidth="1"/>
    <col min="5642" max="5642" width="11.28515625" style="275" customWidth="1"/>
    <col min="5643" max="5643" width="29" style="275" customWidth="1"/>
    <col min="5644" max="5644" width="12.42578125" style="275" customWidth="1"/>
    <col min="5645" max="5645" width="12.85546875" style="275" customWidth="1"/>
    <col min="5646" max="5646" width="11.28515625" style="275" customWidth="1"/>
    <col min="5647" max="5647" width="14.42578125" style="275" customWidth="1"/>
    <col min="5648" max="5648" width="10.140625" style="275" customWidth="1"/>
    <col min="5649" max="5649" width="10.5703125" style="275" customWidth="1"/>
    <col min="5650" max="5650" width="9.85546875" style="275" customWidth="1"/>
    <col min="5651" max="5651" width="50.28515625" style="275" customWidth="1"/>
    <col min="5652" max="5885" width="11.42578125" style="275"/>
    <col min="5886" max="5886" width="9.5703125" style="275" customWidth="1"/>
    <col min="5887" max="5887" width="9.85546875" style="275" customWidth="1"/>
    <col min="5888" max="5888" width="49.140625" style="275" customWidth="1"/>
    <col min="5889" max="5890" width="21.7109375" style="275" customWidth="1"/>
    <col min="5891" max="5891" width="32.85546875" style="275" customWidth="1"/>
    <col min="5892" max="5892" width="25.5703125" style="275" customWidth="1"/>
    <col min="5893" max="5893" width="26.5703125" style="275" customWidth="1"/>
    <col min="5894" max="5894" width="16" style="275" customWidth="1"/>
    <col min="5895" max="5895" width="12.7109375" style="275" customWidth="1"/>
    <col min="5896" max="5896" width="11.140625" style="275" customWidth="1"/>
    <col min="5897" max="5897" width="11.5703125" style="275" customWidth="1"/>
    <col min="5898" max="5898" width="11.28515625" style="275" customWidth="1"/>
    <col min="5899" max="5899" width="29" style="275" customWidth="1"/>
    <col min="5900" max="5900" width="12.42578125" style="275" customWidth="1"/>
    <col min="5901" max="5901" width="12.85546875" style="275" customWidth="1"/>
    <col min="5902" max="5902" width="11.28515625" style="275" customWidth="1"/>
    <col min="5903" max="5903" width="14.42578125" style="275" customWidth="1"/>
    <col min="5904" max="5904" width="10.140625" style="275" customWidth="1"/>
    <col min="5905" max="5905" width="10.5703125" style="275" customWidth="1"/>
    <col min="5906" max="5906" width="9.85546875" style="275" customWidth="1"/>
    <col min="5907" max="5907" width="50.28515625" style="275" customWidth="1"/>
    <col min="5908" max="6141" width="11.42578125" style="275"/>
    <col min="6142" max="6142" width="9.5703125" style="275" customWidth="1"/>
    <col min="6143" max="6143" width="9.85546875" style="275" customWidth="1"/>
    <col min="6144" max="6144" width="49.140625" style="275" customWidth="1"/>
    <col min="6145" max="6146" width="21.7109375" style="275" customWidth="1"/>
    <col min="6147" max="6147" width="32.85546875" style="275" customWidth="1"/>
    <col min="6148" max="6148" width="25.5703125" style="275" customWidth="1"/>
    <col min="6149" max="6149" width="26.5703125" style="275" customWidth="1"/>
    <col min="6150" max="6150" width="16" style="275" customWidth="1"/>
    <col min="6151" max="6151" width="12.7109375" style="275" customWidth="1"/>
    <col min="6152" max="6152" width="11.140625" style="275" customWidth="1"/>
    <col min="6153" max="6153" width="11.5703125" style="275" customWidth="1"/>
    <col min="6154" max="6154" width="11.28515625" style="275" customWidth="1"/>
    <col min="6155" max="6155" width="29" style="275" customWidth="1"/>
    <col min="6156" max="6156" width="12.42578125" style="275" customWidth="1"/>
    <col min="6157" max="6157" width="12.85546875" style="275" customWidth="1"/>
    <col min="6158" max="6158" width="11.28515625" style="275" customWidth="1"/>
    <col min="6159" max="6159" width="14.42578125" style="275" customWidth="1"/>
    <col min="6160" max="6160" width="10.140625" style="275" customWidth="1"/>
    <col min="6161" max="6161" width="10.5703125" style="275" customWidth="1"/>
    <col min="6162" max="6162" width="9.85546875" style="275" customWidth="1"/>
    <col min="6163" max="6163" width="50.28515625" style="275" customWidth="1"/>
    <col min="6164" max="6397" width="11.42578125" style="275"/>
    <col min="6398" max="6398" width="9.5703125" style="275" customWidth="1"/>
    <col min="6399" max="6399" width="9.85546875" style="275" customWidth="1"/>
    <col min="6400" max="6400" width="49.140625" style="275" customWidth="1"/>
    <col min="6401" max="6402" width="21.7109375" style="275" customWidth="1"/>
    <col min="6403" max="6403" width="32.85546875" style="275" customWidth="1"/>
    <col min="6404" max="6404" width="25.5703125" style="275" customWidth="1"/>
    <col min="6405" max="6405" width="26.5703125" style="275" customWidth="1"/>
    <col min="6406" max="6406" width="16" style="275" customWidth="1"/>
    <col min="6407" max="6407" width="12.7109375" style="275" customWidth="1"/>
    <col min="6408" max="6408" width="11.140625" style="275" customWidth="1"/>
    <col min="6409" max="6409" width="11.5703125" style="275" customWidth="1"/>
    <col min="6410" max="6410" width="11.28515625" style="275" customWidth="1"/>
    <col min="6411" max="6411" width="29" style="275" customWidth="1"/>
    <col min="6412" max="6412" width="12.42578125" style="275" customWidth="1"/>
    <col min="6413" max="6413" width="12.85546875" style="275" customWidth="1"/>
    <col min="6414" max="6414" width="11.28515625" style="275" customWidth="1"/>
    <col min="6415" max="6415" width="14.42578125" style="275" customWidth="1"/>
    <col min="6416" max="6416" width="10.140625" style="275" customWidth="1"/>
    <col min="6417" max="6417" width="10.5703125" style="275" customWidth="1"/>
    <col min="6418" max="6418" width="9.85546875" style="275" customWidth="1"/>
    <col min="6419" max="6419" width="50.28515625" style="275" customWidth="1"/>
    <col min="6420" max="6653" width="11.42578125" style="275"/>
    <col min="6654" max="6654" width="9.5703125" style="275" customWidth="1"/>
    <col min="6655" max="6655" width="9.85546875" style="275" customWidth="1"/>
    <col min="6656" max="6656" width="49.140625" style="275" customWidth="1"/>
    <col min="6657" max="6658" width="21.7109375" style="275" customWidth="1"/>
    <col min="6659" max="6659" width="32.85546875" style="275" customWidth="1"/>
    <col min="6660" max="6660" width="25.5703125" style="275" customWidth="1"/>
    <col min="6661" max="6661" width="26.5703125" style="275" customWidth="1"/>
    <col min="6662" max="6662" width="16" style="275" customWidth="1"/>
    <col min="6663" max="6663" width="12.7109375" style="275" customWidth="1"/>
    <col min="6664" max="6664" width="11.140625" style="275" customWidth="1"/>
    <col min="6665" max="6665" width="11.5703125" style="275" customWidth="1"/>
    <col min="6666" max="6666" width="11.28515625" style="275" customWidth="1"/>
    <col min="6667" max="6667" width="29" style="275" customWidth="1"/>
    <col min="6668" max="6668" width="12.42578125" style="275" customWidth="1"/>
    <col min="6669" max="6669" width="12.85546875" style="275" customWidth="1"/>
    <col min="6670" max="6670" width="11.28515625" style="275" customWidth="1"/>
    <col min="6671" max="6671" width="14.42578125" style="275" customWidth="1"/>
    <col min="6672" max="6672" width="10.140625" style="275" customWidth="1"/>
    <col min="6673" max="6673" width="10.5703125" style="275" customWidth="1"/>
    <col min="6674" max="6674" width="9.85546875" style="275" customWidth="1"/>
    <col min="6675" max="6675" width="50.28515625" style="275" customWidth="1"/>
    <col min="6676" max="6909" width="11.42578125" style="275"/>
    <col min="6910" max="6910" width="9.5703125" style="275" customWidth="1"/>
    <col min="6911" max="6911" width="9.85546875" style="275" customWidth="1"/>
    <col min="6912" max="6912" width="49.140625" style="275" customWidth="1"/>
    <col min="6913" max="6914" width="21.7109375" style="275" customWidth="1"/>
    <col min="6915" max="6915" width="32.85546875" style="275" customWidth="1"/>
    <col min="6916" max="6916" width="25.5703125" style="275" customWidth="1"/>
    <col min="6917" max="6917" width="26.5703125" style="275" customWidth="1"/>
    <col min="6918" max="6918" width="16" style="275" customWidth="1"/>
    <col min="6919" max="6919" width="12.7109375" style="275" customWidth="1"/>
    <col min="6920" max="6920" width="11.140625" style="275" customWidth="1"/>
    <col min="6921" max="6921" width="11.5703125" style="275" customWidth="1"/>
    <col min="6922" max="6922" width="11.28515625" style="275" customWidth="1"/>
    <col min="6923" max="6923" width="29" style="275" customWidth="1"/>
    <col min="6924" max="6924" width="12.42578125" style="275" customWidth="1"/>
    <col min="6925" max="6925" width="12.85546875" style="275" customWidth="1"/>
    <col min="6926" max="6926" width="11.28515625" style="275" customWidth="1"/>
    <col min="6927" max="6927" width="14.42578125" style="275" customWidth="1"/>
    <col min="6928" max="6928" width="10.140625" style="275" customWidth="1"/>
    <col min="6929" max="6929" width="10.5703125" style="275" customWidth="1"/>
    <col min="6930" max="6930" width="9.85546875" style="275" customWidth="1"/>
    <col min="6931" max="6931" width="50.28515625" style="275" customWidth="1"/>
    <col min="6932" max="7165" width="11.42578125" style="275"/>
    <col min="7166" max="7166" width="9.5703125" style="275" customWidth="1"/>
    <col min="7167" max="7167" width="9.85546875" style="275" customWidth="1"/>
    <col min="7168" max="7168" width="49.140625" style="275" customWidth="1"/>
    <col min="7169" max="7170" width="21.7109375" style="275" customWidth="1"/>
    <col min="7171" max="7171" width="32.85546875" style="275" customWidth="1"/>
    <col min="7172" max="7172" width="25.5703125" style="275" customWidth="1"/>
    <col min="7173" max="7173" width="26.5703125" style="275" customWidth="1"/>
    <col min="7174" max="7174" width="16" style="275" customWidth="1"/>
    <col min="7175" max="7175" width="12.7109375" style="275" customWidth="1"/>
    <col min="7176" max="7176" width="11.140625" style="275" customWidth="1"/>
    <col min="7177" max="7177" width="11.5703125" style="275" customWidth="1"/>
    <col min="7178" max="7178" width="11.28515625" style="275" customWidth="1"/>
    <col min="7179" max="7179" width="29" style="275" customWidth="1"/>
    <col min="7180" max="7180" width="12.42578125" style="275" customWidth="1"/>
    <col min="7181" max="7181" width="12.85546875" style="275" customWidth="1"/>
    <col min="7182" max="7182" width="11.28515625" style="275" customWidth="1"/>
    <col min="7183" max="7183" width="14.42578125" style="275" customWidth="1"/>
    <col min="7184" max="7184" width="10.140625" style="275" customWidth="1"/>
    <col min="7185" max="7185" width="10.5703125" style="275" customWidth="1"/>
    <col min="7186" max="7186" width="9.85546875" style="275" customWidth="1"/>
    <col min="7187" max="7187" width="50.28515625" style="275" customWidth="1"/>
    <col min="7188" max="7421" width="11.42578125" style="275"/>
    <col min="7422" max="7422" width="9.5703125" style="275" customWidth="1"/>
    <col min="7423" max="7423" width="9.85546875" style="275" customWidth="1"/>
    <col min="7424" max="7424" width="49.140625" style="275" customWidth="1"/>
    <col min="7425" max="7426" width="21.7109375" style="275" customWidth="1"/>
    <col min="7427" max="7427" width="32.85546875" style="275" customWidth="1"/>
    <col min="7428" max="7428" width="25.5703125" style="275" customWidth="1"/>
    <col min="7429" max="7429" width="26.5703125" style="275" customWidth="1"/>
    <col min="7430" max="7430" width="16" style="275" customWidth="1"/>
    <col min="7431" max="7431" width="12.7109375" style="275" customWidth="1"/>
    <col min="7432" max="7432" width="11.140625" style="275" customWidth="1"/>
    <col min="7433" max="7433" width="11.5703125" style="275" customWidth="1"/>
    <col min="7434" max="7434" width="11.28515625" style="275" customWidth="1"/>
    <col min="7435" max="7435" width="29" style="275" customWidth="1"/>
    <col min="7436" max="7436" width="12.42578125" style="275" customWidth="1"/>
    <col min="7437" max="7437" width="12.85546875" style="275" customWidth="1"/>
    <col min="7438" max="7438" width="11.28515625" style="275" customWidth="1"/>
    <col min="7439" max="7439" width="14.42578125" style="275" customWidth="1"/>
    <col min="7440" max="7440" width="10.140625" style="275" customWidth="1"/>
    <col min="7441" max="7441" width="10.5703125" style="275" customWidth="1"/>
    <col min="7442" max="7442" width="9.85546875" style="275" customWidth="1"/>
    <col min="7443" max="7443" width="50.28515625" style="275" customWidth="1"/>
    <col min="7444" max="7677" width="11.42578125" style="275"/>
    <col min="7678" max="7678" width="9.5703125" style="275" customWidth="1"/>
    <col min="7679" max="7679" width="9.85546875" style="275" customWidth="1"/>
    <col min="7680" max="7680" width="49.140625" style="275" customWidth="1"/>
    <col min="7681" max="7682" width="21.7109375" style="275" customWidth="1"/>
    <col min="7683" max="7683" width="32.85546875" style="275" customWidth="1"/>
    <col min="7684" max="7684" width="25.5703125" style="275" customWidth="1"/>
    <col min="7685" max="7685" width="26.5703125" style="275" customWidth="1"/>
    <col min="7686" max="7686" width="16" style="275" customWidth="1"/>
    <col min="7687" max="7687" width="12.7109375" style="275" customWidth="1"/>
    <col min="7688" max="7688" width="11.140625" style="275" customWidth="1"/>
    <col min="7689" max="7689" width="11.5703125" style="275" customWidth="1"/>
    <col min="7690" max="7690" width="11.28515625" style="275" customWidth="1"/>
    <col min="7691" max="7691" width="29" style="275" customWidth="1"/>
    <col min="7692" max="7692" width="12.42578125" style="275" customWidth="1"/>
    <col min="7693" max="7693" width="12.85546875" style="275" customWidth="1"/>
    <col min="7694" max="7694" width="11.28515625" style="275" customWidth="1"/>
    <col min="7695" max="7695" width="14.42578125" style="275" customWidth="1"/>
    <col min="7696" max="7696" width="10.140625" style="275" customWidth="1"/>
    <col min="7697" max="7697" width="10.5703125" style="275" customWidth="1"/>
    <col min="7698" max="7698" width="9.85546875" style="275" customWidth="1"/>
    <col min="7699" max="7699" width="50.28515625" style="275" customWidth="1"/>
    <col min="7700" max="7933" width="11.42578125" style="275"/>
    <col min="7934" max="7934" width="9.5703125" style="275" customWidth="1"/>
    <col min="7935" max="7935" width="9.85546875" style="275" customWidth="1"/>
    <col min="7936" max="7936" width="49.140625" style="275" customWidth="1"/>
    <col min="7937" max="7938" width="21.7109375" style="275" customWidth="1"/>
    <col min="7939" max="7939" width="32.85546875" style="275" customWidth="1"/>
    <col min="7940" max="7940" width="25.5703125" style="275" customWidth="1"/>
    <col min="7941" max="7941" width="26.5703125" style="275" customWidth="1"/>
    <col min="7942" max="7942" width="16" style="275" customWidth="1"/>
    <col min="7943" max="7943" width="12.7109375" style="275" customWidth="1"/>
    <col min="7944" max="7944" width="11.140625" style="275" customWidth="1"/>
    <col min="7945" max="7945" width="11.5703125" style="275" customWidth="1"/>
    <col min="7946" max="7946" width="11.28515625" style="275" customWidth="1"/>
    <col min="7947" max="7947" width="29" style="275" customWidth="1"/>
    <col min="7948" max="7948" width="12.42578125" style="275" customWidth="1"/>
    <col min="7949" max="7949" width="12.85546875" style="275" customWidth="1"/>
    <col min="7950" max="7950" width="11.28515625" style="275" customWidth="1"/>
    <col min="7951" max="7951" width="14.42578125" style="275" customWidth="1"/>
    <col min="7952" max="7952" width="10.140625" style="275" customWidth="1"/>
    <col min="7953" max="7953" width="10.5703125" style="275" customWidth="1"/>
    <col min="7954" max="7954" width="9.85546875" style="275" customWidth="1"/>
    <col min="7955" max="7955" width="50.28515625" style="275" customWidth="1"/>
    <col min="7956" max="8189" width="11.42578125" style="275"/>
    <col min="8190" max="8190" width="9.5703125" style="275" customWidth="1"/>
    <col min="8191" max="8191" width="9.85546875" style="275" customWidth="1"/>
    <col min="8192" max="8192" width="49.140625" style="275" customWidth="1"/>
    <col min="8193" max="8194" width="21.7109375" style="275" customWidth="1"/>
    <col min="8195" max="8195" width="32.85546875" style="275" customWidth="1"/>
    <col min="8196" max="8196" width="25.5703125" style="275" customWidth="1"/>
    <col min="8197" max="8197" width="26.5703125" style="275" customWidth="1"/>
    <col min="8198" max="8198" width="16" style="275" customWidth="1"/>
    <col min="8199" max="8199" width="12.7109375" style="275" customWidth="1"/>
    <col min="8200" max="8200" width="11.140625" style="275" customWidth="1"/>
    <col min="8201" max="8201" width="11.5703125" style="275" customWidth="1"/>
    <col min="8202" max="8202" width="11.28515625" style="275" customWidth="1"/>
    <col min="8203" max="8203" width="29" style="275" customWidth="1"/>
    <col min="8204" max="8204" width="12.42578125" style="275" customWidth="1"/>
    <col min="8205" max="8205" width="12.85546875" style="275" customWidth="1"/>
    <col min="8206" max="8206" width="11.28515625" style="275" customWidth="1"/>
    <col min="8207" max="8207" width="14.42578125" style="275" customWidth="1"/>
    <col min="8208" max="8208" width="10.140625" style="275" customWidth="1"/>
    <col min="8209" max="8209" width="10.5703125" style="275" customWidth="1"/>
    <col min="8210" max="8210" width="9.85546875" style="275" customWidth="1"/>
    <col min="8211" max="8211" width="50.28515625" style="275" customWidth="1"/>
    <col min="8212" max="8445" width="11.42578125" style="275"/>
    <col min="8446" max="8446" width="9.5703125" style="275" customWidth="1"/>
    <col min="8447" max="8447" width="9.85546875" style="275" customWidth="1"/>
    <col min="8448" max="8448" width="49.140625" style="275" customWidth="1"/>
    <col min="8449" max="8450" width="21.7109375" style="275" customWidth="1"/>
    <col min="8451" max="8451" width="32.85546875" style="275" customWidth="1"/>
    <col min="8452" max="8452" width="25.5703125" style="275" customWidth="1"/>
    <col min="8453" max="8453" width="26.5703125" style="275" customWidth="1"/>
    <col min="8454" max="8454" width="16" style="275" customWidth="1"/>
    <col min="8455" max="8455" width="12.7109375" style="275" customWidth="1"/>
    <col min="8456" max="8456" width="11.140625" style="275" customWidth="1"/>
    <col min="8457" max="8457" width="11.5703125" style="275" customWidth="1"/>
    <col min="8458" max="8458" width="11.28515625" style="275" customWidth="1"/>
    <col min="8459" max="8459" width="29" style="275" customWidth="1"/>
    <col min="8460" max="8460" width="12.42578125" style="275" customWidth="1"/>
    <col min="8461" max="8461" width="12.85546875" style="275" customWidth="1"/>
    <col min="8462" max="8462" width="11.28515625" style="275" customWidth="1"/>
    <col min="8463" max="8463" width="14.42578125" style="275" customWidth="1"/>
    <col min="8464" max="8464" width="10.140625" style="275" customWidth="1"/>
    <col min="8465" max="8465" width="10.5703125" style="275" customWidth="1"/>
    <col min="8466" max="8466" width="9.85546875" style="275" customWidth="1"/>
    <col min="8467" max="8467" width="50.28515625" style="275" customWidth="1"/>
    <col min="8468" max="8701" width="11.42578125" style="275"/>
    <col min="8702" max="8702" width="9.5703125" style="275" customWidth="1"/>
    <col min="8703" max="8703" width="9.85546875" style="275" customWidth="1"/>
    <col min="8704" max="8704" width="49.140625" style="275" customWidth="1"/>
    <col min="8705" max="8706" width="21.7109375" style="275" customWidth="1"/>
    <col min="8707" max="8707" width="32.85546875" style="275" customWidth="1"/>
    <col min="8708" max="8708" width="25.5703125" style="275" customWidth="1"/>
    <col min="8709" max="8709" width="26.5703125" style="275" customWidth="1"/>
    <col min="8710" max="8710" width="16" style="275" customWidth="1"/>
    <col min="8711" max="8711" width="12.7109375" style="275" customWidth="1"/>
    <col min="8712" max="8712" width="11.140625" style="275" customWidth="1"/>
    <col min="8713" max="8713" width="11.5703125" style="275" customWidth="1"/>
    <col min="8714" max="8714" width="11.28515625" style="275" customWidth="1"/>
    <col min="8715" max="8715" width="29" style="275" customWidth="1"/>
    <col min="8716" max="8716" width="12.42578125" style="275" customWidth="1"/>
    <col min="8717" max="8717" width="12.85546875" style="275" customWidth="1"/>
    <col min="8718" max="8718" width="11.28515625" style="275" customWidth="1"/>
    <col min="8719" max="8719" width="14.42578125" style="275" customWidth="1"/>
    <col min="8720" max="8720" width="10.140625" style="275" customWidth="1"/>
    <col min="8721" max="8721" width="10.5703125" style="275" customWidth="1"/>
    <col min="8722" max="8722" width="9.85546875" style="275" customWidth="1"/>
    <col min="8723" max="8723" width="50.28515625" style="275" customWidth="1"/>
    <col min="8724" max="8957" width="11.42578125" style="275"/>
    <col min="8958" max="8958" width="9.5703125" style="275" customWidth="1"/>
    <col min="8959" max="8959" width="9.85546875" style="275" customWidth="1"/>
    <col min="8960" max="8960" width="49.140625" style="275" customWidth="1"/>
    <col min="8961" max="8962" width="21.7109375" style="275" customWidth="1"/>
    <col min="8963" max="8963" width="32.85546875" style="275" customWidth="1"/>
    <col min="8964" max="8964" width="25.5703125" style="275" customWidth="1"/>
    <col min="8965" max="8965" width="26.5703125" style="275" customWidth="1"/>
    <col min="8966" max="8966" width="16" style="275" customWidth="1"/>
    <col min="8967" max="8967" width="12.7109375" style="275" customWidth="1"/>
    <col min="8968" max="8968" width="11.140625" style="275" customWidth="1"/>
    <col min="8969" max="8969" width="11.5703125" style="275" customWidth="1"/>
    <col min="8970" max="8970" width="11.28515625" style="275" customWidth="1"/>
    <col min="8971" max="8971" width="29" style="275" customWidth="1"/>
    <col min="8972" max="8972" width="12.42578125" style="275" customWidth="1"/>
    <col min="8973" max="8973" width="12.85546875" style="275" customWidth="1"/>
    <col min="8974" max="8974" width="11.28515625" style="275" customWidth="1"/>
    <col min="8975" max="8975" width="14.42578125" style="275" customWidth="1"/>
    <col min="8976" max="8976" width="10.140625" style="275" customWidth="1"/>
    <col min="8977" max="8977" width="10.5703125" style="275" customWidth="1"/>
    <col min="8978" max="8978" width="9.85546875" style="275" customWidth="1"/>
    <col min="8979" max="8979" width="50.28515625" style="275" customWidth="1"/>
    <col min="8980" max="9213" width="11.42578125" style="275"/>
    <col min="9214" max="9214" width="9.5703125" style="275" customWidth="1"/>
    <col min="9215" max="9215" width="9.85546875" style="275" customWidth="1"/>
    <col min="9216" max="9216" width="49.140625" style="275" customWidth="1"/>
    <col min="9217" max="9218" width="21.7109375" style="275" customWidth="1"/>
    <col min="9219" max="9219" width="32.85546875" style="275" customWidth="1"/>
    <col min="9220" max="9220" width="25.5703125" style="275" customWidth="1"/>
    <col min="9221" max="9221" width="26.5703125" style="275" customWidth="1"/>
    <col min="9222" max="9222" width="16" style="275" customWidth="1"/>
    <col min="9223" max="9223" width="12.7109375" style="275" customWidth="1"/>
    <col min="9224" max="9224" width="11.140625" style="275" customWidth="1"/>
    <col min="9225" max="9225" width="11.5703125" style="275" customWidth="1"/>
    <col min="9226" max="9226" width="11.28515625" style="275" customWidth="1"/>
    <col min="9227" max="9227" width="29" style="275" customWidth="1"/>
    <col min="9228" max="9228" width="12.42578125" style="275" customWidth="1"/>
    <col min="9229" max="9229" width="12.85546875" style="275" customWidth="1"/>
    <col min="9230" max="9230" width="11.28515625" style="275" customWidth="1"/>
    <col min="9231" max="9231" width="14.42578125" style="275" customWidth="1"/>
    <col min="9232" max="9232" width="10.140625" style="275" customWidth="1"/>
    <col min="9233" max="9233" width="10.5703125" style="275" customWidth="1"/>
    <col min="9234" max="9234" width="9.85546875" style="275" customWidth="1"/>
    <col min="9235" max="9235" width="50.28515625" style="275" customWidth="1"/>
    <col min="9236" max="9469" width="11.42578125" style="275"/>
    <col min="9470" max="9470" width="9.5703125" style="275" customWidth="1"/>
    <col min="9471" max="9471" width="9.85546875" style="275" customWidth="1"/>
    <col min="9472" max="9472" width="49.140625" style="275" customWidth="1"/>
    <col min="9473" max="9474" width="21.7109375" style="275" customWidth="1"/>
    <col min="9475" max="9475" width="32.85546875" style="275" customWidth="1"/>
    <col min="9476" max="9476" width="25.5703125" style="275" customWidth="1"/>
    <col min="9477" max="9477" width="26.5703125" style="275" customWidth="1"/>
    <col min="9478" max="9478" width="16" style="275" customWidth="1"/>
    <col min="9479" max="9479" width="12.7109375" style="275" customWidth="1"/>
    <col min="9480" max="9480" width="11.140625" style="275" customWidth="1"/>
    <col min="9481" max="9481" width="11.5703125" style="275" customWidth="1"/>
    <col min="9482" max="9482" width="11.28515625" style="275" customWidth="1"/>
    <col min="9483" max="9483" width="29" style="275" customWidth="1"/>
    <col min="9484" max="9484" width="12.42578125" style="275" customWidth="1"/>
    <col min="9485" max="9485" width="12.85546875" style="275" customWidth="1"/>
    <col min="9486" max="9486" width="11.28515625" style="275" customWidth="1"/>
    <col min="9487" max="9487" width="14.42578125" style="275" customWidth="1"/>
    <col min="9488" max="9488" width="10.140625" style="275" customWidth="1"/>
    <col min="9489" max="9489" width="10.5703125" style="275" customWidth="1"/>
    <col min="9490" max="9490" width="9.85546875" style="275" customWidth="1"/>
    <col min="9491" max="9491" width="50.28515625" style="275" customWidth="1"/>
    <col min="9492" max="9725" width="11.42578125" style="275"/>
    <col min="9726" max="9726" width="9.5703125" style="275" customWidth="1"/>
    <col min="9727" max="9727" width="9.85546875" style="275" customWidth="1"/>
    <col min="9728" max="9728" width="49.140625" style="275" customWidth="1"/>
    <col min="9729" max="9730" width="21.7109375" style="275" customWidth="1"/>
    <col min="9731" max="9731" width="32.85546875" style="275" customWidth="1"/>
    <col min="9732" max="9732" width="25.5703125" style="275" customWidth="1"/>
    <col min="9733" max="9733" width="26.5703125" style="275" customWidth="1"/>
    <col min="9734" max="9734" width="16" style="275" customWidth="1"/>
    <col min="9735" max="9735" width="12.7109375" style="275" customWidth="1"/>
    <col min="9736" max="9736" width="11.140625" style="275" customWidth="1"/>
    <col min="9737" max="9737" width="11.5703125" style="275" customWidth="1"/>
    <col min="9738" max="9738" width="11.28515625" style="275" customWidth="1"/>
    <col min="9739" max="9739" width="29" style="275" customWidth="1"/>
    <col min="9740" max="9740" width="12.42578125" style="275" customWidth="1"/>
    <col min="9741" max="9741" width="12.85546875" style="275" customWidth="1"/>
    <col min="9742" max="9742" width="11.28515625" style="275" customWidth="1"/>
    <col min="9743" max="9743" width="14.42578125" style="275" customWidth="1"/>
    <col min="9744" max="9744" width="10.140625" style="275" customWidth="1"/>
    <col min="9745" max="9745" width="10.5703125" style="275" customWidth="1"/>
    <col min="9746" max="9746" width="9.85546875" style="275" customWidth="1"/>
    <col min="9747" max="9747" width="50.28515625" style="275" customWidth="1"/>
    <col min="9748" max="9981" width="11.42578125" style="275"/>
    <col min="9982" max="9982" width="9.5703125" style="275" customWidth="1"/>
    <col min="9983" max="9983" width="9.85546875" style="275" customWidth="1"/>
    <col min="9984" max="9984" width="49.140625" style="275" customWidth="1"/>
    <col min="9985" max="9986" width="21.7109375" style="275" customWidth="1"/>
    <col min="9987" max="9987" width="32.85546875" style="275" customWidth="1"/>
    <col min="9988" max="9988" width="25.5703125" style="275" customWidth="1"/>
    <col min="9989" max="9989" width="26.5703125" style="275" customWidth="1"/>
    <col min="9990" max="9990" width="16" style="275" customWidth="1"/>
    <col min="9991" max="9991" width="12.7109375" style="275" customWidth="1"/>
    <col min="9992" max="9992" width="11.140625" style="275" customWidth="1"/>
    <col min="9993" max="9993" width="11.5703125" style="275" customWidth="1"/>
    <col min="9994" max="9994" width="11.28515625" style="275" customWidth="1"/>
    <col min="9995" max="9995" width="29" style="275" customWidth="1"/>
    <col min="9996" max="9996" width="12.42578125" style="275" customWidth="1"/>
    <col min="9997" max="9997" width="12.85546875" style="275" customWidth="1"/>
    <col min="9998" max="9998" width="11.28515625" style="275" customWidth="1"/>
    <col min="9999" max="9999" width="14.42578125" style="275" customWidth="1"/>
    <col min="10000" max="10000" width="10.140625" style="275" customWidth="1"/>
    <col min="10001" max="10001" width="10.5703125" style="275" customWidth="1"/>
    <col min="10002" max="10002" width="9.85546875" style="275" customWidth="1"/>
    <col min="10003" max="10003" width="50.28515625" style="275" customWidth="1"/>
    <col min="10004" max="10237" width="11.42578125" style="275"/>
    <col min="10238" max="10238" width="9.5703125" style="275" customWidth="1"/>
    <col min="10239" max="10239" width="9.85546875" style="275" customWidth="1"/>
    <col min="10240" max="10240" width="49.140625" style="275" customWidth="1"/>
    <col min="10241" max="10242" width="21.7109375" style="275" customWidth="1"/>
    <col min="10243" max="10243" width="32.85546875" style="275" customWidth="1"/>
    <col min="10244" max="10244" width="25.5703125" style="275" customWidth="1"/>
    <col min="10245" max="10245" width="26.5703125" style="275" customWidth="1"/>
    <col min="10246" max="10246" width="16" style="275" customWidth="1"/>
    <col min="10247" max="10247" width="12.7109375" style="275" customWidth="1"/>
    <col min="10248" max="10248" width="11.140625" style="275" customWidth="1"/>
    <col min="10249" max="10249" width="11.5703125" style="275" customWidth="1"/>
    <col min="10250" max="10250" width="11.28515625" style="275" customWidth="1"/>
    <col min="10251" max="10251" width="29" style="275" customWidth="1"/>
    <col min="10252" max="10252" width="12.42578125" style="275" customWidth="1"/>
    <col min="10253" max="10253" width="12.85546875" style="275" customWidth="1"/>
    <col min="10254" max="10254" width="11.28515625" style="275" customWidth="1"/>
    <col min="10255" max="10255" width="14.42578125" style="275" customWidth="1"/>
    <col min="10256" max="10256" width="10.140625" style="275" customWidth="1"/>
    <col min="10257" max="10257" width="10.5703125" style="275" customWidth="1"/>
    <col min="10258" max="10258" width="9.85546875" style="275" customWidth="1"/>
    <col min="10259" max="10259" width="50.28515625" style="275" customWidth="1"/>
    <col min="10260" max="10493" width="11.42578125" style="275"/>
    <col min="10494" max="10494" width="9.5703125" style="275" customWidth="1"/>
    <col min="10495" max="10495" width="9.85546875" style="275" customWidth="1"/>
    <col min="10496" max="10496" width="49.140625" style="275" customWidth="1"/>
    <col min="10497" max="10498" width="21.7109375" style="275" customWidth="1"/>
    <col min="10499" max="10499" width="32.85546875" style="275" customWidth="1"/>
    <col min="10500" max="10500" width="25.5703125" style="275" customWidth="1"/>
    <col min="10501" max="10501" width="26.5703125" style="275" customWidth="1"/>
    <col min="10502" max="10502" width="16" style="275" customWidth="1"/>
    <col min="10503" max="10503" width="12.7109375" style="275" customWidth="1"/>
    <col min="10504" max="10504" width="11.140625" style="275" customWidth="1"/>
    <col min="10505" max="10505" width="11.5703125" style="275" customWidth="1"/>
    <col min="10506" max="10506" width="11.28515625" style="275" customWidth="1"/>
    <col min="10507" max="10507" width="29" style="275" customWidth="1"/>
    <col min="10508" max="10508" width="12.42578125" style="275" customWidth="1"/>
    <col min="10509" max="10509" width="12.85546875" style="275" customWidth="1"/>
    <col min="10510" max="10510" width="11.28515625" style="275" customWidth="1"/>
    <col min="10511" max="10511" width="14.42578125" style="275" customWidth="1"/>
    <col min="10512" max="10512" width="10.140625" style="275" customWidth="1"/>
    <col min="10513" max="10513" width="10.5703125" style="275" customWidth="1"/>
    <col min="10514" max="10514" width="9.85546875" style="275" customWidth="1"/>
    <col min="10515" max="10515" width="50.28515625" style="275" customWidth="1"/>
    <col min="10516" max="10749" width="11.42578125" style="275"/>
    <col min="10750" max="10750" width="9.5703125" style="275" customWidth="1"/>
    <col min="10751" max="10751" width="9.85546875" style="275" customWidth="1"/>
    <col min="10752" max="10752" width="49.140625" style="275" customWidth="1"/>
    <col min="10753" max="10754" width="21.7109375" style="275" customWidth="1"/>
    <col min="10755" max="10755" width="32.85546875" style="275" customWidth="1"/>
    <col min="10756" max="10756" width="25.5703125" style="275" customWidth="1"/>
    <col min="10757" max="10757" width="26.5703125" style="275" customWidth="1"/>
    <col min="10758" max="10758" width="16" style="275" customWidth="1"/>
    <col min="10759" max="10759" width="12.7109375" style="275" customWidth="1"/>
    <col min="10760" max="10760" width="11.140625" style="275" customWidth="1"/>
    <col min="10761" max="10761" width="11.5703125" style="275" customWidth="1"/>
    <col min="10762" max="10762" width="11.28515625" style="275" customWidth="1"/>
    <col min="10763" max="10763" width="29" style="275" customWidth="1"/>
    <col min="10764" max="10764" width="12.42578125" style="275" customWidth="1"/>
    <col min="10765" max="10765" width="12.85546875" style="275" customWidth="1"/>
    <col min="10766" max="10766" width="11.28515625" style="275" customWidth="1"/>
    <col min="10767" max="10767" width="14.42578125" style="275" customWidth="1"/>
    <col min="10768" max="10768" width="10.140625" style="275" customWidth="1"/>
    <col min="10769" max="10769" width="10.5703125" style="275" customWidth="1"/>
    <col min="10770" max="10770" width="9.85546875" style="275" customWidth="1"/>
    <col min="10771" max="10771" width="50.28515625" style="275" customWidth="1"/>
    <col min="10772" max="11005" width="11.42578125" style="275"/>
    <col min="11006" max="11006" width="9.5703125" style="275" customWidth="1"/>
    <col min="11007" max="11007" width="9.85546875" style="275" customWidth="1"/>
    <col min="11008" max="11008" width="49.140625" style="275" customWidth="1"/>
    <col min="11009" max="11010" width="21.7109375" style="275" customWidth="1"/>
    <col min="11011" max="11011" width="32.85546875" style="275" customWidth="1"/>
    <col min="11012" max="11012" width="25.5703125" style="275" customWidth="1"/>
    <col min="11013" max="11013" width="26.5703125" style="275" customWidth="1"/>
    <col min="11014" max="11014" width="16" style="275" customWidth="1"/>
    <col min="11015" max="11015" width="12.7109375" style="275" customWidth="1"/>
    <col min="11016" max="11016" width="11.140625" style="275" customWidth="1"/>
    <col min="11017" max="11017" width="11.5703125" style="275" customWidth="1"/>
    <col min="11018" max="11018" width="11.28515625" style="275" customWidth="1"/>
    <col min="11019" max="11019" width="29" style="275" customWidth="1"/>
    <col min="11020" max="11020" width="12.42578125" style="275" customWidth="1"/>
    <col min="11021" max="11021" width="12.85546875" style="275" customWidth="1"/>
    <col min="11022" max="11022" width="11.28515625" style="275" customWidth="1"/>
    <col min="11023" max="11023" width="14.42578125" style="275" customWidth="1"/>
    <col min="11024" max="11024" width="10.140625" style="275" customWidth="1"/>
    <col min="11025" max="11025" width="10.5703125" style="275" customWidth="1"/>
    <col min="11026" max="11026" width="9.85546875" style="275" customWidth="1"/>
    <col min="11027" max="11027" width="50.28515625" style="275" customWidth="1"/>
    <col min="11028" max="11261" width="11.42578125" style="275"/>
    <col min="11262" max="11262" width="9.5703125" style="275" customWidth="1"/>
    <col min="11263" max="11263" width="9.85546875" style="275" customWidth="1"/>
    <col min="11264" max="11264" width="49.140625" style="275" customWidth="1"/>
    <col min="11265" max="11266" width="21.7109375" style="275" customWidth="1"/>
    <col min="11267" max="11267" width="32.85546875" style="275" customWidth="1"/>
    <col min="11268" max="11268" width="25.5703125" style="275" customWidth="1"/>
    <col min="11269" max="11269" width="26.5703125" style="275" customWidth="1"/>
    <col min="11270" max="11270" width="16" style="275" customWidth="1"/>
    <col min="11271" max="11271" width="12.7109375" style="275" customWidth="1"/>
    <col min="11272" max="11272" width="11.140625" style="275" customWidth="1"/>
    <col min="11273" max="11273" width="11.5703125" style="275" customWidth="1"/>
    <col min="11274" max="11274" width="11.28515625" style="275" customWidth="1"/>
    <col min="11275" max="11275" width="29" style="275" customWidth="1"/>
    <col min="11276" max="11276" width="12.42578125" style="275" customWidth="1"/>
    <col min="11277" max="11277" width="12.85546875" style="275" customWidth="1"/>
    <col min="11278" max="11278" width="11.28515625" style="275" customWidth="1"/>
    <col min="11279" max="11279" width="14.42578125" style="275" customWidth="1"/>
    <col min="11280" max="11280" width="10.140625" style="275" customWidth="1"/>
    <col min="11281" max="11281" width="10.5703125" style="275" customWidth="1"/>
    <col min="11282" max="11282" width="9.85546875" style="275" customWidth="1"/>
    <col min="11283" max="11283" width="50.28515625" style="275" customWidth="1"/>
    <col min="11284" max="11517" width="11.42578125" style="275"/>
    <col min="11518" max="11518" width="9.5703125" style="275" customWidth="1"/>
    <col min="11519" max="11519" width="9.85546875" style="275" customWidth="1"/>
    <col min="11520" max="11520" width="49.140625" style="275" customWidth="1"/>
    <col min="11521" max="11522" width="21.7109375" style="275" customWidth="1"/>
    <col min="11523" max="11523" width="32.85546875" style="275" customWidth="1"/>
    <col min="11524" max="11524" width="25.5703125" style="275" customWidth="1"/>
    <col min="11525" max="11525" width="26.5703125" style="275" customWidth="1"/>
    <col min="11526" max="11526" width="16" style="275" customWidth="1"/>
    <col min="11527" max="11527" width="12.7109375" style="275" customWidth="1"/>
    <col min="11528" max="11528" width="11.140625" style="275" customWidth="1"/>
    <col min="11529" max="11529" width="11.5703125" style="275" customWidth="1"/>
    <col min="11530" max="11530" width="11.28515625" style="275" customWidth="1"/>
    <col min="11531" max="11531" width="29" style="275" customWidth="1"/>
    <col min="11532" max="11532" width="12.42578125" style="275" customWidth="1"/>
    <col min="11533" max="11533" width="12.85546875" style="275" customWidth="1"/>
    <col min="11534" max="11534" width="11.28515625" style="275" customWidth="1"/>
    <col min="11535" max="11535" width="14.42578125" style="275" customWidth="1"/>
    <col min="11536" max="11536" width="10.140625" style="275" customWidth="1"/>
    <col min="11537" max="11537" width="10.5703125" style="275" customWidth="1"/>
    <col min="11538" max="11538" width="9.85546875" style="275" customWidth="1"/>
    <col min="11539" max="11539" width="50.28515625" style="275" customWidth="1"/>
    <col min="11540" max="11773" width="11.42578125" style="275"/>
    <col min="11774" max="11774" width="9.5703125" style="275" customWidth="1"/>
    <col min="11775" max="11775" width="9.85546875" style="275" customWidth="1"/>
    <col min="11776" max="11776" width="49.140625" style="275" customWidth="1"/>
    <col min="11777" max="11778" width="21.7109375" style="275" customWidth="1"/>
    <col min="11779" max="11779" width="32.85546875" style="275" customWidth="1"/>
    <col min="11780" max="11780" width="25.5703125" style="275" customWidth="1"/>
    <col min="11781" max="11781" width="26.5703125" style="275" customWidth="1"/>
    <col min="11782" max="11782" width="16" style="275" customWidth="1"/>
    <col min="11783" max="11783" width="12.7109375" style="275" customWidth="1"/>
    <col min="11784" max="11784" width="11.140625" style="275" customWidth="1"/>
    <col min="11785" max="11785" width="11.5703125" style="275" customWidth="1"/>
    <col min="11786" max="11786" width="11.28515625" style="275" customWidth="1"/>
    <col min="11787" max="11787" width="29" style="275" customWidth="1"/>
    <col min="11788" max="11788" width="12.42578125" style="275" customWidth="1"/>
    <col min="11789" max="11789" width="12.85546875" style="275" customWidth="1"/>
    <col min="11790" max="11790" width="11.28515625" style="275" customWidth="1"/>
    <col min="11791" max="11791" width="14.42578125" style="275" customWidth="1"/>
    <col min="11792" max="11792" width="10.140625" style="275" customWidth="1"/>
    <col min="11793" max="11793" width="10.5703125" style="275" customWidth="1"/>
    <col min="11794" max="11794" width="9.85546875" style="275" customWidth="1"/>
    <col min="11795" max="11795" width="50.28515625" style="275" customWidth="1"/>
    <col min="11796" max="12029" width="11.42578125" style="275"/>
    <col min="12030" max="12030" width="9.5703125" style="275" customWidth="1"/>
    <col min="12031" max="12031" width="9.85546875" style="275" customWidth="1"/>
    <col min="12032" max="12032" width="49.140625" style="275" customWidth="1"/>
    <col min="12033" max="12034" width="21.7109375" style="275" customWidth="1"/>
    <col min="12035" max="12035" width="32.85546875" style="275" customWidth="1"/>
    <col min="12036" max="12036" width="25.5703125" style="275" customWidth="1"/>
    <col min="12037" max="12037" width="26.5703125" style="275" customWidth="1"/>
    <col min="12038" max="12038" width="16" style="275" customWidth="1"/>
    <col min="12039" max="12039" width="12.7109375" style="275" customWidth="1"/>
    <col min="12040" max="12040" width="11.140625" style="275" customWidth="1"/>
    <col min="12041" max="12041" width="11.5703125" style="275" customWidth="1"/>
    <col min="12042" max="12042" width="11.28515625" style="275" customWidth="1"/>
    <col min="12043" max="12043" width="29" style="275" customWidth="1"/>
    <col min="12044" max="12044" width="12.42578125" style="275" customWidth="1"/>
    <col min="12045" max="12045" width="12.85546875" style="275" customWidth="1"/>
    <col min="12046" max="12046" width="11.28515625" style="275" customWidth="1"/>
    <col min="12047" max="12047" width="14.42578125" style="275" customWidth="1"/>
    <col min="12048" max="12048" width="10.140625" style="275" customWidth="1"/>
    <col min="12049" max="12049" width="10.5703125" style="275" customWidth="1"/>
    <col min="12050" max="12050" width="9.85546875" style="275" customWidth="1"/>
    <col min="12051" max="12051" width="50.28515625" style="275" customWidth="1"/>
    <col min="12052" max="12285" width="11.42578125" style="275"/>
    <col min="12286" max="12286" width="9.5703125" style="275" customWidth="1"/>
    <col min="12287" max="12287" width="9.85546875" style="275" customWidth="1"/>
    <col min="12288" max="12288" width="49.140625" style="275" customWidth="1"/>
    <col min="12289" max="12290" width="21.7109375" style="275" customWidth="1"/>
    <col min="12291" max="12291" width="32.85546875" style="275" customWidth="1"/>
    <col min="12292" max="12292" width="25.5703125" style="275" customWidth="1"/>
    <col min="12293" max="12293" width="26.5703125" style="275" customWidth="1"/>
    <col min="12294" max="12294" width="16" style="275" customWidth="1"/>
    <col min="12295" max="12295" width="12.7109375" style="275" customWidth="1"/>
    <col min="12296" max="12296" width="11.140625" style="275" customWidth="1"/>
    <col min="12297" max="12297" width="11.5703125" style="275" customWidth="1"/>
    <col min="12298" max="12298" width="11.28515625" style="275" customWidth="1"/>
    <col min="12299" max="12299" width="29" style="275" customWidth="1"/>
    <col min="12300" max="12300" width="12.42578125" style="275" customWidth="1"/>
    <col min="12301" max="12301" width="12.85546875" style="275" customWidth="1"/>
    <col min="12302" max="12302" width="11.28515625" style="275" customWidth="1"/>
    <col min="12303" max="12303" width="14.42578125" style="275" customWidth="1"/>
    <col min="12304" max="12304" width="10.140625" style="275" customWidth="1"/>
    <col min="12305" max="12305" width="10.5703125" style="275" customWidth="1"/>
    <col min="12306" max="12306" width="9.85546875" style="275" customWidth="1"/>
    <col min="12307" max="12307" width="50.28515625" style="275" customWidth="1"/>
    <col min="12308" max="12541" width="11.42578125" style="275"/>
    <col min="12542" max="12542" width="9.5703125" style="275" customWidth="1"/>
    <col min="12543" max="12543" width="9.85546875" style="275" customWidth="1"/>
    <col min="12544" max="12544" width="49.140625" style="275" customWidth="1"/>
    <col min="12545" max="12546" width="21.7109375" style="275" customWidth="1"/>
    <col min="12547" max="12547" width="32.85546875" style="275" customWidth="1"/>
    <col min="12548" max="12548" width="25.5703125" style="275" customWidth="1"/>
    <col min="12549" max="12549" width="26.5703125" style="275" customWidth="1"/>
    <col min="12550" max="12550" width="16" style="275" customWidth="1"/>
    <col min="12551" max="12551" width="12.7109375" style="275" customWidth="1"/>
    <col min="12552" max="12552" width="11.140625" style="275" customWidth="1"/>
    <col min="12553" max="12553" width="11.5703125" style="275" customWidth="1"/>
    <col min="12554" max="12554" width="11.28515625" style="275" customWidth="1"/>
    <col min="12555" max="12555" width="29" style="275" customWidth="1"/>
    <col min="12556" max="12556" width="12.42578125" style="275" customWidth="1"/>
    <col min="12557" max="12557" width="12.85546875" style="275" customWidth="1"/>
    <col min="12558" max="12558" width="11.28515625" style="275" customWidth="1"/>
    <col min="12559" max="12559" width="14.42578125" style="275" customWidth="1"/>
    <col min="12560" max="12560" width="10.140625" style="275" customWidth="1"/>
    <col min="12561" max="12561" width="10.5703125" style="275" customWidth="1"/>
    <col min="12562" max="12562" width="9.85546875" style="275" customWidth="1"/>
    <col min="12563" max="12563" width="50.28515625" style="275" customWidth="1"/>
    <col min="12564" max="12797" width="11.42578125" style="275"/>
    <col min="12798" max="12798" width="9.5703125" style="275" customWidth="1"/>
    <col min="12799" max="12799" width="9.85546875" style="275" customWidth="1"/>
    <col min="12800" max="12800" width="49.140625" style="275" customWidth="1"/>
    <col min="12801" max="12802" width="21.7109375" style="275" customWidth="1"/>
    <col min="12803" max="12803" width="32.85546875" style="275" customWidth="1"/>
    <col min="12804" max="12804" width="25.5703125" style="275" customWidth="1"/>
    <col min="12805" max="12805" width="26.5703125" style="275" customWidth="1"/>
    <col min="12806" max="12806" width="16" style="275" customWidth="1"/>
    <col min="12807" max="12807" width="12.7109375" style="275" customWidth="1"/>
    <col min="12808" max="12808" width="11.140625" style="275" customWidth="1"/>
    <col min="12809" max="12809" width="11.5703125" style="275" customWidth="1"/>
    <col min="12810" max="12810" width="11.28515625" style="275" customWidth="1"/>
    <col min="12811" max="12811" width="29" style="275" customWidth="1"/>
    <col min="12812" max="12812" width="12.42578125" style="275" customWidth="1"/>
    <col min="12813" max="12813" width="12.85546875" style="275" customWidth="1"/>
    <col min="12814" max="12814" width="11.28515625" style="275" customWidth="1"/>
    <col min="12815" max="12815" width="14.42578125" style="275" customWidth="1"/>
    <col min="12816" max="12816" width="10.140625" style="275" customWidth="1"/>
    <col min="12817" max="12817" width="10.5703125" style="275" customWidth="1"/>
    <col min="12818" max="12818" width="9.85546875" style="275" customWidth="1"/>
    <col min="12819" max="12819" width="50.28515625" style="275" customWidth="1"/>
    <col min="12820" max="13053" width="11.42578125" style="275"/>
    <col min="13054" max="13054" width="9.5703125" style="275" customWidth="1"/>
    <col min="13055" max="13055" width="9.85546875" style="275" customWidth="1"/>
    <col min="13056" max="13056" width="49.140625" style="275" customWidth="1"/>
    <col min="13057" max="13058" width="21.7109375" style="275" customWidth="1"/>
    <col min="13059" max="13059" width="32.85546875" style="275" customWidth="1"/>
    <col min="13060" max="13060" width="25.5703125" style="275" customWidth="1"/>
    <col min="13061" max="13061" width="26.5703125" style="275" customWidth="1"/>
    <col min="13062" max="13062" width="16" style="275" customWidth="1"/>
    <col min="13063" max="13063" width="12.7109375" style="275" customWidth="1"/>
    <col min="13064" max="13064" width="11.140625" style="275" customWidth="1"/>
    <col min="13065" max="13065" width="11.5703125" style="275" customWidth="1"/>
    <col min="13066" max="13066" width="11.28515625" style="275" customWidth="1"/>
    <col min="13067" max="13067" width="29" style="275" customWidth="1"/>
    <col min="13068" max="13068" width="12.42578125" style="275" customWidth="1"/>
    <col min="13069" max="13069" width="12.85546875" style="275" customWidth="1"/>
    <col min="13070" max="13070" width="11.28515625" style="275" customWidth="1"/>
    <col min="13071" max="13071" width="14.42578125" style="275" customWidth="1"/>
    <col min="13072" max="13072" width="10.140625" style="275" customWidth="1"/>
    <col min="13073" max="13073" width="10.5703125" style="275" customWidth="1"/>
    <col min="13074" max="13074" width="9.85546875" style="275" customWidth="1"/>
    <col min="13075" max="13075" width="50.28515625" style="275" customWidth="1"/>
    <col min="13076" max="13309" width="11.42578125" style="275"/>
    <col min="13310" max="13310" width="9.5703125" style="275" customWidth="1"/>
    <col min="13311" max="13311" width="9.85546875" style="275" customWidth="1"/>
    <col min="13312" max="13312" width="49.140625" style="275" customWidth="1"/>
    <col min="13313" max="13314" width="21.7109375" style="275" customWidth="1"/>
    <col min="13315" max="13315" width="32.85546875" style="275" customWidth="1"/>
    <col min="13316" max="13316" width="25.5703125" style="275" customWidth="1"/>
    <col min="13317" max="13317" width="26.5703125" style="275" customWidth="1"/>
    <col min="13318" max="13318" width="16" style="275" customWidth="1"/>
    <col min="13319" max="13319" width="12.7109375" style="275" customWidth="1"/>
    <col min="13320" max="13320" width="11.140625" style="275" customWidth="1"/>
    <col min="13321" max="13321" width="11.5703125" style="275" customWidth="1"/>
    <col min="13322" max="13322" width="11.28515625" style="275" customWidth="1"/>
    <col min="13323" max="13323" width="29" style="275" customWidth="1"/>
    <col min="13324" max="13324" width="12.42578125" style="275" customWidth="1"/>
    <col min="13325" max="13325" width="12.85546875" style="275" customWidth="1"/>
    <col min="13326" max="13326" width="11.28515625" style="275" customWidth="1"/>
    <col min="13327" max="13327" width="14.42578125" style="275" customWidth="1"/>
    <col min="13328" max="13328" width="10.140625" style="275" customWidth="1"/>
    <col min="13329" max="13329" width="10.5703125" style="275" customWidth="1"/>
    <col min="13330" max="13330" width="9.85546875" style="275" customWidth="1"/>
    <col min="13331" max="13331" width="50.28515625" style="275" customWidth="1"/>
    <col min="13332" max="13565" width="11.42578125" style="275"/>
    <col min="13566" max="13566" width="9.5703125" style="275" customWidth="1"/>
    <col min="13567" max="13567" width="9.85546875" style="275" customWidth="1"/>
    <col min="13568" max="13568" width="49.140625" style="275" customWidth="1"/>
    <col min="13569" max="13570" width="21.7109375" style="275" customWidth="1"/>
    <col min="13571" max="13571" width="32.85546875" style="275" customWidth="1"/>
    <col min="13572" max="13572" width="25.5703125" style="275" customWidth="1"/>
    <col min="13573" max="13573" width="26.5703125" style="275" customWidth="1"/>
    <col min="13574" max="13574" width="16" style="275" customWidth="1"/>
    <col min="13575" max="13575" width="12.7109375" style="275" customWidth="1"/>
    <col min="13576" max="13576" width="11.140625" style="275" customWidth="1"/>
    <col min="13577" max="13577" width="11.5703125" style="275" customWidth="1"/>
    <col min="13578" max="13578" width="11.28515625" style="275" customWidth="1"/>
    <col min="13579" max="13579" width="29" style="275" customWidth="1"/>
    <col min="13580" max="13580" width="12.42578125" style="275" customWidth="1"/>
    <col min="13581" max="13581" width="12.85546875" style="275" customWidth="1"/>
    <col min="13582" max="13582" width="11.28515625" style="275" customWidth="1"/>
    <col min="13583" max="13583" width="14.42578125" style="275" customWidth="1"/>
    <col min="13584" max="13584" width="10.140625" style="275" customWidth="1"/>
    <col min="13585" max="13585" width="10.5703125" style="275" customWidth="1"/>
    <col min="13586" max="13586" width="9.85546875" style="275" customWidth="1"/>
    <col min="13587" max="13587" width="50.28515625" style="275" customWidth="1"/>
    <col min="13588" max="13821" width="11.42578125" style="275"/>
    <col min="13822" max="13822" width="9.5703125" style="275" customWidth="1"/>
    <col min="13823" max="13823" width="9.85546875" style="275" customWidth="1"/>
    <col min="13824" max="13824" width="49.140625" style="275" customWidth="1"/>
    <col min="13825" max="13826" width="21.7109375" style="275" customWidth="1"/>
    <col min="13827" max="13827" width="32.85546875" style="275" customWidth="1"/>
    <col min="13828" max="13828" width="25.5703125" style="275" customWidth="1"/>
    <col min="13829" max="13829" width="26.5703125" style="275" customWidth="1"/>
    <col min="13830" max="13830" width="16" style="275" customWidth="1"/>
    <col min="13831" max="13831" width="12.7109375" style="275" customWidth="1"/>
    <col min="13832" max="13832" width="11.140625" style="275" customWidth="1"/>
    <col min="13833" max="13833" width="11.5703125" style="275" customWidth="1"/>
    <col min="13834" max="13834" width="11.28515625" style="275" customWidth="1"/>
    <col min="13835" max="13835" width="29" style="275" customWidth="1"/>
    <col min="13836" max="13836" width="12.42578125" style="275" customWidth="1"/>
    <col min="13837" max="13837" width="12.85546875" style="275" customWidth="1"/>
    <col min="13838" max="13838" width="11.28515625" style="275" customWidth="1"/>
    <col min="13839" max="13839" width="14.42578125" style="275" customWidth="1"/>
    <col min="13840" max="13840" width="10.140625" style="275" customWidth="1"/>
    <col min="13841" max="13841" width="10.5703125" style="275" customWidth="1"/>
    <col min="13842" max="13842" width="9.85546875" style="275" customWidth="1"/>
    <col min="13843" max="13843" width="50.28515625" style="275" customWidth="1"/>
    <col min="13844" max="14077" width="11.42578125" style="275"/>
    <col min="14078" max="14078" width="9.5703125" style="275" customWidth="1"/>
    <col min="14079" max="14079" width="9.85546875" style="275" customWidth="1"/>
    <col min="14080" max="14080" width="49.140625" style="275" customWidth="1"/>
    <col min="14081" max="14082" width="21.7109375" style="275" customWidth="1"/>
    <col min="14083" max="14083" width="32.85546875" style="275" customWidth="1"/>
    <col min="14084" max="14084" width="25.5703125" style="275" customWidth="1"/>
    <col min="14085" max="14085" width="26.5703125" style="275" customWidth="1"/>
    <col min="14086" max="14086" width="16" style="275" customWidth="1"/>
    <col min="14087" max="14087" width="12.7109375" style="275" customWidth="1"/>
    <col min="14088" max="14088" width="11.140625" style="275" customWidth="1"/>
    <col min="14089" max="14089" width="11.5703125" style="275" customWidth="1"/>
    <col min="14090" max="14090" width="11.28515625" style="275" customWidth="1"/>
    <col min="14091" max="14091" width="29" style="275" customWidth="1"/>
    <col min="14092" max="14092" width="12.42578125" style="275" customWidth="1"/>
    <col min="14093" max="14093" width="12.85546875" style="275" customWidth="1"/>
    <col min="14094" max="14094" width="11.28515625" style="275" customWidth="1"/>
    <col min="14095" max="14095" width="14.42578125" style="275" customWidth="1"/>
    <col min="14096" max="14096" width="10.140625" style="275" customWidth="1"/>
    <col min="14097" max="14097" width="10.5703125" style="275" customWidth="1"/>
    <col min="14098" max="14098" width="9.85546875" style="275" customWidth="1"/>
    <col min="14099" max="14099" width="50.28515625" style="275" customWidth="1"/>
    <col min="14100" max="14333" width="11.42578125" style="275"/>
    <col min="14334" max="14334" width="9.5703125" style="275" customWidth="1"/>
    <col min="14335" max="14335" width="9.85546875" style="275" customWidth="1"/>
    <col min="14336" max="14336" width="49.140625" style="275" customWidth="1"/>
    <col min="14337" max="14338" width="21.7109375" style="275" customWidth="1"/>
    <col min="14339" max="14339" width="32.85546875" style="275" customWidth="1"/>
    <col min="14340" max="14340" width="25.5703125" style="275" customWidth="1"/>
    <col min="14341" max="14341" width="26.5703125" style="275" customWidth="1"/>
    <col min="14342" max="14342" width="16" style="275" customWidth="1"/>
    <col min="14343" max="14343" width="12.7109375" style="275" customWidth="1"/>
    <col min="14344" max="14344" width="11.140625" style="275" customWidth="1"/>
    <col min="14345" max="14345" width="11.5703125" style="275" customWidth="1"/>
    <col min="14346" max="14346" width="11.28515625" style="275" customWidth="1"/>
    <col min="14347" max="14347" width="29" style="275" customWidth="1"/>
    <col min="14348" max="14348" width="12.42578125" style="275" customWidth="1"/>
    <col min="14349" max="14349" width="12.85546875" style="275" customWidth="1"/>
    <col min="14350" max="14350" width="11.28515625" style="275" customWidth="1"/>
    <col min="14351" max="14351" width="14.42578125" style="275" customWidth="1"/>
    <col min="14352" max="14352" width="10.140625" style="275" customWidth="1"/>
    <col min="14353" max="14353" width="10.5703125" style="275" customWidth="1"/>
    <col min="14354" max="14354" width="9.85546875" style="275" customWidth="1"/>
    <col min="14355" max="14355" width="50.28515625" style="275" customWidth="1"/>
    <col min="14356" max="14589" width="11.42578125" style="275"/>
    <col min="14590" max="14590" width="9.5703125" style="275" customWidth="1"/>
    <col min="14591" max="14591" width="9.85546875" style="275" customWidth="1"/>
    <col min="14592" max="14592" width="49.140625" style="275" customWidth="1"/>
    <col min="14593" max="14594" width="21.7109375" style="275" customWidth="1"/>
    <col min="14595" max="14595" width="32.85546875" style="275" customWidth="1"/>
    <col min="14596" max="14596" width="25.5703125" style="275" customWidth="1"/>
    <col min="14597" max="14597" width="26.5703125" style="275" customWidth="1"/>
    <col min="14598" max="14598" width="16" style="275" customWidth="1"/>
    <col min="14599" max="14599" width="12.7109375" style="275" customWidth="1"/>
    <col min="14600" max="14600" width="11.140625" style="275" customWidth="1"/>
    <col min="14601" max="14601" width="11.5703125" style="275" customWidth="1"/>
    <col min="14602" max="14602" width="11.28515625" style="275" customWidth="1"/>
    <col min="14603" max="14603" width="29" style="275" customWidth="1"/>
    <col min="14604" max="14604" width="12.42578125" style="275" customWidth="1"/>
    <col min="14605" max="14605" width="12.85546875" style="275" customWidth="1"/>
    <col min="14606" max="14606" width="11.28515625" style="275" customWidth="1"/>
    <col min="14607" max="14607" width="14.42578125" style="275" customWidth="1"/>
    <col min="14608" max="14608" width="10.140625" style="275" customWidth="1"/>
    <col min="14609" max="14609" width="10.5703125" style="275" customWidth="1"/>
    <col min="14610" max="14610" width="9.85546875" style="275" customWidth="1"/>
    <col min="14611" max="14611" width="50.28515625" style="275" customWidth="1"/>
    <col min="14612" max="14845" width="11.42578125" style="275"/>
    <col min="14846" max="14846" width="9.5703125" style="275" customWidth="1"/>
    <col min="14847" max="14847" width="9.85546875" style="275" customWidth="1"/>
    <col min="14848" max="14848" width="49.140625" style="275" customWidth="1"/>
    <col min="14849" max="14850" width="21.7109375" style="275" customWidth="1"/>
    <col min="14851" max="14851" width="32.85546875" style="275" customWidth="1"/>
    <col min="14852" max="14852" width="25.5703125" style="275" customWidth="1"/>
    <col min="14853" max="14853" width="26.5703125" style="275" customWidth="1"/>
    <col min="14854" max="14854" width="16" style="275" customWidth="1"/>
    <col min="14855" max="14855" width="12.7109375" style="275" customWidth="1"/>
    <col min="14856" max="14856" width="11.140625" style="275" customWidth="1"/>
    <col min="14857" max="14857" width="11.5703125" style="275" customWidth="1"/>
    <col min="14858" max="14858" width="11.28515625" style="275" customWidth="1"/>
    <col min="14859" max="14859" width="29" style="275" customWidth="1"/>
    <col min="14860" max="14860" width="12.42578125" style="275" customWidth="1"/>
    <col min="14861" max="14861" width="12.85546875" style="275" customWidth="1"/>
    <col min="14862" max="14862" width="11.28515625" style="275" customWidth="1"/>
    <col min="14863" max="14863" width="14.42578125" style="275" customWidth="1"/>
    <col min="14864" max="14864" width="10.140625" style="275" customWidth="1"/>
    <col min="14865" max="14865" width="10.5703125" style="275" customWidth="1"/>
    <col min="14866" max="14866" width="9.85546875" style="275" customWidth="1"/>
    <col min="14867" max="14867" width="50.28515625" style="275" customWidth="1"/>
    <col min="14868" max="15101" width="11.42578125" style="275"/>
    <col min="15102" max="15102" width="9.5703125" style="275" customWidth="1"/>
    <col min="15103" max="15103" width="9.85546875" style="275" customWidth="1"/>
    <col min="15104" max="15104" width="49.140625" style="275" customWidth="1"/>
    <col min="15105" max="15106" width="21.7109375" style="275" customWidth="1"/>
    <col min="15107" max="15107" width="32.85546875" style="275" customWidth="1"/>
    <col min="15108" max="15108" width="25.5703125" style="275" customWidth="1"/>
    <col min="15109" max="15109" width="26.5703125" style="275" customWidth="1"/>
    <col min="15110" max="15110" width="16" style="275" customWidth="1"/>
    <col min="15111" max="15111" width="12.7109375" style="275" customWidth="1"/>
    <col min="15112" max="15112" width="11.140625" style="275" customWidth="1"/>
    <col min="15113" max="15113" width="11.5703125" style="275" customWidth="1"/>
    <col min="15114" max="15114" width="11.28515625" style="275" customWidth="1"/>
    <col min="15115" max="15115" width="29" style="275" customWidth="1"/>
    <col min="15116" max="15116" width="12.42578125" style="275" customWidth="1"/>
    <col min="15117" max="15117" width="12.85546875" style="275" customWidth="1"/>
    <col min="15118" max="15118" width="11.28515625" style="275" customWidth="1"/>
    <col min="15119" max="15119" width="14.42578125" style="275" customWidth="1"/>
    <col min="15120" max="15120" width="10.140625" style="275" customWidth="1"/>
    <col min="15121" max="15121" width="10.5703125" style="275" customWidth="1"/>
    <col min="15122" max="15122" width="9.85546875" style="275" customWidth="1"/>
    <col min="15123" max="15123" width="50.28515625" style="275" customWidth="1"/>
    <col min="15124" max="15357" width="11.42578125" style="275"/>
    <col min="15358" max="15358" width="9.5703125" style="275" customWidth="1"/>
    <col min="15359" max="15359" width="9.85546875" style="275" customWidth="1"/>
    <col min="15360" max="15360" width="49.140625" style="275" customWidth="1"/>
    <col min="15361" max="15362" width="21.7109375" style="275" customWidth="1"/>
    <col min="15363" max="15363" width="32.85546875" style="275" customWidth="1"/>
    <col min="15364" max="15364" width="25.5703125" style="275" customWidth="1"/>
    <col min="15365" max="15365" width="26.5703125" style="275" customWidth="1"/>
    <col min="15366" max="15366" width="16" style="275" customWidth="1"/>
    <col min="15367" max="15367" width="12.7109375" style="275" customWidth="1"/>
    <col min="15368" max="15368" width="11.140625" style="275" customWidth="1"/>
    <col min="15369" max="15369" width="11.5703125" style="275" customWidth="1"/>
    <col min="15370" max="15370" width="11.28515625" style="275" customWidth="1"/>
    <col min="15371" max="15371" width="29" style="275" customWidth="1"/>
    <col min="15372" max="15372" width="12.42578125" style="275" customWidth="1"/>
    <col min="15373" max="15373" width="12.85546875" style="275" customWidth="1"/>
    <col min="15374" max="15374" width="11.28515625" style="275" customWidth="1"/>
    <col min="15375" max="15375" width="14.42578125" style="275" customWidth="1"/>
    <col min="15376" max="15376" width="10.140625" style="275" customWidth="1"/>
    <col min="15377" max="15377" width="10.5703125" style="275" customWidth="1"/>
    <col min="15378" max="15378" width="9.85546875" style="275" customWidth="1"/>
    <col min="15379" max="15379" width="50.28515625" style="275" customWidth="1"/>
    <col min="15380" max="15613" width="11.42578125" style="275"/>
    <col min="15614" max="15614" width="9.5703125" style="275" customWidth="1"/>
    <col min="15615" max="15615" width="9.85546875" style="275" customWidth="1"/>
    <col min="15616" max="15616" width="49.140625" style="275" customWidth="1"/>
    <col min="15617" max="15618" width="21.7109375" style="275" customWidth="1"/>
    <col min="15619" max="15619" width="32.85546875" style="275" customWidth="1"/>
    <col min="15620" max="15620" width="25.5703125" style="275" customWidth="1"/>
    <col min="15621" max="15621" width="26.5703125" style="275" customWidth="1"/>
    <col min="15622" max="15622" width="16" style="275" customWidth="1"/>
    <col min="15623" max="15623" width="12.7109375" style="275" customWidth="1"/>
    <col min="15624" max="15624" width="11.140625" style="275" customWidth="1"/>
    <col min="15625" max="15625" width="11.5703125" style="275" customWidth="1"/>
    <col min="15626" max="15626" width="11.28515625" style="275" customWidth="1"/>
    <col min="15627" max="15627" width="29" style="275" customWidth="1"/>
    <col min="15628" max="15628" width="12.42578125" style="275" customWidth="1"/>
    <col min="15629" max="15629" width="12.85546875" style="275" customWidth="1"/>
    <col min="15630" max="15630" width="11.28515625" style="275" customWidth="1"/>
    <col min="15631" max="15631" width="14.42578125" style="275" customWidth="1"/>
    <col min="15632" max="15632" width="10.140625" style="275" customWidth="1"/>
    <col min="15633" max="15633" width="10.5703125" style="275" customWidth="1"/>
    <col min="15634" max="15634" width="9.85546875" style="275" customWidth="1"/>
    <col min="15635" max="15635" width="50.28515625" style="275" customWidth="1"/>
    <col min="15636" max="15869" width="11.42578125" style="275"/>
    <col min="15870" max="15870" width="9.5703125" style="275" customWidth="1"/>
    <col min="15871" max="15871" width="9.85546875" style="275" customWidth="1"/>
    <col min="15872" max="15872" width="49.140625" style="275" customWidth="1"/>
    <col min="15873" max="15874" width="21.7109375" style="275" customWidth="1"/>
    <col min="15875" max="15875" width="32.85546875" style="275" customWidth="1"/>
    <col min="15876" max="15876" width="25.5703125" style="275" customWidth="1"/>
    <col min="15877" max="15877" width="26.5703125" style="275" customWidth="1"/>
    <col min="15878" max="15878" width="16" style="275" customWidth="1"/>
    <col min="15879" max="15879" width="12.7109375" style="275" customWidth="1"/>
    <col min="15880" max="15880" width="11.140625" style="275" customWidth="1"/>
    <col min="15881" max="15881" width="11.5703125" style="275" customWidth="1"/>
    <col min="15882" max="15882" width="11.28515625" style="275" customWidth="1"/>
    <col min="15883" max="15883" width="29" style="275" customWidth="1"/>
    <col min="15884" max="15884" width="12.42578125" style="275" customWidth="1"/>
    <col min="15885" max="15885" width="12.85546875" style="275" customWidth="1"/>
    <col min="15886" max="15886" width="11.28515625" style="275" customWidth="1"/>
    <col min="15887" max="15887" width="14.42578125" style="275" customWidth="1"/>
    <col min="15888" max="15888" width="10.140625" style="275" customWidth="1"/>
    <col min="15889" max="15889" width="10.5703125" style="275" customWidth="1"/>
    <col min="15890" max="15890" width="9.85546875" style="275" customWidth="1"/>
    <col min="15891" max="15891" width="50.28515625" style="275" customWidth="1"/>
    <col min="15892" max="16125" width="11.42578125" style="275"/>
    <col min="16126" max="16126" width="9.5703125" style="275" customWidth="1"/>
    <col min="16127" max="16127" width="9.85546875" style="275" customWidth="1"/>
    <col min="16128" max="16128" width="49.140625" style="275" customWidth="1"/>
    <col min="16129" max="16130" width="21.7109375" style="275" customWidth="1"/>
    <col min="16131" max="16131" width="32.85546875" style="275" customWidth="1"/>
    <col min="16132" max="16132" width="25.5703125" style="275" customWidth="1"/>
    <col min="16133" max="16133" width="26.5703125" style="275" customWidth="1"/>
    <col min="16134" max="16134" width="16" style="275" customWidth="1"/>
    <col min="16135" max="16135" width="12.7109375" style="275" customWidth="1"/>
    <col min="16136" max="16136" width="11.140625" style="275" customWidth="1"/>
    <col min="16137" max="16137" width="11.5703125" style="275" customWidth="1"/>
    <col min="16138" max="16138" width="11.28515625" style="275" customWidth="1"/>
    <col min="16139" max="16139" width="29" style="275" customWidth="1"/>
    <col min="16140" max="16140" width="12.42578125" style="275" customWidth="1"/>
    <col min="16141" max="16141" width="12.85546875" style="275" customWidth="1"/>
    <col min="16142" max="16142" width="11.28515625" style="275" customWidth="1"/>
    <col min="16143" max="16143" width="14.42578125" style="275" customWidth="1"/>
    <col min="16144" max="16144" width="10.140625" style="275" customWidth="1"/>
    <col min="16145" max="16145" width="10.5703125" style="275" customWidth="1"/>
    <col min="16146" max="16146" width="9.85546875" style="275" customWidth="1"/>
    <col min="16147" max="16147" width="43.140625" style="275" customWidth="1"/>
    <col min="16148" max="16148" width="14.42578125" style="275" customWidth="1"/>
    <col min="16149" max="16149" width="13" style="275" bestFit="1" customWidth="1"/>
    <col min="16150" max="16150" width="15.140625" style="275" customWidth="1"/>
    <col min="16151" max="16151" width="11.42578125" style="275"/>
    <col min="16152" max="16152" width="14.7109375" style="275" bestFit="1" customWidth="1"/>
    <col min="16153" max="16153" width="15.140625" style="275" bestFit="1" customWidth="1"/>
    <col min="16154" max="16154" width="14.5703125" style="275" bestFit="1" customWidth="1"/>
    <col min="16155" max="16384" width="11.42578125" style="275"/>
  </cols>
  <sheetData>
    <row r="1" spans="1:53" ht="15" customHeight="1" x14ac:dyDescent="0.2">
      <c r="A1" s="272" t="s">
        <v>391</v>
      </c>
      <c r="B1" s="273"/>
      <c r="C1" s="273"/>
      <c r="D1" s="273"/>
      <c r="E1" s="273"/>
      <c r="F1" s="273"/>
      <c r="G1" s="273"/>
      <c r="H1" s="273"/>
      <c r="I1" s="273"/>
      <c r="J1" s="273"/>
      <c r="K1" s="273"/>
      <c r="L1" s="273"/>
      <c r="M1" s="273"/>
      <c r="N1" s="413"/>
      <c r="O1" s="414"/>
      <c r="P1" s="414"/>
      <c r="Q1" s="414"/>
      <c r="R1" s="414"/>
      <c r="S1" s="414"/>
      <c r="T1" s="414"/>
      <c r="U1" s="415"/>
      <c r="V1" s="274"/>
      <c r="AG1" s="277" t="s">
        <v>805</v>
      </c>
      <c r="AH1" s="278" t="s">
        <v>428</v>
      </c>
      <c r="AI1" s="279" t="s">
        <v>430</v>
      </c>
      <c r="AJ1" s="280" t="s">
        <v>432</v>
      </c>
      <c r="AK1" s="281" t="s">
        <v>433</v>
      </c>
      <c r="AL1" s="282" t="s">
        <v>435</v>
      </c>
      <c r="AM1" s="283"/>
    </row>
    <row r="2" spans="1:53" ht="15" customHeight="1" x14ac:dyDescent="0.25">
      <c r="A2" s="284" t="s">
        <v>0</v>
      </c>
      <c r="B2" s="285"/>
      <c r="C2" s="285"/>
      <c r="D2" s="285"/>
      <c r="E2" s="285"/>
      <c r="F2" s="285"/>
      <c r="G2" s="285"/>
      <c r="H2" s="285"/>
      <c r="I2" s="285"/>
      <c r="J2" s="285"/>
      <c r="K2" s="285"/>
      <c r="L2" s="285"/>
      <c r="M2" s="286"/>
      <c r="N2" s="286"/>
      <c r="O2" s="418"/>
      <c r="P2" s="418"/>
      <c r="Q2" s="418"/>
      <c r="R2" s="418"/>
      <c r="S2" s="418"/>
      <c r="T2" s="418"/>
      <c r="U2" s="419"/>
      <c r="V2" s="274"/>
      <c r="Z2" s="416" t="s">
        <v>77</v>
      </c>
      <c r="AH2" s="288" t="s">
        <v>429</v>
      </c>
      <c r="AI2" s="289" t="s">
        <v>431</v>
      </c>
      <c r="AJ2" s="290"/>
      <c r="AK2" s="291" t="s">
        <v>434</v>
      </c>
      <c r="AL2" s="292" t="s">
        <v>639</v>
      </c>
      <c r="AM2" s="283"/>
    </row>
    <row r="3" spans="1:53" ht="15" customHeight="1" x14ac:dyDescent="0.25">
      <c r="A3" s="284" t="s">
        <v>436</v>
      </c>
      <c r="B3" s="285"/>
      <c r="C3" s="285"/>
      <c r="D3" s="285"/>
      <c r="E3" s="285"/>
      <c r="F3" s="285"/>
      <c r="G3" s="285"/>
      <c r="H3" s="285"/>
      <c r="I3" s="285"/>
      <c r="J3" s="285"/>
      <c r="K3" s="285"/>
      <c r="L3" s="285"/>
      <c r="M3" s="286"/>
      <c r="N3" s="286"/>
      <c r="O3" s="418"/>
      <c r="P3" s="418"/>
      <c r="Q3" s="418"/>
      <c r="R3" s="418"/>
      <c r="S3" s="418"/>
      <c r="T3" s="418"/>
      <c r="U3" s="419"/>
      <c r="V3" s="274"/>
      <c r="Z3" s="420">
        <v>42370</v>
      </c>
      <c r="AM3" s="539"/>
    </row>
    <row r="4" spans="1:53" x14ac:dyDescent="0.2">
      <c r="A4" s="833"/>
      <c r="B4" s="834"/>
      <c r="C4" s="418"/>
      <c r="D4" s="418"/>
      <c r="E4" s="418"/>
      <c r="F4" s="418"/>
      <c r="G4" s="418"/>
      <c r="H4" s="418"/>
      <c r="I4" s="418"/>
      <c r="J4" s="418"/>
      <c r="K4" s="418"/>
      <c r="L4" s="418"/>
      <c r="M4" s="418"/>
      <c r="N4" s="274"/>
      <c r="O4" s="418"/>
      <c r="P4" s="418"/>
      <c r="Q4" s="418"/>
      <c r="R4" s="418"/>
      <c r="S4" s="418"/>
      <c r="T4" s="418"/>
      <c r="U4" s="419"/>
      <c r="V4" s="274"/>
    </row>
    <row r="5" spans="1:53" s="297" customFormat="1" ht="18" customHeight="1" x14ac:dyDescent="0.25">
      <c r="A5" s="294" t="s">
        <v>1</v>
      </c>
      <c r="B5" s="295"/>
      <c r="C5" s="295"/>
      <c r="D5" s="295"/>
      <c r="E5" s="295"/>
      <c r="F5" s="295"/>
      <c r="G5" s="295"/>
      <c r="H5" s="295"/>
      <c r="I5" s="295"/>
      <c r="J5" s="295"/>
      <c r="K5" s="295"/>
      <c r="L5" s="295"/>
      <c r="M5" s="295"/>
      <c r="N5" s="296"/>
      <c r="O5" s="423"/>
      <c r="Q5" s="296"/>
      <c r="R5" s="296"/>
      <c r="S5" s="296"/>
      <c r="T5" s="296"/>
      <c r="U5" s="424"/>
      <c r="V5" s="296"/>
      <c r="W5" s="296"/>
      <c r="X5" s="296"/>
      <c r="Y5" s="296"/>
      <c r="Z5" s="298"/>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row>
    <row r="6" spans="1:53" s="297" customFormat="1" ht="14.25" customHeight="1" x14ac:dyDescent="0.25">
      <c r="A6" s="294" t="s">
        <v>2</v>
      </c>
      <c r="B6" s="295"/>
      <c r="C6" s="295"/>
      <c r="D6" s="295"/>
      <c r="E6" s="295"/>
      <c r="F6" s="423"/>
      <c r="G6" s="423"/>
      <c r="H6" s="423"/>
      <c r="I6" s="423"/>
      <c r="J6" s="423"/>
      <c r="K6" s="423"/>
      <c r="L6" s="423"/>
      <c r="M6" s="423"/>
      <c r="N6" s="296"/>
      <c r="O6" s="423"/>
      <c r="Q6" s="296"/>
      <c r="R6" s="296"/>
      <c r="S6" s="296"/>
      <c r="T6" s="296"/>
      <c r="U6" s="424"/>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row>
    <row r="7" spans="1:53" s="297" customFormat="1" ht="18.75" customHeight="1" thickBot="1" x14ac:dyDescent="0.3">
      <c r="A7" s="294" t="s">
        <v>142</v>
      </c>
      <c r="B7" s="295"/>
      <c r="C7" s="295"/>
      <c r="D7" s="423"/>
      <c r="E7" s="423"/>
      <c r="F7" s="423"/>
      <c r="G7" s="423"/>
      <c r="H7" s="423"/>
      <c r="I7" s="423"/>
      <c r="J7" s="423"/>
      <c r="K7" s="423"/>
      <c r="L7" s="423"/>
      <c r="M7" s="423"/>
      <c r="N7" s="296"/>
      <c r="O7" s="423"/>
      <c r="Q7" s="296"/>
      <c r="R7" s="296"/>
      <c r="S7" s="296"/>
      <c r="T7" s="296"/>
      <c r="U7" s="424"/>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row>
    <row r="8" spans="1:53" s="297" customFormat="1" ht="18" customHeight="1" thickBot="1" x14ac:dyDescent="0.3">
      <c r="A8" s="299" t="s">
        <v>427</v>
      </c>
      <c r="B8" s="300"/>
      <c r="C8" s="300"/>
      <c r="D8" s="835">
        <f>+Z3</f>
        <v>42370</v>
      </c>
      <c r="E8" s="423"/>
      <c r="F8" s="423"/>
      <c r="G8" s="423"/>
      <c r="H8" s="423"/>
      <c r="I8" s="423"/>
      <c r="J8" s="423"/>
      <c r="K8" s="423"/>
      <c r="L8" s="1421"/>
      <c r="M8" s="1421"/>
      <c r="N8" s="426"/>
      <c r="O8" s="427"/>
      <c r="P8" s="428"/>
      <c r="Q8" s="426"/>
      <c r="R8" s="426"/>
      <c r="S8" s="426"/>
      <c r="T8" s="1497">
        <f ca="1">TODAY()</f>
        <v>42426</v>
      </c>
      <c r="U8" s="149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row>
    <row r="9" spans="1:53" ht="65.25" customHeight="1" thickBot="1" x14ac:dyDescent="0.25">
      <c r="A9" s="1432" t="s">
        <v>3</v>
      </c>
      <c r="B9" s="1432" t="s">
        <v>4</v>
      </c>
      <c r="C9" s="1432" t="s">
        <v>1659</v>
      </c>
      <c r="D9" s="1434" t="s">
        <v>6</v>
      </c>
      <c r="E9" s="1417" t="s">
        <v>7</v>
      </c>
      <c r="F9" s="1432" t="s">
        <v>8</v>
      </c>
      <c r="G9" s="1432" t="s">
        <v>9</v>
      </c>
      <c r="H9" s="1432" t="s">
        <v>10</v>
      </c>
      <c r="I9" s="1417" t="s">
        <v>11</v>
      </c>
      <c r="J9" s="1417" t="s">
        <v>12</v>
      </c>
      <c r="K9" s="1436" t="s">
        <v>13</v>
      </c>
      <c r="L9" s="1434" t="s">
        <v>14</v>
      </c>
      <c r="M9" s="1417" t="s">
        <v>15</v>
      </c>
      <c r="N9" s="1440" t="s">
        <v>16</v>
      </c>
      <c r="O9" s="1419" t="s">
        <v>17</v>
      </c>
      <c r="P9" s="1417" t="s">
        <v>295</v>
      </c>
      <c r="Q9" s="1417" t="s">
        <v>296</v>
      </c>
      <c r="R9" s="1417" t="s">
        <v>18</v>
      </c>
      <c r="S9" s="1436" t="s">
        <v>19</v>
      </c>
      <c r="T9" s="1438" t="s">
        <v>20</v>
      </c>
      <c r="U9" s="1439"/>
      <c r="V9" s="274"/>
      <c r="Y9" s="1417" t="s">
        <v>78</v>
      </c>
      <c r="AA9" s="1432" t="s">
        <v>139</v>
      </c>
      <c r="AB9" s="1417" t="s">
        <v>426</v>
      </c>
    </row>
    <row r="10" spans="1:53" ht="26.25" customHeight="1" thickBot="1" x14ac:dyDescent="0.25">
      <c r="A10" s="1433"/>
      <c r="B10" s="1433"/>
      <c r="C10" s="1433"/>
      <c r="D10" s="1435"/>
      <c r="E10" s="1418"/>
      <c r="F10" s="1433"/>
      <c r="G10" s="1433"/>
      <c r="H10" s="1433"/>
      <c r="I10" s="1418"/>
      <c r="J10" s="1418"/>
      <c r="K10" s="1437"/>
      <c r="L10" s="1435"/>
      <c r="M10" s="1418"/>
      <c r="N10" s="1441"/>
      <c r="O10" s="1420"/>
      <c r="P10" s="1418"/>
      <c r="Q10" s="1418"/>
      <c r="R10" s="1418"/>
      <c r="S10" s="1437"/>
      <c r="T10" s="301" t="s">
        <v>21</v>
      </c>
      <c r="U10" s="302" t="s">
        <v>22</v>
      </c>
      <c r="V10" s="836" t="s">
        <v>23</v>
      </c>
      <c r="Y10" s="1418"/>
      <c r="AA10" s="1499"/>
      <c r="AB10" s="1446"/>
    </row>
    <row r="11" spans="1:53" ht="37.5" customHeight="1" thickBot="1" x14ac:dyDescent="0.25">
      <c r="A11" s="837" t="s">
        <v>1466</v>
      </c>
      <c r="B11" s="838"/>
      <c r="C11" s="838"/>
      <c r="D11" s="838"/>
      <c r="E11" s="838"/>
      <c r="F11" s="838"/>
      <c r="G11" s="838"/>
      <c r="H11" s="839"/>
      <c r="I11" s="839"/>
      <c r="J11" s="839"/>
      <c r="K11" s="840"/>
      <c r="L11" s="840"/>
      <c r="M11" s="841"/>
      <c r="N11" s="842"/>
      <c r="O11" s="842"/>
      <c r="P11" s="843"/>
      <c r="Q11" s="841"/>
      <c r="R11" s="841"/>
      <c r="S11" s="841"/>
      <c r="T11" s="842"/>
      <c r="U11" s="842"/>
      <c r="V11" s="842"/>
      <c r="W11" s="842"/>
      <c r="X11" s="842"/>
      <c r="Y11" s="844"/>
      <c r="AA11" s="322"/>
      <c r="AB11" s="363"/>
    </row>
    <row r="12" spans="1:53" ht="312" customHeight="1" thickBot="1" x14ac:dyDescent="0.25">
      <c r="A12" s="431">
        <v>34</v>
      </c>
      <c r="B12" s="845">
        <v>0</v>
      </c>
      <c r="C12" s="432" t="s">
        <v>1709</v>
      </c>
      <c r="D12" s="432" t="s">
        <v>1316</v>
      </c>
      <c r="E12" s="432" t="s">
        <v>680</v>
      </c>
      <c r="F12" s="523" t="s">
        <v>1359</v>
      </c>
      <c r="G12" s="434" t="s">
        <v>680</v>
      </c>
      <c r="H12" s="523" t="s">
        <v>1445</v>
      </c>
      <c r="I12" s="523" t="s">
        <v>1446</v>
      </c>
      <c r="J12" s="524">
        <v>4</v>
      </c>
      <c r="K12" s="525">
        <v>42246</v>
      </c>
      <c r="L12" s="525">
        <v>42093</v>
      </c>
      <c r="M12" s="436">
        <f t="shared" ref="M12:M17" si="0">(+L12-K12)/7</f>
        <v>-21.857142857142858</v>
      </c>
      <c r="N12" s="437" t="s">
        <v>1473</v>
      </c>
      <c r="O12" s="438">
        <f>'Plan General'!N69</f>
        <v>3.95</v>
      </c>
      <c r="P12" s="439">
        <f t="shared" ref="P12:P20" si="1">IF(O12/J12&gt;1,1,+O12/J12)</f>
        <v>0.98750000000000004</v>
      </c>
      <c r="Q12" s="440">
        <f t="shared" ref="Q12:Q20" si="2">+M12*P12</f>
        <v>-21.583928571428572</v>
      </c>
      <c r="R12" s="440">
        <f t="shared" ref="R12:R20" ca="1" si="3">IF(L12&lt;=$T$8,Q12,0)</f>
        <v>-21.583928571428572</v>
      </c>
      <c r="S12" s="440">
        <f t="shared" ref="S12:S20" ca="1" si="4">IF($T$8&gt;=L12,M12,0)</f>
        <v>-21.857142857142858</v>
      </c>
      <c r="T12" s="441"/>
      <c r="U12" s="441"/>
      <c r="V12" s="210" t="str">
        <f>'Plan General'!U69</f>
        <v>Falta 4.000.000 por depurar.  Se sube del 97 a 99%</v>
      </c>
      <c r="W12" s="442">
        <v>0</v>
      </c>
      <c r="X12" s="442">
        <f t="shared" ref="X12:X20" si="5">IF(L12&lt;$Z$3,0,1)</f>
        <v>0</v>
      </c>
      <c r="Y12" s="443" t="str">
        <f t="shared" ref="Y12:Y20" si="6">IF(W12+X12&gt;1,"CUMPLIDA",IF(X12=1,"EN TERMINO","VENCIDA"))</f>
        <v>VENCIDA</v>
      </c>
      <c r="AA12" s="322"/>
      <c r="AB12" s="363" t="str">
        <f>IF(Y12="CUMPLIDA","CUMPLIDA",IF(Y12="EN TERMINO","EN TERMINO","VENCIDA"))</f>
        <v>VENCIDA</v>
      </c>
      <c r="AE12" s="444"/>
    </row>
    <row r="13" spans="1:53" ht="116.25" customHeight="1" thickBot="1" x14ac:dyDescent="0.25">
      <c r="A13" s="1548">
        <v>35</v>
      </c>
      <c r="B13" s="1549">
        <v>0</v>
      </c>
      <c r="C13" s="1490" t="s">
        <v>1710</v>
      </c>
      <c r="D13" s="1490" t="s">
        <v>1316</v>
      </c>
      <c r="E13" s="1490" t="s">
        <v>680</v>
      </c>
      <c r="F13" s="468" t="s">
        <v>1360</v>
      </c>
      <c r="G13" s="195" t="s">
        <v>680</v>
      </c>
      <c r="H13" s="526" t="s">
        <v>1447</v>
      </c>
      <c r="I13" s="468" t="s">
        <v>31</v>
      </c>
      <c r="J13" s="469">
        <v>1</v>
      </c>
      <c r="K13" s="527">
        <v>41835</v>
      </c>
      <c r="L13" s="527">
        <v>41927</v>
      </c>
      <c r="M13" s="314">
        <f t="shared" si="0"/>
        <v>13.142857142857142</v>
      </c>
      <c r="N13" s="315" t="s">
        <v>1307</v>
      </c>
      <c r="O13" s="316">
        <f>'Plan General'!N70</f>
        <v>1</v>
      </c>
      <c r="P13" s="317">
        <f t="shared" si="1"/>
        <v>1</v>
      </c>
      <c r="Q13" s="318">
        <f t="shared" si="2"/>
        <v>13.142857142857142</v>
      </c>
      <c r="R13" s="318">
        <f t="shared" ca="1" si="3"/>
        <v>13.142857142857142</v>
      </c>
      <c r="S13" s="318">
        <f t="shared" ca="1" si="4"/>
        <v>13.142857142857142</v>
      </c>
      <c r="T13" s="319"/>
      <c r="U13" s="319"/>
      <c r="V13" s="210" t="str">
        <f>'Plan General'!U70</f>
        <v>1- Se solicitó el concepto con Oficio  N°20143270193451 de junio 06 de 2014.                  
2- El día 16 de julio de 2014, se realizó en la CGN, una Mesa Técnica de Trabajo donde se analizó  el problema y se definió las acciones a seguir.                                                                              
 3-  Con oficio 20144700019521 del 30 de julio/2014, la CGN impartió las instrucciones para los registros contables.</v>
      </c>
      <c r="W13" s="320">
        <f t="shared" ref="W13:W20" si="7">IF(P13=100%,2,0)</f>
        <v>2</v>
      </c>
      <c r="X13" s="320">
        <f t="shared" si="5"/>
        <v>0</v>
      </c>
      <c r="Y13" s="321" t="str">
        <f t="shared" si="6"/>
        <v>CUMPLIDA</v>
      </c>
      <c r="AA13" s="322"/>
      <c r="AB13" s="1482" t="str">
        <f>IF(Y13&amp;Y14="CUMPLIDA","CUMPLIDA",IF(OR(Y13="VENCIDA",Y14="VENCIDA"),"VENCIDA",IF(W13+W14=4,"CUMPLIDA","EN TERMINO")))</f>
        <v>CUMPLIDA</v>
      </c>
      <c r="AE13" s="444"/>
    </row>
    <row r="14" spans="1:53" ht="269.25" customHeight="1" thickBot="1" x14ac:dyDescent="0.25">
      <c r="A14" s="1492"/>
      <c r="B14" s="1494">
        <v>0</v>
      </c>
      <c r="C14" s="1550" t="s">
        <v>1710</v>
      </c>
      <c r="D14" s="1550" t="s">
        <v>1316</v>
      </c>
      <c r="E14" s="1550" t="s">
        <v>680</v>
      </c>
      <c r="F14" s="483" t="s">
        <v>1361</v>
      </c>
      <c r="G14" s="198" t="s">
        <v>680</v>
      </c>
      <c r="H14" s="846" t="s">
        <v>1448</v>
      </c>
      <c r="I14" s="483" t="s">
        <v>1300</v>
      </c>
      <c r="J14" s="847">
        <v>1</v>
      </c>
      <c r="K14" s="534">
        <v>41944</v>
      </c>
      <c r="L14" s="534">
        <v>42093</v>
      </c>
      <c r="M14" s="328">
        <f t="shared" si="0"/>
        <v>21.285714285714285</v>
      </c>
      <c r="N14" s="329" t="s">
        <v>1307</v>
      </c>
      <c r="O14" s="330">
        <f>'Plan General'!N71</f>
        <v>1</v>
      </c>
      <c r="P14" s="331">
        <f t="shared" si="1"/>
        <v>1</v>
      </c>
      <c r="Q14" s="332">
        <f t="shared" si="2"/>
        <v>21.285714285714285</v>
      </c>
      <c r="R14" s="332">
        <f t="shared" ca="1" si="3"/>
        <v>21.285714285714285</v>
      </c>
      <c r="S14" s="332">
        <f t="shared" ca="1" si="4"/>
        <v>21.285714285714285</v>
      </c>
      <c r="T14" s="333"/>
      <c r="U14" s="333"/>
      <c r="V14" s="210" t="str">
        <f>'Plan General'!U71</f>
        <v>Ya se cuenta con los documentos soportes para realizar los ajustes contables del  6%  restante a dic.31-2015</v>
      </c>
      <c r="W14" s="334">
        <f t="shared" si="7"/>
        <v>2</v>
      </c>
      <c r="X14" s="334">
        <f t="shared" si="5"/>
        <v>0</v>
      </c>
      <c r="Y14" s="335" t="str">
        <f t="shared" si="6"/>
        <v>CUMPLIDA</v>
      </c>
      <c r="AA14" s="322"/>
      <c r="AB14" s="1483"/>
      <c r="AE14" s="444"/>
    </row>
    <row r="15" spans="1:53" ht="168.75" thickBot="1" x14ac:dyDescent="0.25">
      <c r="A15" s="1491">
        <v>36</v>
      </c>
      <c r="B15" s="1493">
        <v>0</v>
      </c>
      <c r="C15" s="1478" t="s">
        <v>1711</v>
      </c>
      <c r="D15" s="1478" t="s">
        <v>1316</v>
      </c>
      <c r="E15" s="1478" t="s">
        <v>680</v>
      </c>
      <c r="F15" s="848" t="s">
        <v>1362</v>
      </c>
      <c r="G15" s="544" t="s">
        <v>680</v>
      </c>
      <c r="H15" s="849" t="s">
        <v>1447</v>
      </c>
      <c r="I15" s="848" t="s">
        <v>31</v>
      </c>
      <c r="J15" s="850">
        <v>1</v>
      </c>
      <c r="K15" s="851">
        <v>41835</v>
      </c>
      <c r="L15" s="851">
        <v>41927</v>
      </c>
      <c r="M15" s="545">
        <f t="shared" si="0"/>
        <v>13.142857142857142</v>
      </c>
      <c r="N15" s="546" t="s">
        <v>1307</v>
      </c>
      <c r="O15" s="547">
        <f>'Plan General'!N72</f>
        <v>1</v>
      </c>
      <c r="P15" s="548">
        <f t="shared" si="1"/>
        <v>1</v>
      </c>
      <c r="Q15" s="549">
        <f t="shared" si="2"/>
        <v>13.142857142857142</v>
      </c>
      <c r="R15" s="549">
        <f t="shared" ca="1" si="3"/>
        <v>13.142857142857142</v>
      </c>
      <c r="S15" s="549">
        <f t="shared" ca="1" si="4"/>
        <v>13.142857142857142</v>
      </c>
      <c r="T15" s="550"/>
      <c r="U15" s="550"/>
      <c r="V15" s="210" t="str">
        <f>'Plan General'!U72</f>
        <v xml:space="preserve">1- El 17 de septiembre de 2014, Se realizó en la CGN una Mesa Técnica de  Trabajo, donde se analizaron los hallazgos dejados por la CGR.  Y las acciones  a seguir.  Como conclusión de la reunión y los alcances que tiene la revisión de la parametrización contable solicitada, se definió que se debe solicitar  el concepto a al Subcontaduría de Investigación.
2- Mediante oficio MT-2014327 0390611 del 27-10-2014,  Se solicitó el Concepto a la Subcontaduría de Investigación. </v>
      </c>
      <c r="W15" s="552">
        <f t="shared" si="7"/>
        <v>2</v>
      </c>
      <c r="X15" s="552">
        <f t="shared" si="5"/>
        <v>0</v>
      </c>
      <c r="Y15" s="553" t="str">
        <f t="shared" si="6"/>
        <v>CUMPLIDA</v>
      </c>
      <c r="AA15" s="322"/>
      <c r="AB15" s="1482" t="str">
        <f>IF(Y15&amp;Y16="CUMPLIDA","CUMPLIDA",IF(OR(Y15="VENCIDA",Y16="VENCIDA"),"VENCIDA",IF(W15+W16=4,"CUMPLIDA","EN TERMINO")))</f>
        <v>CUMPLIDA</v>
      </c>
      <c r="AE15" s="444"/>
    </row>
    <row r="16" spans="1:53" ht="168.75" thickBot="1" x14ac:dyDescent="0.25">
      <c r="A16" s="1551"/>
      <c r="B16" s="1552">
        <v>0</v>
      </c>
      <c r="C16" s="1518" t="s">
        <v>1711</v>
      </c>
      <c r="D16" s="1518" t="s">
        <v>1316</v>
      </c>
      <c r="E16" s="1518" t="s">
        <v>680</v>
      </c>
      <c r="F16" s="433" t="s">
        <v>1362</v>
      </c>
      <c r="G16" s="498" t="s">
        <v>680</v>
      </c>
      <c r="H16" s="528" t="s">
        <v>1449</v>
      </c>
      <c r="I16" s="433" t="s">
        <v>1300</v>
      </c>
      <c r="J16" s="529">
        <v>1</v>
      </c>
      <c r="K16" s="530">
        <v>41944</v>
      </c>
      <c r="L16" s="530">
        <v>42093</v>
      </c>
      <c r="M16" s="499">
        <f t="shared" si="0"/>
        <v>21.285714285714285</v>
      </c>
      <c r="N16" s="500" t="s">
        <v>1307</v>
      </c>
      <c r="O16" s="501">
        <f>'Plan General'!N73</f>
        <v>1</v>
      </c>
      <c r="P16" s="502">
        <f t="shared" si="1"/>
        <v>1</v>
      </c>
      <c r="Q16" s="503">
        <f t="shared" si="2"/>
        <v>21.285714285714285</v>
      </c>
      <c r="R16" s="503">
        <f t="shared" ca="1" si="3"/>
        <v>21.285714285714285</v>
      </c>
      <c r="S16" s="503">
        <f t="shared" ca="1" si="4"/>
        <v>21.285714285714285</v>
      </c>
      <c r="T16" s="504"/>
      <c r="U16" s="504"/>
      <c r="V16" s="210" t="str">
        <f>'Plan General'!U73</f>
        <v>Con corte a diciembre 31 de 2014, se dio aplicación al concepto de la CGN:  1-)Se reclasificaron las cuentas bancarias por recaudo de Especies Venales de la Subcuenta 111005  a la Sbcta. 112005.  2-) Se registraron los ingresos  del periodo descontándolos de la subcuenta 1.4.01.14  - Deudores-  Especies y formularios  valorados.</v>
      </c>
      <c r="W16" s="505">
        <f t="shared" si="7"/>
        <v>2</v>
      </c>
      <c r="X16" s="505">
        <f t="shared" si="5"/>
        <v>0</v>
      </c>
      <c r="Y16" s="506" t="str">
        <f t="shared" si="6"/>
        <v>CUMPLIDA</v>
      </c>
      <c r="AA16" s="322"/>
      <c r="AB16" s="1483"/>
      <c r="AE16" s="444"/>
    </row>
    <row r="17" spans="1:31" ht="60.75" thickBot="1" x14ac:dyDescent="0.25">
      <c r="A17" s="1548">
        <v>37</v>
      </c>
      <c r="B17" s="1549">
        <v>0</v>
      </c>
      <c r="C17" s="1490" t="s">
        <v>1712</v>
      </c>
      <c r="D17" s="1490" t="s">
        <v>1316</v>
      </c>
      <c r="E17" s="1490" t="s">
        <v>680</v>
      </c>
      <c r="F17" s="468" t="s">
        <v>1363</v>
      </c>
      <c r="G17" s="195" t="s">
        <v>680</v>
      </c>
      <c r="H17" s="526" t="s">
        <v>1450</v>
      </c>
      <c r="I17" s="468" t="s">
        <v>1451</v>
      </c>
      <c r="J17" s="469">
        <v>2</v>
      </c>
      <c r="K17" s="527">
        <v>41913</v>
      </c>
      <c r="L17" s="527">
        <v>42093</v>
      </c>
      <c r="M17" s="314">
        <f t="shared" si="0"/>
        <v>25.714285714285715</v>
      </c>
      <c r="N17" s="315" t="s">
        <v>1474</v>
      </c>
      <c r="O17" s="316">
        <f>'Plan General'!N74</f>
        <v>2</v>
      </c>
      <c r="P17" s="317">
        <f t="shared" si="1"/>
        <v>1</v>
      </c>
      <c r="Q17" s="318">
        <f t="shared" si="2"/>
        <v>25.714285714285715</v>
      </c>
      <c r="R17" s="318">
        <f t="shared" ca="1" si="3"/>
        <v>25.714285714285715</v>
      </c>
      <c r="S17" s="318">
        <f t="shared" ca="1" si="4"/>
        <v>25.714285714285715</v>
      </c>
      <c r="T17" s="319"/>
      <c r="U17" s="319"/>
      <c r="V17" s="210" t="str">
        <f>'Plan General'!U74</f>
        <v>Se cumplió con el 100% de la actividad, con las conciliaciones a diciembre 31 de 2014 entre la Coordinación de Ingresos y Cartera con el área de Contabilidad.</v>
      </c>
      <c r="W17" s="320">
        <f t="shared" si="7"/>
        <v>2</v>
      </c>
      <c r="X17" s="320">
        <f t="shared" si="5"/>
        <v>0</v>
      </c>
      <c r="Y17" s="321" t="str">
        <f t="shared" si="6"/>
        <v>CUMPLIDA</v>
      </c>
      <c r="AA17" s="322"/>
      <c r="AB17" s="1482" t="str">
        <f>IF(Y17&amp;Y18&amp;Y19&amp;Y20="CUMPLIDA","CUMPLIDA",IF(OR(Y17="VENCIDA",Y18="VENCIDA",Y19="VENCIDA",Y20="VENCIDA"),"VENCIDA",IF(W17+W18+W19+W20=8,"CUMPLIDA","EN TERMINO")))</f>
        <v>CUMPLIDA</v>
      </c>
      <c r="AE17" s="444"/>
    </row>
    <row r="18" spans="1:31" ht="204.75" thickBot="1" x14ac:dyDescent="0.25">
      <c r="A18" s="1480"/>
      <c r="B18" s="1396">
        <v>0</v>
      </c>
      <c r="C18" s="1481"/>
      <c r="D18" s="1481" t="s">
        <v>1316</v>
      </c>
      <c r="E18" s="1481" t="s">
        <v>680</v>
      </c>
      <c r="F18" s="531" t="s">
        <v>1364</v>
      </c>
      <c r="G18" s="472" t="s">
        <v>680</v>
      </c>
      <c r="H18" s="531" t="s">
        <v>1447</v>
      </c>
      <c r="I18" s="471" t="s">
        <v>31</v>
      </c>
      <c r="J18" s="473">
        <v>1</v>
      </c>
      <c r="K18" s="532">
        <v>41835</v>
      </c>
      <c r="L18" s="532">
        <v>41927</v>
      </c>
      <c r="M18" s="475">
        <f t="shared" ref="M18:M30" si="8">(+L18-K18)/7</f>
        <v>13.142857142857142</v>
      </c>
      <c r="N18" s="476" t="s">
        <v>1307</v>
      </c>
      <c r="O18" s="477">
        <f>'Plan General'!N75</f>
        <v>1</v>
      </c>
      <c r="P18" s="478">
        <f t="shared" si="1"/>
        <v>1</v>
      </c>
      <c r="Q18" s="479">
        <f t="shared" si="2"/>
        <v>13.142857142857142</v>
      </c>
      <c r="R18" s="479">
        <f t="shared" ca="1" si="3"/>
        <v>13.142857142857142</v>
      </c>
      <c r="S18" s="479">
        <f t="shared" ca="1" si="4"/>
        <v>13.142857142857142</v>
      </c>
      <c r="T18" s="480"/>
      <c r="U18" s="480"/>
      <c r="V18" s="210" t="str">
        <f>'Plan General'!U75</f>
        <v>El 17 de septiembre de 2014, Se realizó en la CGN una Mesa Técnica de  Trabajo, donde se analizaron los hallazgos dejados por la CGR.  Y las acciones  a seguir.  Como conclusión a este hallazgo quedo plasmada en el acta, "La entidad debe aplicar el concepto que le expidió la CGN al respecto"   ...  "La CGR no tiene razón al solicitar que los deudores de elevada antigüedad se clasifiquen como no corriente, toda vez que el criterio de corriente se determina por el grado de exigibilidad del derecho y no por la antigüedad del mismo"      2-  En auditorias anteriores, la CGR, había dejado un hallazgo similar, por tal motivo se solicito la CGN un concepto al respecto,  y , mediante oficio radicado CGN-20122000039511 del 06-12-2012,  nos resolvió el tema " Inviabilidad por parte del Ministerio de Transporte, de reclasificar a deudas de difícil recaudo, otros deudores incobrables"      3- Con lo anterior considero que se cumplió el plan de mejoramiento.</v>
      </c>
      <c r="W18" s="481">
        <f t="shared" si="7"/>
        <v>2</v>
      </c>
      <c r="X18" s="481">
        <f t="shared" si="5"/>
        <v>0</v>
      </c>
      <c r="Y18" s="482" t="str">
        <f t="shared" si="6"/>
        <v>CUMPLIDA</v>
      </c>
      <c r="AA18" s="322"/>
      <c r="AB18" s="1484"/>
      <c r="AE18" s="444"/>
    </row>
    <row r="19" spans="1:31" ht="84.75" thickBot="1" x14ac:dyDescent="0.25">
      <c r="A19" s="1480"/>
      <c r="B19" s="1396">
        <v>0</v>
      </c>
      <c r="C19" s="1481"/>
      <c r="D19" s="1481" t="s">
        <v>1316</v>
      </c>
      <c r="E19" s="1481" t="s">
        <v>680</v>
      </c>
      <c r="F19" s="531" t="s">
        <v>1364</v>
      </c>
      <c r="G19" s="472" t="s">
        <v>680</v>
      </c>
      <c r="H19" s="531" t="s">
        <v>1448</v>
      </c>
      <c r="I19" s="471" t="s">
        <v>1300</v>
      </c>
      <c r="J19" s="533">
        <v>1</v>
      </c>
      <c r="K19" s="532">
        <v>41944</v>
      </c>
      <c r="L19" s="532">
        <v>42093</v>
      </c>
      <c r="M19" s="475">
        <f t="shared" si="8"/>
        <v>21.285714285714285</v>
      </c>
      <c r="N19" s="476" t="s">
        <v>1307</v>
      </c>
      <c r="O19" s="477">
        <f>'Plan General'!N76</f>
        <v>1</v>
      </c>
      <c r="P19" s="478">
        <f t="shared" si="1"/>
        <v>1</v>
      </c>
      <c r="Q19" s="479">
        <f t="shared" si="2"/>
        <v>21.285714285714285</v>
      </c>
      <c r="R19" s="479">
        <f t="shared" ca="1" si="3"/>
        <v>21.285714285714285</v>
      </c>
      <c r="S19" s="479">
        <f t="shared" ca="1" si="4"/>
        <v>21.285714285714285</v>
      </c>
      <c r="T19" s="480"/>
      <c r="U19" s="480"/>
      <c r="V19" s="210" t="str">
        <f>'Plan General'!U76</f>
        <v>Con la conclusión del acta de reunión de septiembre 17 de 2014, consideramos cumplido esta acción, por cuanto no hay que hacer reclasificaciones contables.</v>
      </c>
      <c r="W19" s="481">
        <f t="shared" si="7"/>
        <v>2</v>
      </c>
      <c r="X19" s="481">
        <f t="shared" si="5"/>
        <v>0</v>
      </c>
      <c r="Y19" s="482" t="str">
        <f t="shared" si="6"/>
        <v>CUMPLIDA</v>
      </c>
      <c r="AA19" s="322"/>
      <c r="AB19" s="1484"/>
      <c r="AE19" s="444"/>
    </row>
    <row r="20" spans="1:31" ht="48.75" thickBot="1" x14ac:dyDescent="0.25">
      <c r="A20" s="1551"/>
      <c r="B20" s="1552">
        <v>0</v>
      </c>
      <c r="C20" s="1518"/>
      <c r="D20" s="1518" t="s">
        <v>1316</v>
      </c>
      <c r="E20" s="1518" t="s">
        <v>680</v>
      </c>
      <c r="F20" s="528" t="s">
        <v>1365</v>
      </c>
      <c r="G20" s="498" t="s">
        <v>680</v>
      </c>
      <c r="H20" s="528" t="s">
        <v>1452</v>
      </c>
      <c r="I20" s="433" t="s">
        <v>126</v>
      </c>
      <c r="J20" s="435">
        <v>6</v>
      </c>
      <c r="K20" s="530">
        <v>41883</v>
      </c>
      <c r="L20" s="530">
        <v>42369</v>
      </c>
      <c r="M20" s="499">
        <f t="shared" si="8"/>
        <v>69.428571428571431</v>
      </c>
      <c r="N20" s="500" t="s">
        <v>1475</v>
      </c>
      <c r="O20" s="501">
        <f>'Plan General'!N77</f>
        <v>6</v>
      </c>
      <c r="P20" s="502">
        <f t="shared" si="1"/>
        <v>1</v>
      </c>
      <c r="Q20" s="503">
        <f t="shared" si="2"/>
        <v>69.428571428571431</v>
      </c>
      <c r="R20" s="503">
        <f t="shared" ca="1" si="3"/>
        <v>69.428571428571431</v>
      </c>
      <c r="S20" s="503">
        <f t="shared" ca="1" si="4"/>
        <v>69.428571428571431</v>
      </c>
      <c r="T20" s="504"/>
      <c r="U20" s="504"/>
      <c r="V20" s="210" t="str">
        <f>'Plan General'!U77</f>
        <v>Se escribió a jurídica para determinar intereses a cobrar.  Se remiten los expedientes a Coactiva a medida que van llegando. (cuotas partes por pagar y mayores valores pagados).</v>
      </c>
      <c r="W20" s="505">
        <f t="shared" si="7"/>
        <v>2</v>
      </c>
      <c r="X20" s="505">
        <f t="shared" si="5"/>
        <v>0</v>
      </c>
      <c r="Y20" s="506" t="str">
        <f t="shared" si="6"/>
        <v>CUMPLIDA</v>
      </c>
      <c r="AA20" s="322"/>
      <c r="AB20" s="1557"/>
      <c r="AE20" s="444"/>
    </row>
    <row r="21" spans="1:31" ht="120.75" thickBot="1" x14ac:dyDescent="0.25">
      <c r="A21" s="1548">
        <v>38</v>
      </c>
      <c r="B21" s="1549">
        <v>0</v>
      </c>
      <c r="C21" s="1490" t="s">
        <v>1713</v>
      </c>
      <c r="D21" s="1490" t="s">
        <v>1316</v>
      </c>
      <c r="E21" s="1490" t="s">
        <v>680</v>
      </c>
      <c r="F21" s="526" t="s">
        <v>1366</v>
      </c>
      <c r="G21" s="195" t="s">
        <v>680</v>
      </c>
      <c r="H21" s="526" t="s">
        <v>1447</v>
      </c>
      <c r="I21" s="468" t="s">
        <v>31</v>
      </c>
      <c r="J21" s="469">
        <v>1</v>
      </c>
      <c r="K21" s="527">
        <v>41835</v>
      </c>
      <c r="L21" s="527">
        <v>41927</v>
      </c>
      <c r="M21" s="314">
        <f t="shared" si="8"/>
        <v>13.142857142857142</v>
      </c>
      <c r="N21" s="315" t="s">
        <v>1307</v>
      </c>
      <c r="O21" s="316">
        <f>'Plan General'!N78</f>
        <v>1</v>
      </c>
      <c r="P21" s="317">
        <f t="shared" ref="P21:P30" si="9">IF(O21/J21&gt;1,1,+O21/J21)</f>
        <v>1</v>
      </c>
      <c r="Q21" s="318">
        <f t="shared" ref="Q21:Q30" si="10">+M21*P21</f>
        <v>13.142857142857142</v>
      </c>
      <c r="R21" s="318">
        <f t="shared" ref="R21:R30" ca="1" si="11">IF(L21&lt;=$T$8,Q21,0)</f>
        <v>13.142857142857142</v>
      </c>
      <c r="S21" s="318">
        <f t="shared" ref="S21:S30" ca="1" si="12">IF($T$8&gt;=L21,M21,0)</f>
        <v>13.142857142857142</v>
      </c>
      <c r="T21" s="319"/>
      <c r="U21" s="319"/>
      <c r="V21" s="210" t="str">
        <f>'Plan General'!U78</f>
        <v xml:space="preserve">1- El 17 de septiembre de 2014, Se realizó en la CGN una Mesa Técnica de  Trabajo, donde se analizaron los hallazgos dejados por la CGR.  Y las acciones  a seguir.  Como conclusión de la reunión y los alcances que tiene la revisión de la parametrización contable solicitada, se definió que se debe solicitar  el concepto a al Subcontaduría de Investigación.
2- Mediante oficio MT-2014327 0390611 del 27-10-2014,  Se solicitó el Concepto a la Subcontaduría de Investigación. </v>
      </c>
      <c r="W21" s="320">
        <f t="shared" ref="W21:W30" si="13">IF(P21=100%,2,0)</f>
        <v>2</v>
      </c>
      <c r="X21" s="320">
        <f t="shared" ref="X21:X30" si="14">IF(L21&lt;$Z$3,0,1)</f>
        <v>0</v>
      </c>
      <c r="Y21" s="321" t="str">
        <f t="shared" ref="Y21:Y30" si="15">IF(W21+X21&gt;1,"CUMPLIDA",IF(X21=1,"EN TERMINO","VENCIDA"))</f>
        <v>CUMPLIDA</v>
      </c>
      <c r="AA21" s="322"/>
      <c r="AB21" s="1482" t="str">
        <f>IF(Y21&amp;Y22="CUMPLIDA","CUMPLIDA",IF(OR(Y21="VENCIDA",Y22="VENCIDA"),"VENCIDA",IF(W21+W22=4,"CUMPLIDA","EN TERMINO")))</f>
        <v>CUMPLIDA</v>
      </c>
      <c r="AE21" s="444"/>
    </row>
    <row r="22" spans="1:31" ht="120.75" thickBot="1" x14ac:dyDescent="0.25">
      <c r="A22" s="1551"/>
      <c r="B22" s="1552">
        <v>0</v>
      </c>
      <c r="C22" s="1518" t="s">
        <v>1713</v>
      </c>
      <c r="D22" s="1518" t="s">
        <v>1316</v>
      </c>
      <c r="E22" s="1518" t="s">
        <v>680</v>
      </c>
      <c r="F22" s="528" t="s">
        <v>1366</v>
      </c>
      <c r="G22" s="498" t="s">
        <v>680</v>
      </c>
      <c r="H22" s="528" t="s">
        <v>1449</v>
      </c>
      <c r="I22" s="433" t="s">
        <v>1300</v>
      </c>
      <c r="J22" s="529">
        <v>1</v>
      </c>
      <c r="K22" s="530">
        <v>41944</v>
      </c>
      <c r="L22" s="530">
        <v>42093</v>
      </c>
      <c r="M22" s="499">
        <f t="shared" si="8"/>
        <v>21.285714285714285</v>
      </c>
      <c r="N22" s="500" t="s">
        <v>1307</v>
      </c>
      <c r="O22" s="501">
        <f>'Plan General'!N79</f>
        <v>1</v>
      </c>
      <c r="P22" s="502">
        <f t="shared" si="9"/>
        <v>1</v>
      </c>
      <c r="Q22" s="503">
        <f t="shared" si="10"/>
        <v>21.285714285714285</v>
      </c>
      <c r="R22" s="503">
        <f t="shared" ca="1" si="11"/>
        <v>21.285714285714285</v>
      </c>
      <c r="S22" s="503">
        <f t="shared" ca="1" si="12"/>
        <v>21.285714285714285</v>
      </c>
      <c r="T22" s="504"/>
      <c r="U22" s="504"/>
      <c r="V22" s="210" t="str">
        <f>'Plan General'!U79</f>
        <v>Con corte a diciembre 31 de 2014, se dio aplicación al concepto de la CGN:  1-)Se reclasificaron las cuentas bancarias por recaudo de Especies Venales de la Subcuenta 111005  a la Sbcta. 112005.  2-) Se registraron los ingresos  del periodo descontándolos de e la subcuenta 1.4.01.14  - Deudores-  Especies y formularios  valorados</v>
      </c>
      <c r="W22" s="505">
        <f t="shared" si="13"/>
        <v>2</v>
      </c>
      <c r="X22" s="505">
        <f t="shared" si="14"/>
        <v>0</v>
      </c>
      <c r="Y22" s="506" t="str">
        <f t="shared" si="15"/>
        <v>CUMPLIDA</v>
      </c>
      <c r="AA22" s="322"/>
      <c r="AB22" s="1483"/>
      <c r="AE22" s="444"/>
    </row>
    <row r="23" spans="1:31" ht="120.75" thickBot="1" x14ac:dyDescent="0.25">
      <c r="A23" s="1548">
        <v>39</v>
      </c>
      <c r="B23" s="1549">
        <v>0</v>
      </c>
      <c r="C23" s="1490" t="s">
        <v>1714</v>
      </c>
      <c r="D23" s="1490" t="s">
        <v>1316</v>
      </c>
      <c r="E23" s="1490" t="s">
        <v>680</v>
      </c>
      <c r="F23" s="468" t="s">
        <v>1367</v>
      </c>
      <c r="G23" s="195" t="s">
        <v>680</v>
      </c>
      <c r="H23" s="468" t="s">
        <v>1453</v>
      </c>
      <c r="I23" s="468" t="s">
        <v>1454</v>
      </c>
      <c r="J23" s="469">
        <v>2</v>
      </c>
      <c r="K23" s="527">
        <v>41852</v>
      </c>
      <c r="L23" s="527">
        <v>42093</v>
      </c>
      <c r="M23" s="314">
        <f t="shared" si="8"/>
        <v>34.428571428571431</v>
      </c>
      <c r="N23" s="315" t="s">
        <v>1476</v>
      </c>
      <c r="O23" s="316">
        <f>'Plan General'!N80</f>
        <v>2</v>
      </c>
      <c r="P23" s="317">
        <f t="shared" si="9"/>
        <v>1</v>
      </c>
      <c r="Q23" s="318">
        <f t="shared" si="10"/>
        <v>34.428571428571431</v>
      </c>
      <c r="R23" s="318">
        <f t="shared" ca="1" si="11"/>
        <v>34.428571428571431</v>
      </c>
      <c r="S23" s="318">
        <f t="shared" ca="1" si="12"/>
        <v>34.428571428571431</v>
      </c>
      <c r="T23" s="319"/>
      <c r="U23" s="319"/>
      <c r="V23" s="210" t="str">
        <f>'Plan General'!U80</f>
        <v>Se realizó jornada de verificación de inventario en Informática.
Se tiene comprobantes de elementos en uso.</v>
      </c>
      <c r="W23" s="320">
        <f t="shared" si="13"/>
        <v>2</v>
      </c>
      <c r="X23" s="320">
        <f t="shared" si="14"/>
        <v>0</v>
      </c>
      <c r="Y23" s="321" t="str">
        <f t="shared" si="15"/>
        <v>CUMPLIDA</v>
      </c>
      <c r="AA23" s="322"/>
      <c r="AB23" s="1482" t="str">
        <f>IF(Y23&amp;Y24="CUMPLIDA","CUMPLIDA",IF(OR(Y23="VENCIDA",Y24="VENCIDA"),"VENCIDA",IF(W23+W24=4,"CUMPLIDA","EN TERMINO")))</f>
        <v>VENCIDA</v>
      </c>
      <c r="AE23" s="444"/>
    </row>
    <row r="24" spans="1:31" ht="252.75" thickBot="1" x14ac:dyDescent="0.25">
      <c r="A24" s="1492"/>
      <c r="B24" s="1494">
        <v>0</v>
      </c>
      <c r="C24" s="1550" t="s">
        <v>1714</v>
      </c>
      <c r="D24" s="1550" t="s">
        <v>1316</v>
      </c>
      <c r="E24" s="1550" t="s">
        <v>680</v>
      </c>
      <c r="F24" s="483" t="s">
        <v>1368</v>
      </c>
      <c r="G24" s="198" t="s">
        <v>680</v>
      </c>
      <c r="H24" s="483" t="s">
        <v>1455</v>
      </c>
      <c r="I24" s="483" t="s">
        <v>1456</v>
      </c>
      <c r="J24" s="484">
        <v>2</v>
      </c>
      <c r="K24" s="534">
        <v>41852</v>
      </c>
      <c r="L24" s="534">
        <v>42369</v>
      </c>
      <c r="M24" s="328">
        <f t="shared" si="8"/>
        <v>73.857142857142861</v>
      </c>
      <c r="N24" s="329" t="s">
        <v>1476</v>
      </c>
      <c r="O24" s="330">
        <f>'Plan General'!N81</f>
        <v>1.2</v>
      </c>
      <c r="P24" s="331">
        <f t="shared" si="9"/>
        <v>0.6</v>
      </c>
      <c r="Q24" s="332">
        <f t="shared" si="10"/>
        <v>44.314285714285717</v>
      </c>
      <c r="R24" s="332">
        <f t="shared" ca="1" si="11"/>
        <v>44.314285714285717</v>
      </c>
      <c r="S24" s="332">
        <f t="shared" ca="1" si="12"/>
        <v>73.857142857142861</v>
      </c>
      <c r="T24" s="333"/>
      <c r="U24" s="333"/>
      <c r="V24" s="210" t="str">
        <f>'Plan General'!U81</f>
        <v>Mediante memorando N. 20151330146973 de 2015 de la Oficina Jurídica emite concepto sobre la  viabilidad de contratar la prestación de servicios para la destrucción de especies venales obsoletas. En dicho memorando plantea la realización de ciertas actividades con el ánimo de estructurar los documentos de la etapa precontractual; actividades que están en proceso de ejecución  por parte del Grupo de Inventarios y suministros quien efectuó  verificación fisica y documental del inventario de las especies venales objeto de destrucción por su obsolescencia, se esta a la espera de autorización de la Subdirección de transito. Se estan elaborando por parte de dicha Subdirección los documentos y estudios previos para el proceso de contratación por prestación de servicios de destrucción de las especies valoradas tal como lo indica el concepto de la Oficina Asesora de Jurídica.
En cuanto al inventario individual, en la vigencia del 2015, se efectuo verificación fisica y documental por parte de los servidores públicos a los muebles y elementos de oficina a su cargo, con dicha información se está actualizando los bienes asignados a los cuantadantes.</v>
      </c>
      <c r="W24" s="334">
        <f t="shared" si="13"/>
        <v>0</v>
      </c>
      <c r="X24" s="334">
        <f t="shared" si="14"/>
        <v>0</v>
      </c>
      <c r="Y24" s="335" t="str">
        <f t="shared" si="15"/>
        <v>VENCIDA</v>
      </c>
      <c r="AA24" s="322"/>
      <c r="AB24" s="1483"/>
      <c r="AE24" s="444"/>
    </row>
    <row r="25" spans="1:31" ht="156.75" thickBot="1" x14ac:dyDescent="0.25">
      <c r="A25" s="455">
        <v>40</v>
      </c>
      <c r="B25" s="852">
        <v>0</v>
      </c>
      <c r="C25" s="456" t="s">
        <v>1715</v>
      </c>
      <c r="D25" s="456" t="s">
        <v>1316</v>
      </c>
      <c r="E25" s="456" t="s">
        <v>680</v>
      </c>
      <c r="F25" s="457" t="s">
        <v>1369</v>
      </c>
      <c r="G25" s="458" t="s">
        <v>680</v>
      </c>
      <c r="H25" s="535" t="s">
        <v>1457</v>
      </c>
      <c r="I25" s="457" t="s">
        <v>1458</v>
      </c>
      <c r="J25" s="459">
        <v>1</v>
      </c>
      <c r="K25" s="536">
        <v>41835</v>
      </c>
      <c r="L25" s="536">
        <v>42199</v>
      </c>
      <c r="M25" s="460">
        <f t="shared" si="8"/>
        <v>52</v>
      </c>
      <c r="N25" s="467" t="s">
        <v>1476</v>
      </c>
      <c r="O25" s="461">
        <f>'Plan General'!N82</f>
        <v>0.6</v>
      </c>
      <c r="P25" s="462">
        <f t="shared" si="9"/>
        <v>0.6</v>
      </c>
      <c r="Q25" s="463">
        <f t="shared" si="10"/>
        <v>31.2</v>
      </c>
      <c r="R25" s="463">
        <f t="shared" ca="1" si="11"/>
        <v>31.2</v>
      </c>
      <c r="S25" s="463">
        <f t="shared" ca="1" si="12"/>
        <v>52</v>
      </c>
      <c r="T25" s="464"/>
      <c r="U25" s="464"/>
      <c r="V25" s="210" t="str">
        <f>'Plan General'!U82</f>
        <v>A la fecha se encuentra  clasificado y organizado los bienes muebles ubicados en la bodega Fontibón a cargo del Grupo de Inventarios y Suministros en un 80%, no ha sido posible concluir el inventario por cuanto en el cuarto trimestre por problemas estructurales del edificio de planta central, se requirio evacuar el 50% del edificio, lo que implico trasladar la mayoria de muebles y equipos de oficina a la bodega de Fontibón. Se estan elaborando los documentos y estudios previos para la selección de  un intermediario que realice previamente evalúo de los bienes muebles existentes del Ministerio y posteriormente ejecute el proceso de remate de los mismos.</v>
      </c>
      <c r="W25" s="465">
        <f t="shared" si="13"/>
        <v>0</v>
      </c>
      <c r="X25" s="465">
        <f t="shared" si="14"/>
        <v>0</v>
      </c>
      <c r="Y25" s="466" t="str">
        <f t="shared" si="15"/>
        <v>VENCIDA</v>
      </c>
      <c r="AA25" s="322"/>
      <c r="AB25" s="363" t="str">
        <f t="shared" ref="AB25:AB30" si="16">IF(Y25="CUMPLIDA","CUMPLIDA",IF(Y25="EN TERMINO","EN TERMINO","VENCIDA"))</f>
        <v>VENCIDA</v>
      </c>
      <c r="AE25" s="444"/>
    </row>
    <row r="26" spans="1:31" ht="180.75" thickBot="1" x14ac:dyDescent="0.25">
      <c r="A26" s="445">
        <v>41</v>
      </c>
      <c r="B26" s="853">
        <v>0</v>
      </c>
      <c r="C26" s="348" t="s">
        <v>1716</v>
      </c>
      <c r="D26" s="348" t="s">
        <v>1316</v>
      </c>
      <c r="E26" s="348" t="s">
        <v>680</v>
      </c>
      <c r="F26" s="447" t="s">
        <v>1370</v>
      </c>
      <c r="G26" s="448" t="s">
        <v>680</v>
      </c>
      <c r="H26" s="449" t="s">
        <v>1459</v>
      </c>
      <c r="I26" s="447" t="s">
        <v>126</v>
      </c>
      <c r="J26" s="450">
        <v>1</v>
      </c>
      <c r="K26" s="537">
        <v>41852</v>
      </c>
      <c r="L26" s="537">
        <v>42003</v>
      </c>
      <c r="M26" s="357">
        <f t="shared" si="8"/>
        <v>21.571428571428573</v>
      </c>
      <c r="N26" s="354" t="s">
        <v>1477</v>
      </c>
      <c r="O26" s="451">
        <f>'Plan General'!N83</f>
        <v>1</v>
      </c>
      <c r="P26" s="452">
        <f t="shared" si="9"/>
        <v>1</v>
      </c>
      <c r="Q26" s="453">
        <f t="shared" si="10"/>
        <v>21.571428571428573</v>
      </c>
      <c r="R26" s="453">
        <f t="shared" ca="1" si="11"/>
        <v>21.571428571428573</v>
      </c>
      <c r="S26" s="453">
        <f t="shared" ca="1" si="12"/>
        <v>21.571428571428573</v>
      </c>
      <c r="T26" s="454"/>
      <c r="U26" s="454"/>
      <c r="V26" s="210" t="str">
        <f>'Plan General'!U83</f>
        <v>Con memorando No. 20143310139643 del 16 de julio de 2014, se solicito al Viceministro de Transporte que remitiera para pago las Resoluciones con los respectivos soportes.</v>
      </c>
      <c r="W26" s="360">
        <f t="shared" si="13"/>
        <v>2</v>
      </c>
      <c r="X26" s="360">
        <f t="shared" si="14"/>
        <v>0</v>
      </c>
      <c r="Y26" s="361" t="str">
        <f t="shared" si="15"/>
        <v>CUMPLIDA</v>
      </c>
      <c r="AA26" s="322"/>
      <c r="AB26" s="363" t="str">
        <f t="shared" si="16"/>
        <v>CUMPLIDA</v>
      </c>
      <c r="AE26" s="444"/>
    </row>
    <row r="27" spans="1:31" ht="120.75" thickBot="1" x14ac:dyDescent="0.25">
      <c r="A27" s="455">
        <v>42</v>
      </c>
      <c r="B27" s="852">
        <v>0</v>
      </c>
      <c r="C27" s="456" t="s">
        <v>1717</v>
      </c>
      <c r="D27" s="456" t="s">
        <v>1316</v>
      </c>
      <c r="E27" s="456" t="s">
        <v>680</v>
      </c>
      <c r="F27" s="457" t="s">
        <v>1371</v>
      </c>
      <c r="G27" s="458" t="s">
        <v>680</v>
      </c>
      <c r="H27" s="457" t="s">
        <v>1460</v>
      </c>
      <c r="I27" s="457" t="s">
        <v>1461</v>
      </c>
      <c r="J27" s="459">
        <v>1</v>
      </c>
      <c r="K27" s="536">
        <v>42019</v>
      </c>
      <c r="L27" s="536">
        <v>42093</v>
      </c>
      <c r="M27" s="460">
        <f t="shared" si="8"/>
        <v>10.571428571428571</v>
      </c>
      <c r="N27" s="467" t="s">
        <v>1307</v>
      </c>
      <c r="O27" s="461">
        <f>'Plan General'!N84</f>
        <v>1</v>
      </c>
      <c r="P27" s="462">
        <f t="shared" si="9"/>
        <v>1</v>
      </c>
      <c r="Q27" s="463">
        <f t="shared" si="10"/>
        <v>10.571428571428571</v>
      </c>
      <c r="R27" s="463">
        <f t="shared" ca="1" si="11"/>
        <v>10.571428571428571</v>
      </c>
      <c r="S27" s="463">
        <f t="shared" ca="1" si="12"/>
        <v>10.571428571428571</v>
      </c>
      <c r="T27" s="464"/>
      <c r="U27" s="464"/>
      <c r="V27" s="210" t="str">
        <f>'Plan General'!U84</f>
        <v>Para el Balance General a 31 de diciembre de 2014, se incluirán notas explicativas al total de las cuentas contables     .Con corte a diciembre 31 de 2014,  se elaboraron las  Notas Especificas a los Estados contables con mayor detalle  y por el valor total de cada Subcuenta contable. Se pueden verificar en el CHIP de la CGN y en la Página WEB del MT.</v>
      </c>
      <c r="W27" s="465">
        <f t="shared" si="13"/>
        <v>2</v>
      </c>
      <c r="X27" s="465">
        <f t="shared" si="14"/>
        <v>0</v>
      </c>
      <c r="Y27" s="466" t="str">
        <f t="shared" si="15"/>
        <v>CUMPLIDA</v>
      </c>
      <c r="AA27" s="322"/>
      <c r="AB27" s="363" t="str">
        <f t="shared" si="16"/>
        <v>CUMPLIDA</v>
      </c>
      <c r="AE27" s="444"/>
    </row>
    <row r="28" spans="1:31" ht="204.75" thickBot="1" x14ac:dyDescent="0.25">
      <c r="A28" s="445">
        <v>43</v>
      </c>
      <c r="B28" s="853">
        <v>0</v>
      </c>
      <c r="C28" s="348" t="s">
        <v>1718</v>
      </c>
      <c r="D28" s="348" t="s">
        <v>1316</v>
      </c>
      <c r="E28" s="348" t="s">
        <v>680</v>
      </c>
      <c r="F28" s="538" t="s">
        <v>1372</v>
      </c>
      <c r="G28" s="448" t="s">
        <v>680</v>
      </c>
      <c r="H28" s="538" t="s">
        <v>1462</v>
      </c>
      <c r="I28" s="538" t="s">
        <v>1393</v>
      </c>
      <c r="J28" s="509">
        <v>1</v>
      </c>
      <c r="K28" s="537">
        <v>41835</v>
      </c>
      <c r="L28" s="537">
        <v>42185</v>
      </c>
      <c r="M28" s="357">
        <f t="shared" si="8"/>
        <v>50</v>
      </c>
      <c r="N28" s="354" t="s">
        <v>1476</v>
      </c>
      <c r="O28" s="451">
        <f>'Plan General'!N85</f>
        <v>1</v>
      </c>
      <c r="P28" s="452">
        <f t="shared" si="9"/>
        <v>1</v>
      </c>
      <c r="Q28" s="453">
        <f t="shared" si="10"/>
        <v>50</v>
      </c>
      <c r="R28" s="453">
        <f t="shared" ca="1" si="11"/>
        <v>50</v>
      </c>
      <c r="S28" s="453">
        <f t="shared" ca="1" si="12"/>
        <v>50</v>
      </c>
      <c r="T28" s="454"/>
      <c r="U28" s="454"/>
      <c r="V28" s="210" t="str">
        <f>'Plan General'!U85</f>
        <v>Con respecto a las acciones se firmó el convenio No. 150270-00-2015 del 23 junio de 2015 con la Secretaria de Hacienda Distrital donde nos autorizan el uso del Software Administración del Inventario SI CAPITAL, cumpliendo la meta planteada.                                      Actualmente se encuentra en etapa de implementación, para lo cual  esta en tramite, la contratación de un Ingeniero Especializado en el tema, quien se encargará de apoyar en la implementación respectiva.
Se suscribe Contrato N. 415 de 2015 por 24.000.000.00 con el ingeniero Cesar Tulio Córdoba Vivar Cesar con un plazo de 4 meses cuyo Objeto es “ La prestación de servicios profesionales de apoyo informático en la implementación de un aplicativo tecnológico para el Ministerio de Transporte”. De acuerdo con el coordinador del Grupo de Inventarios y Suministros la puesta en marcha del aplicativo inicia enero de 2016.</v>
      </c>
      <c r="W28" s="360">
        <f t="shared" si="13"/>
        <v>2</v>
      </c>
      <c r="X28" s="360">
        <f t="shared" si="14"/>
        <v>0</v>
      </c>
      <c r="Y28" s="361" t="str">
        <f t="shared" si="15"/>
        <v>CUMPLIDA</v>
      </c>
      <c r="AA28" s="322"/>
      <c r="AB28" s="363" t="str">
        <f t="shared" si="16"/>
        <v>CUMPLIDA</v>
      </c>
      <c r="AE28" s="444"/>
    </row>
    <row r="29" spans="1:31" ht="192.75" thickBot="1" x14ac:dyDescent="0.25">
      <c r="A29" s="455">
        <v>44</v>
      </c>
      <c r="B29" s="852">
        <v>0</v>
      </c>
      <c r="C29" s="456" t="s">
        <v>1719</v>
      </c>
      <c r="D29" s="456" t="s">
        <v>1316</v>
      </c>
      <c r="E29" s="456" t="s">
        <v>680</v>
      </c>
      <c r="F29" s="522" t="s">
        <v>1373</v>
      </c>
      <c r="G29" s="458" t="s">
        <v>680</v>
      </c>
      <c r="H29" s="522" t="s">
        <v>1463</v>
      </c>
      <c r="I29" s="522" t="s">
        <v>31</v>
      </c>
      <c r="J29" s="508">
        <v>1</v>
      </c>
      <c r="K29" s="536">
        <v>41852</v>
      </c>
      <c r="L29" s="536">
        <v>41912</v>
      </c>
      <c r="M29" s="460">
        <f t="shared" si="8"/>
        <v>8.5714285714285712</v>
      </c>
      <c r="N29" s="467" t="s">
        <v>1478</v>
      </c>
      <c r="O29" s="461">
        <f>'Plan General'!N86</f>
        <v>1</v>
      </c>
      <c r="P29" s="462">
        <f t="shared" si="9"/>
        <v>1</v>
      </c>
      <c r="Q29" s="463">
        <f t="shared" si="10"/>
        <v>8.5714285714285712</v>
      </c>
      <c r="R29" s="463">
        <f t="shared" ca="1" si="11"/>
        <v>8.5714285714285712</v>
      </c>
      <c r="S29" s="463">
        <f t="shared" ca="1" si="12"/>
        <v>8.5714285714285712</v>
      </c>
      <c r="T29" s="464"/>
      <c r="U29" s="464"/>
      <c r="V29" s="210" t="str">
        <f>'Plan General'!U86</f>
        <v>Oficio No. 20143260373871 del 10  octubre de 2014, respuesta de Minhacienda No. 2-2014-040415 del 27 de octubre, en donde remiten a la Oficina de Planeación de este Ministerio para realizar la gestión de su competencia.</v>
      </c>
      <c r="W29" s="465">
        <f t="shared" si="13"/>
        <v>2</v>
      </c>
      <c r="X29" s="465">
        <f t="shared" si="14"/>
        <v>0</v>
      </c>
      <c r="Y29" s="466" t="str">
        <f t="shared" si="15"/>
        <v>CUMPLIDA</v>
      </c>
      <c r="AA29" s="322"/>
      <c r="AB29" s="363" t="str">
        <f t="shared" si="16"/>
        <v>CUMPLIDA</v>
      </c>
      <c r="AE29" s="444"/>
    </row>
    <row r="30" spans="1:31" ht="240.75" thickBot="1" x14ac:dyDescent="0.25">
      <c r="A30" s="445">
        <v>45</v>
      </c>
      <c r="B30" s="853">
        <v>0</v>
      </c>
      <c r="C30" s="348" t="s">
        <v>1720</v>
      </c>
      <c r="D30" s="348" t="s">
        <v>1316</v>
      </c>
      <c r="E30" s="348" t="s">
        <v>680</v>
      </c>
      <c r="F30" s="538" t="s">
        <v>1721</v>
      </c>
      <c r="G30" s="448" t="s">
        <v>680</v>
      </c>
      <c r="H30" s="538" t="s">
        <v>1464</v>
      </c>
      <c r="I30" s="538" t="s">
        <v>1465</v>
      </c>
      <c r="J30" s="509">
        <v>1</v>
      </c>
      <c r="K30" s="537">
        <v>41852</v>
      </c>
      <c r="L30" s="537">
        <v>41912</v>
      </c>
      <c r="M30" s="357">
        <f t="shared" si="8"/>
        <v>8.5714285714285712</v>
      </c>
      <c r="N30" s="354" t="s">
        <v>1478</v>
      </c>
      <c r="O30" s="451">
        <f>'Plan General'!N87</f>
        <v>2</v>
      </c>
      <c r="P30" s="452">
        <f t="shared" si="9"/>
        <v>1</v>
      </c>
      <c r="Q30" s="453">
        <f t="shared" si="10"/>
        <v>8.5714285714285712</v>
      </c>
      <c r="R30" s="453">
        <f t="shared" ca="1" si="11"/>
        <v>8.5714285714285712</v>
      </c>
      <c r="S30" s="453">
        <f t="shared" ca="1" si="12"/>
        <v>8.5714285714285712</v>
      </c>
      <c r="T30" s="454"/>
      <c r="U30" s="454"/>
      <c r="V30" s="210" t="str">
        <f>'Plan General'!U87</f>
        <v>Se remitió a cada unidad ejecutora la circular, recordando sobre la programación de cuentas de contratistas y sobre la reserva presupuestal, adicionalmente solicitando cancelación de saldos de los registros presupuestales. Memos No. 20143260164173, 164183, 164813, 164823, 164203, 164193 del 15 de agosto de 2014.</v>
      </c>
      <c r="W30" s="360">
        <f t="shared" si="13"/>
        <v>2</v>
      </c>
      <c r="X30" s="360">
        <f t="shared" si="14"/>
        <v>0</v>
      </c>
      <c r="Y30" s="361" t="str">
        <f t="shared" si="15"/>
        <v>CUMPLIDA</v>
      </c>
      <c r="AA30" s="322"/>
      <c r="AB30" s="363" t="str">
        <f t="shared" si="16"/>
        <v>CUMPLIDA</v>
      </c>
      <c r="AE30" s="444"/>
    </row>
    <row r="31" spans="1:31" ht="26.25" customHeight="1" thickBot="1" x14ac:dyDescent="0.25">
      <c r="A31" s="587" t="s">
        <v>678</v>
      </c>
      <c r="B31" s="307"/>
      <c r="C31" s="307"/>
      <c r="D31" s="307"/>
      <c r="E31" s="307"/>
      <c r="F31" s="307"/>
      <c r="G31" s="307"/>
      <c r="H31" s="307"/>
      <c r="I31" s="307"/>
      <c r="J31" s="307"/>
      <c r="K31" s="307"/>
      <c r="L31" s="307"/>
      <c r="M31" s="307"/>
      <c r="N31" s="307"/>
      <c r="O31" s="305"/>
      <c r="P31" s="306"/>
      <c r="Q31" s="307"/>
      <c r="R31" s="307"/>
      <c r="S31" s="307"/>
      <c r="T31" s="308"/>
      <c r="U31" s="308"/>
      <c r="V31" s="307"/>
      <c r="W31" s="539"/>
      <c r="X31" s="539"/>
      <c r="Y31" s="540"/>
      <c r="Z31" s="539"/>
      <c r="AA31" s="540"/>
      <c r="AB31" s="539"/>
    </row>
    <row r="32" spans="1:31" ht="113.25" customHeight="1" x14ac:dyDescent="0.2">
      <c r="A32" s="1548">
        <v>30</v>
      </c>
      <c r="B32" s="1549">
        <v>0</v>
      </c>
      <c r="C32" s="1555" t="s">
        <v>1738</v>
      </c>
      <c r="D32" s="1490" t="s">
        <v>679</v>
      </c>
      <c r="E32" s="1490" t="s">
        <v>680</v>
      </c>
      <c r="F32" s="563" t="s">
        <v>702</v>
      </c>
      <c r="G32" s="195" t="s">
        <v>680</v>
      </c>
      <c r="H32" s="555" t="s">
        <v>748</v>
      </c>
      <c r="I32" s="555" t="s">
        <v>793</v>
      </c>
      <c r="J32" s="196">
        <v>1</v>
      </c>
      <c r="K32" s="197">
        <v>41640</v>
      </c>
      <c r="L32" s="197">
        <v>41690</v>
      </c>
      <c r="M32" s="314">
        <f>(+L32-K32)/7</f>
        <v>7.1428571428571432</v>
      </c>
      <c r="N32" s="315" t="s">
        <v>29</v>
      </c>
      <c r="O32" s="438">
        <f>'Plan General'!N114</f>
        <v>1</v>
      </c>
      <c r="P32" s="317">
        <f>IF(O32/J32&gt;1,1,+O32/J32)</f>
        <v>1</v>
      </c>
      <c r="Q32" s="318">
        <f>+M32*P32</f>
        <v>7.1428571428571432</v>
      </c>
      <c r="R32" s="318">
        <f>IF(L32&lt;=$T$7,Q32,0)</f>
        <v>0</v>
      </c>
      <c r="S32" s="318">
        <f>IF($T$7&gt;=L32,M32,0)</f>
        <v>0</v>
      </c>
      <c r="T32" s="319"/>
      <c r="U32" s="319"/>
      <c r="V32" s="379" t="str">
        <f>'Plan General'!U114</f>
        <v>Se verificó la  información a transmitir a través del SIRECI, validando que corresponda exactamente a la información que aparece en el SIIF. Se cuenta con reporte de verificación.</v>
      </c>
      <c r="W32" s="320">
        <f>IF(P32=100%,2,0)</f>
        <v>2</v>
      </c>
      <c r="X32" s="320">
        <f>IF(L32&lt;$Z$3,0,1)</f>
        <v>0</v>
      </c>
      <c r="Y32" s="321" t="str">
        <f>IF(W32+X32&gt;1,"CUMPLIDA",IF(X32=1,"EN TERMINO","VENCIDA"))</f>
        <v>CUMPLIDA</v>
      </c>
      <c r="AA32" s="540"/>
      <c r="AB32" s="1482" t="str">
        <f>IF(Y32&amp;Y33&amp;Y34="CUMPLIDA","CUMPLIDA",IF(OR(Y32="VENCIDA",Y33="VENCIDA",Y34="VENCIDA"),"VENCIDA",IF(W32+W33+W34=6,"CUMPLIDA","EN TERMINO")))</f>
        <v>CUMPLIDA</v>
      </c>
      <c r="AE32" s="323"/>
    </row>
    <row r="33" spans="1:31" ht="120.75" customHeight="1" x14ac:dyDescent="0.2">
      <c r="A33" s="1480"/>
      <c r="B33" s="1396"/>
      <c r="C33" s="1407"/>
      <c r="D33" s="1397"/>
      <c r="E33" s="1397"/>
      <c r="F33" s="564" t="s">
        <v>703</v>
      </c>
      <c r="G33" s="472" t="s">
        <v>680</v>
      </c>
      <c r="H33" s="565" t="s">
        <v>749</v>
      </c>
      <c r="I33" s="565" t="s">
        <v>794</v>
      </c>
      <c r="J33" s="566">
        <v>1</v>
      </c>
      <c r="K33" s="567">
        <v>41548</v>
      </c>
      <c r="L33" s="567">
        <v>41698</v>
      </c>
      <c r="M33" s="475">
        <f>(+L33-K33)/7</f>
        <v>21.428571428571427</v>
      </c>
      <c r="N33" s="476" t="s">
        <v>29</v>
      </c>
      <c r="O33" s="477">
        <f>'Plan General'!N115</f>
        <v>1</v>
      </c>
      <c r="P33" s="478">
        <f>IF(O33/J33&gt;1,1,+O33/J33)</f>
        <v>1</v>
      </c>
      <c r="Q33" s="479">
        <f>+M33*P33</f>
        <v>21.428571428571427</v>
      </c>
      <c r="R33" s="479">
        <f>IF(L33&lt;=$T$7,Q33,0)</f>
        <v>0</v>
      </c>
      <c r="S33" s="479">
        <f>IF($T$7&gt;=L33,M33,0)</f>
        <v>0</v>
      </c>
      <c r="T33" s="480"/>
      <c r="U33" s="480"/>
      <c r="V33" s="208" t="str">
        <f>'Plan General'!U115</f>
        <v>De acuerdo a los compromisos acordados con el grupo de defensa Judicial, con fecha diciembre 31 de 2013, quedó registrada la información suministrada  a esa misma fecha de corte y actualizados los registros contables, unificando la información entre los dos grupos. Se elaboraron los  Comprobantes de ajustes  contables  Números: 978,979,980, 981 y 982 de diciembre 31 de 2013.</v>
      </c>
      <c r="W33" s="481">
        <f>IF(P33=100%,2,0)</f>
        <v>2</v>
      </c>
      <c r="X33" s="481">
        <f>IF(L33&lt;$Z$3,0,1)</f>
        <v>0</v>
      </c>
      <c r="Y33" s="482" t="str">
        <f>IF(W33+X33&gt;1,"CUMPLIDA",IF(X33=1,"EN TERMINO","VENCIDA"))</f>
        <v>CUMPLIDA</v>
      </c>
      <c r="AA33" s="540"/>
      <c r="AB33" s="1484"/>
      <c r="AE33" s="323"/>
    </row>
    <row r="34" spans="1:31" ht="171" customHeight="1" thickBot="1" x14ac:dyDescent="0.25">
      <c r="A34" s="1492"/>
      <c r="B34" s="1494"/>
      <c r="C34" s="1556"/>
      <c r="D34" s="1479"/>
      <c r="E34" s="1479"/>
      <c r="F34" s="561" t="s">
        <v>704</v>
      </c>
      <c r="G34" s="198" t="s">
        <v>680</v>
      </c>
      <c r="H34" s="562" t="s">
        <v>750</v>
      </c>
      <c r="I34" s="562" t="s">
        <v>795</v>
      </c>
      <c r="J34" s="199">
        <v>1</v>
      </c>
      <c r="K34" s="200">
        <v>41487</v>
      </c>
      <c r="L34" s="200">
        <v>41639</v>
      </c>
      <c r="M34" s="328">
        <f>(+L34-K34)/7</f>
        <v>21.714285714285715</v>
      </c>
      <c r="N34" s="329" t="s">
        <v>378</v>
      </c>
      <c r="O34" s="547">
        <f>'Plan General'!N116</f>
        <v>1</v>
      </c>
      <c r="P34" s="331">
        <f>IF(O34/J34&gt;1,1,+O34/J34)</f>
        <v>1</v>
      </c>
      <c r="Q34" s="332">
        <f>+M34*P34</f>
        <v>21.714285714285715</v>
      </c>
      <c r="R34" s="332">
        <f>IF(L34&lt;=$T$7,Q34,0)</f>
        <v>0</v>
      </c>
      <c r="S34" s="332">
        <f>IF($T$7&gt;=L34,M34,0)</f>
        <v>0</v>
      </c>
      <c r="T34" s="333"/>
      <c r="U34" s="333"/>
      <c r="V34" s="551" t="str">
        <f>'Plan General'!U116</f>
        <v xml:space="preserve">Se solicitó capacitación a la CGR con oficio 20131330206961 del 05/06/2013 y se recibió la capacitación en el mes de junio. </v>
      </c>
      <c r="W34" s="334">
        <f>IF(P34=100%,2,0)</f>
        <v>2</v>
      </c>
      <c r="X34" s="334">
        <f>IF(L34&lt;$Z$3,0,1)</f>
        <v>0</v>
      </c>
      <c r="Y34" s="335" t="str">
        <f>IF(W34+X34&gt;1,"CUMPLIDA",IF(X34=1,"EN TERMINO","VENCIDA"))</f>
        <v>CUMPLIDA</v>
      </c>
      <c r="AA34" s="540"/>
      <c r="AB34" s="1483"/>
      <c r="AE34" s="323"/>
    </row>
    <row r="35" spans="1:31" ht="120.75" thickBot="1" x14ac:dyDescent="0.25">
      <c r="A35" s="445">
        <v>39</v>
      </c>
      <c r="B35" s="853">
        <v>0</v>
      </c>
      <c r="C35" s="348" t="s">
        <v>1741</v>
      </c>
      <c r="D35" s="348" t="s">
        <v>679</v>
      </c>
      <c r="E35" s="348" t="s">
        <v>680</v>
      </c>
      <c r="F35" s="571" t="s">
        <v>710</v>
      </c>
      <c r="G35" s="448" t="s">
        <v>680</v>
      </c>
      <c r="H35" s="569" t="s">
        <v>756</v>
      </c>
      <c r="I35" s="569" t="s">
        <v>802</v>
      </c>
      <c r="J35" s="572">
        <v>21</v>
      </c>
      <c r="K35" s="573">
        <v>41609</v>
      </c>
      <c r="L35" s="573">
        <v>41698</v>
      </c>
      <c r="M35" s="357">
        <f t="shared" ref="M35:M53" si="17">(+L35-K35)/7</f>
        <v>12.714285714285714</v>
      </c>
      <c r="N35" s="354" t="s">
        <v>29</v>
      </c>
      <c r="O35" s="451">
        <f>+'Plan General'!N122</f>
        <v>21</v>
      </c>
      <c r="P35" s="452">
        <f t="shared" ref="P35:P53" si="18">IF(O35/J35&gt;1,1,+O35/J35)</f>
        <v>1</v>
      </c>
      <c r="Q35" s="453">
        <f t="shared" ref="Q35:Q53" si="19">+M35*P35</f>
        <v>12.714285714285714</v>
      </c>
      <c r="R35" s="453">
        <f t="shared" ref="R35:R50" ca="1" si="20">IF(L35&lt;=$T$8,Q35,0)</f>
        <v>12.714285714285714</v>
      </c>
      <c r="S35" s="453">
        <f t="shared" ref="S35:S50" ca="1" si="21">IF($T$8&gt;=L35,M35,0)</f>
        <v>12.714285714285714</v>
      </c>
      <c r="T35" s="454"/>
      <c r="U35" s="454"/>
      <c r="V35" s="210" t="str">
        <f>+'Plan General'!U122</f>
        <v xml:space="preserve">Con fecha enero 31 de 2014,  Se elaboró el acta de la conciliación de saldos de caja menores  constituidas en la vigencia de 2013. Se comprobó que todas fueron totalmente legalizadas, tanto contable como presupuestalmente, los dineros reintegrados a la DTN. , y los saldos en los registros  contables presentan saldo en Cero.  </v>
      </c>
      <c r="W35" s="360">
        <f t="shared" ref="W35:W53" si="22">IF(P35=100%,2,0)</f>
        <v>2</v>
      </c>
      <c r="X35" s="360">
        <f t="shared" ref="X35:X53" si="23">IF(L35&lt;$Z$3,0,1)</f>
        <v>0</v>
      </c>
      <c r="Y35" s="361" t="str">
        <f t="shared" ref="Y35:Y49" si="24">IF(W35+X35&gt;1,"CUMPLIDA",IF(X35=1,"EN TERMINO","VENCIDA"))</f>
        <v>CUMPLIDA</v>
      </c>
      <c r="AA35" s="322"/>
      <c r="AB35" s="363" t="str">
        <f>IF(Y35="CUMPLIDA","CUMPLIDA",IF(Y35="EN TERMINO","EN TERMINO","VENCIDA"))</f>
        <v>CUMPLIDA</v>
      </c>
      <c r="AE35" s="323"/>
    </row>
    <row r="36" spans="1:31" ht="84.75" thickBot="1" x14ac:dyDescent="0.25">
      <c r="A36" s="445">
        <v>40</v>
      </c>
      <c r="B36" s="853">
        <v>0</v>
      </c>
      <c r="C36" s="348" t="s">
        <v>1742</v>
      </c>
      <c r="D36" s="348" t="s">
        <v>679</v>
      </c>
      <c r="E36" s="348" t="s">
        <v>680</v>
      </c>
      <c r="F36" s="571" t="s">
        <v>711</v>
      </c>
      <c r="G36" s="448" t="s">
        <v>680</v>
      </c>
      <c r="H36" s="569" t="s">
        <v>757</v>
      </c>
      <c r="I36" s="569" t="s">
        <v>803</v>
      </c>
      <c r="J36" s="572">
        <v>1</v>
      </c>
      <c r="K36" s="573">
        <v>41640</v>
      </c>
      <c r="L36" s="573">
        <v>41690</v>
      </c>
      <c r="M36" s="357">
        <f t="shared" si="17"/>
        <v>7.1428571428571432</v>
      </c>
      <c r="N36" s="354" t="s">
        <v>29</v>
      </c>
      <c r="O36" s="451">
        <f>+'Plan General'!N123</f>
        <v>1</v>
      </c>
      <c r="P36" s="452">
        <f t="shared" si="18"/>
        <v>1</v>
      </c>
      <c r="Q36" s="453">
        <f t="shared" si="19"/>
        <v>7.1428571428571432</v>
      </c>
      <c r="R36" s="453">
        <f t="shared" ca="1" si="20"/>
        <v>7.1428571428571432</v>
      </c>
      <c r="S36" s="453">
        <f t="shared" ca="1" si="21"/>
        <v>7.1428571428571432</v>
      </c>
      <c r="T36" s="454"/>
      <c r="U36" s="454"/>
      <c r="V36" s="210" t="str">
        <f>+'Plan General'!U123</f>
        <v>Se verificó que las cajas menores hubieran quedado  definitivamente legalizadas tanto presupuestal como contablemente. Se suscribió el acta  firmada por los coordinadores el 31 de enero de 2014</v>
      </c>
      <c r="W36" s="360">
        <f t="shared" si="22"/>
        <v>2</v>
      </c>
      <c r="X36" s="360">
        <f t="shared" si="23"/>
        <v>0</v>
      </c>
      <c r="Y36" s="361" t="str">
        <f t="shared" si="24"/>
        <v>CUMPLIDA</v>
      </c>
      <c r="AA36" s="322"/>
      <c r="AB36" s="363" t="str">
        <f>IF(Y36="CUMPLIDA","CUMPLIDA",IF(Y36="EN TERMINO","EN TERMINO","VENCIDA"))</f>
        <v>CUMPLIDA</v>
      </c>
      <c r="AE36" s="323"/>
    </row>
    <row r="37" spans="1:31" ht="108" x14ac:dyDescent="0.2">
      <c r="A37" s="1548">
        <v>41</v>
      </c>
      <c r="B37" s="1549">
        <v>0</v>
      </c>
      <c r="C37" s="1490" t="s">
        <v>1743</v>
      </c>
      <c r="D37" s="1490" t="s">
        <v>679</v>
      </c>
      <c r="E37" s="1490" t="s">
        <v>680</v>
      </c>
      <c r="F37" s="574" t="s">
        <v>712</v>
      </c>
      <c r="G37" s="195" t="s">
        <v>680</v>
      </c>
      <c r="H37" s="555" t="s">
        <v>758</v>
      </c>
      <c r="I37" s="555" t="s">
        <v>126</v>
      </c>
      <c r="J37" s="575">
        <v>1</v>
      </c>
      <c r="K37" s="576">
        <v>41487</v>
      </c>
      <c r="L37" s="576">
        <v>41547</v>
      </c>
      <c r="M37" s="314">
        <f t="shared" si="17"/>
        <v>8.5714285714285712</v>
      </c>
      <c r="N37" s="315" t="s">
        <v>29</v>
      </c>
      <c r="O37" s="316">
        <f>+'Plan General'!N124</f>
        <v>1</v>
      </c>
      <c r="P37" s="317">
        <f t="shared" si="18"/>
        <v>1</v>
      </c>
      <c r="Q37" s="318">
        <f t="shared" si="19"/>
        <v>8.5714285714285712</v>
      </c>
      <c r="R37" s="318">
        <f t="shared" ca="1" si="20"/>
        <v>8.5714285714285712</v>
      </c>
      <c r="S37" s="318">
        <f t="shared" ca="1" si="21"/>
        <v>8.5714285714285712</v>
      </c>
      <c r="T37" s="319"/>
      <c r="U37" s="319"/>
      <c r="V37" s="207" t="str">
        <f>+'Plan General'!U124</f>
        <v>En mesa de ayuda del MHCP - SIIF del pasado 17 de Octubre, se definió el procedimiento para realizar los registros automáticos de los movimientos de las cuentas de recaudos de especies venales y especiales a través del módulo de pagaduría.  Esta  acción se debe adelantar en el Módulo de pagaduría a partir de los movimientos de octubre de 2013.  De las seis cuentas bancarias que faltaban parametrizar, se adelantaron ya cinco  en forma manual hasta septiembre de 2013.</v>
      </c>
      <c r="W37" s="320">
        <f t="shared" si="22"/>
        <v>2</v>
      </c>
      <c r="X37" s="320">
        <f t="shared" si="23"/>
        <v>0</v>
      </c>
      <c r="Y37" s="321" t="str">
        <f t="shared" si="24"/>
        <v>CUMPLIDA</v>
      </c>
      <c r="AA37" s="322"/>
      <c r="AB37" s="1482" t="str">
        <f>IF(Y37&amp;Y38&amp;Y39="CUMPLIDA","CUMPLIDA",IF(OR(Y37="VENCIDA",Y38="VENCIDA",Y39="VENCIDA"),"VENCIDA",IF(W37+W38+W39=6,"CUMPLIDA","EN TERMINO")))</f>
        <v>VENCIDA</v>
      </c>
      <c r="AE37" s="323"/>
    </row>
    <row r="38" spans="1:31" ht="240" x14ac:dyDescent="0.2">
      <c r="A38" s="1480"/>
      <c r="B38" s="1396"/>
      <c r="C38" s="1397"/>
      <c r="D38" s="1397"/>
      <c r="E38" s="1397"/>
      <c r="F38" s="577" t="s">
        <v>713</v>
      </c>
      <c r="G38" s="472" t="s">
        <v>680</v>
      </c>
      <c r="H38" s="565" t="s">
        <v>759</v>
      </c>
      <c r="I38" s="565" t="s">
        <v>803</v>
      </c>
      <c r="J38" s="578">
        <v>4</v>
      </c>
      <c r="K38" s="579">
        <v>41487</v>
      </c>
      <c r="L38" s="579">
        <v>41851</v>
      </c>
      <c r="M38" s="475">
        <f t="shared" si="17"/>
        <v>52</v>
      </c>
      <c r="N38" s="476" t="s">
        <v>29</v>
      </c>
      <c r="O38" s="477">
        <f>+'Plan General'!N125</f>
        <v>4</v>
      </c>
      <c r="P38" s="478">
        <f t="shared" si="18"/>
        <v>1</v>
      </c>
      <c r="Q38" s="479">
        <f t="shared" si="19"/>
        <v>52</v>
      </c>
      <c r="R38" s="479">
        <f t="shared" ca="1" si="20"/>
        <v>52</v>
      </c>
      <c r="S38" s="479">
        <f t="shared" ca="1" si="21"/>
        <v>52</v>
      </c>
      <c r="T38" s="480"/>
      <c r="U38" s="480"/>
      <c r="V38" s="208" t="str">
        <f>+'Plan General'!U125</f>
        <v>La información registrada en el SIIF II por el módulo de pagaduría,  para las cuatro cuentas bancarias de Transferencias donde se maneja situado de fondos de la Nación (Inversión,  Gastos de Personal, Gastos Generales y Transferencias)  se vio la necesidad de revisarlas desde enero de 2011 ( inicio del SIIF II).  A medida que se van encontrando las diferencias se van realizando los ajustes manuales  y una vez finalice esta revisión se puede generar una conciliación mensual, donde se refleje las partidas conciliatorias de cada mes.          En la auditoria de Gestión Financiera de la Oficina de Control Interno que adelantó en sept y oct de este año,  se planteo esta acción de mejora con fecha de cumplimiento en julio 31 de 2015.  Se espera fortalecer el grupo de Contabilidad con para avanzar con mayor celeridad en esta gestión. 
Desde el grupo Pagaduria se viene realizando las correspondientes legalizaciones bancarias en SIIF de la orden de pago  para las cuentas con situación de fondos reduciendo al máximo las diferencias entre la información reportada en el SIIF – Nación y los libros de bancos.</v>
      </c>
      <c r="W38" s="481">
        <f t="shared" si="22"/>
        <v>2</v>
      </c>
      <c r="X38" s="481">
        <f t="shared" si="23"/>
        <v>0</v>
      </c>
      <c r="Y38" s="482" t="str">
        <f t="shared" si="24"/>
        <v>CUMPLIDA</v>
      </c>
      <c r="AA38" s="322"/>
      <c r="AB38" s="1484"/>
      <c r="AE38" s="323"/>
    </row>
    <row r="39" spans="1:31" ht="60.75" thickBot="1" x14ac:dyDescent="0.25">
      <c r="A39" s="1492"/>
      <c r="B39" s="1494"/>
      <c r="C39" s="1479"/>
      <c r="D39" s="1479"/>
      <c r="E39" s="1479"/>
      <c r="F39" s="580" t="s">
        <v>714</v>
      </c>
      <c r="G39" s="198" t="s">
        <v>680</v>
      </c>
      <c r="H39" s="562" t="s">
        <v>760</v>
      </c>
      <c r="I39" s="562" t="s">
        <v>802</v>
      </c>
      <c r="J39" s="581">
        <v>1</v>
      </c>
      <c r="K39" s="582">
        <v>41487</v>
      </c>
      <c r="L39" s="582">
        <v>41851</v>
      </c>
      <c r="M39" s="328">
        <f t="shared" si="17"/>
        <v>52</v>
      </c>
      <c r="N39" s="329" t="s">
        <v>29</v>
      </c>
      <c r="O39" s="330">
        <f>+'Plan General'!N126</f>
        <v>0.95</v>
      </c>
      <c r="P39" s="331">
        <f t="shared" si="18"/>
        <v>0.95</v>
      </c>
      <c r="Q39" s="332">
        <f t="shared" si="19"/>
        <v>49.4</v>
      </c>
      <c r="R39" s="332">
        <f t="shared" ca="1" si="20"/>
        <v>49.4</v>
      </c>
      <c r="S39" s="332">
        <f t="shared" ca="1" si="21"/>
        <v>52</v>
      </c>
      <c r="T39" s="333"/>
      <c r="U39" s="333"/>
      <c r="V39" s="209" t="str">
        <f>+'Plan General'!U126</f>
        <v>Se tiene las conciliaciones bancarias SIIF,  de 13 cuentas actualizadas a octubre 31 de 2015.  La de gastos personales se esta comenzadndo a analizar desde el año 2011. Queda pendiente de realizar los ajustes contables en SIIF, partiendo del suministro de los soportes por parte de Pagaduría.</v>
      </c>
      <c r="W39" s="334">
        <f t="shared" si="22"/>
        <v>0</v>
      </c>
      <c r="X39" s="334">
        <f t="shared" si="23"/>
        <v>0</v>
      </c>
      <c r="Y39" s="335" t="str">
        <f t="shared" si="24"/>
        <v>VENCIDA</v>
      </c>
      <c r="AA39" s="322"/>
      <c r="AB39" s="1483"/>
      <c r="AE39" s="323"/>
    </row>
    <row r="40" spans="1:31" ht="72" x14ac:dyDescent="0.2">
      <c r="A40" s="1548">
        <v>42</v>
      </c>
      <c r="B40" s="1549">
        <v>0</v>
      </c>
      <c r="C40" s="1490" t="s">
        <v>1744</v>
      </c>
      <c r="D40" s="1490" t="s">
        <v>679</v>
      </c>
      <c r="E40" s="1490" t="s">
        <v>680</v>
      </c>
      <c r="F40" s="574" t="s">
        <v>715</v>
      </c>
      <c r="G40" s="195" t="s">
        <v>680</v>
      </c>
      <c r="H40" s="555" t="s">
        <v>761</v>
      </c>
      <c r="I40" s="555" t="s">
        <v>803</v>
      </c>
      <c r="J40" s="575">
        <v>4</v>
      </c>
      <c r="K40" s="576">
        <v>41487</v>
      </c>
      <c r="L40" s="576">
        <v>41851</v>
      </c>
      <c r="M40" s="314">
        <f t="shared" si="17"/>
        <v>52</v>
      </c>
      <c r="N40" s="315" t="s">
        <v>29</v>
      </c>
      <c r="O40" s="316">
        <f>+'Plan General'!N127</f>
        <v>4</v>
      </c>
      <c r="P40" s="317">
        <f t="shared" si="18"/>
        <v>1</v>
      </c>
      <c r="Q40" s="318">
        <f t="shared" si="19"/>
        <v>52</v>
      </c>
      <c r="R40" s="318">
        <f t="shared" ca="1" si="20"/>
        <v>52</v>
      </c>
      <c r="S40" s="318">
        <f t="shared" ca="1" si="21"/>
        <v>52</v>
      </c>
      <c r="T40" s="319"/>
      <c r="U40" s="319"/>
      <c r="V40" s="207" t="str">
        <f>+'Plan General'!U127</f>
        <v>Con corte a agosto 31 de 2014, quedaron elaboradas todas las conciliaciones Bancarias ( Libro de pagaduría Vs. Extractos Bancarios) y presentadas al grupo de pagaduría. Se puede evidenciar en las carpetas  archivo  de Contabilidad.</v>
      </c>
      <c r="W40" s="320">
        <f t="shared" si="22"/>
        <v>2</v>
      </c>
      <c r="X40" s="320">
        <f t="shared" si="23"/>
        <v>0</v>
      </c>
      <c r="Y40" s="321" t="str">
        <f t="shared" si="24"/>
        <v>CUMPLIDA</v>
      </c>
      <c r="AA40" s="322"/>
      <c r="AB40" s="1482" t="str">
        <f>IF(Y40&amp;Y41&amp;Y42="CUMPLIDA","CUMPLIDA",IF(OR(Y40="VENCIDA",Y41="VENCIDA",Y42="VENCIDA"),"VENCIDA",IF(W40+W41+W42=6,"CUMPLIDA","EN TERMINO")))</f>
        <v>CUMPLIDA</v>
      </c>
      <c r="AE40" s="323"/>
    </row>
    <row r="41" spans="1:31" ht="48" x14ac:dyDescent="0.2">
      <c r="A41" s="1480"/>
      <c r="B41" s="1396"/>
      <c r="C41" s="1397"/>
      <c r="D41" s="1397"/>
      <c r="E41" s="1397"/>
      <c r="F41" s="577" t="s">
        <v>716</v>
      </c>
      <c r="G41" s="472" t="s">
        <v>680</v>
      </c>
      <c r="H41" s="565" t="s">
        <v>762</v>
      </c>
      <c r="I41" s="565" t="s">
        <v>803</v>
      </c>
      <c r="J41" s="578">
        <v>4</v>
      </c>
      <c r="K41" s="579">
        <v>41487</v>
      </c>
      <c r="L41" s="579">
        <v>41851</v>
      </c>
      <c r="M41" s="475">
        <f t="shared" si="17"/>
        <v>52</v>
      </c>
      <c r="N41" s="476" t="s">
        <v>29</v>
      </c>
      <c r="O41" s="477">
        <f>+'Plan General'!N128</f>
        <v>4</v>
      </c>
      <c r="P41" s="478">
        <f t="shared" si="18"/>
        <v>1</v>
      </c>
      <c r="Q41" s="479">
        <f t="shared" si="19"/>
        <v>52</v>
      </c>
      <c r="R41" s="479">
        <f t="shared" ca="1" si="20"/>
        <v>52</v>
      </c>
      <c r="S41" s="479">
        <f t="shared" ca="1" si="21"/>
        <v>52</v>
      </c>
      <c r="T41" s="480"/>
      <c r="U41" s="480"/>
      <c r="V41" s="208" t="str">
        <f>+'Plan General'!U128</f>
        <v>Con corte a agosto 31 de 2014, quedaron elaboradas todas las conciliaciones Bancarias ( Libro de pagaduría Vs. Extractos Bancarios) y presentadas al grupo de pagaduría. Se puede evidenciar en las carpetas archivo de  Contabilidad.</v>
      </c>
      <c r="W41" s="481">
        <f t="shared" si="22"/>
        <v>2</v>
      </c>
      <c r="X41" s="481">
        <f t="shared" si="23"/>
        <v>0</v>
      </c>
      <c r="Y41" s="482" t="str">
        <f t="shared" si="24"/>
        <v>CUMPLIDA</v>
      </c>
      <c r="AA41" s="322"/>
      <c r="AB41" s="1484"/>
      <c r="AE41" s="323"/>
    </row>
    <row r="42" spans="1:31" ht="60.75" thickBot="1" x14ac:dyDescent="0.25">
      <c r="A42" s="1492"/>
      <c r="B42" s="1494"/>
      <c r="C42" s="1479"/>
      <c r="D42" s="1479"/>
      <c r="E42" s="1479"/>
      <c r="F42" s="580" t="s">
        <v>717</v>
      </c>
      <c r="G42" s="198" t="s">
        <v>680</v>
      </c>
      <c r="H42" s="562" t="s">
        <v>763</v>
      </c>
      <c r="I42" s="562" t="s">
        <v>802</v>
      </c>
      <c r="J42" s="581">
        <v>1</v>
      </c>
      <c r="K42" s="582">
        <v>41487</v>
      </c>
      <c r="L42" s="582">
        <v>41851</v>
      </c>
      <c r="M42" s="328">
        <f t="shared" si="17"/>
        <v>52</v>
      </c>
      <c r="N42" s="329" t="s">
        <v>29</v>
      </c>
      <c r="O42" s="330">
        <f>+'Plan General'!N129</f>
        <v>1</v>
      </c>
      <c r="P42" s="331">
        <f t="shared" si="18"/>
        <v>1</v>
      </c>
      <c r="Q42" s="332">
        <f t="shared" si="19"/>
        <v>52</v>
      </c>
      <c r="R42" s="332">
        <f t="shared" ca="1" si="20"/>
        <v>52</v>
      </c>
      <c r="S42" s="332">
        <f t="shared" ca="1" si="21"/>
        <v>52</v>
      </c>
      <c r="T42" s="333"/>
      <c r="U42" s="333"/>
      <c r="V42" s="209" t="str">
        <f>+'Plan General'!U129</f>
        <v>1- Con corte a agosto 31 de 2014, quedaron elaboradas todas las conciliaciones Bancarias ( Libro de pagaduría Vs. Extractos Bancarios) y presentadas al Grupo de Pagaduría. En  el Grupo de Pagaduría se elaboraron  los Ingresos y Egresos  con sus soportes de las partidas conciliatorias.</v>
      </c>
      <c r="W42" s="334">
        <f t="shared" si="22"/>
        <v>2</v>
      </c>
      <c r="X42" s="334">
        <f t="shared" si="23"/>
        <v>0</v>
      </c>
      <c r="Y42" s="335" t="str">
        <f t="shared" si="24"/>
        <v>CUMPLIDA</v>
      </c>
      <c r="AA42" s="322"/>
      <c r="AB42" s="1483"/>
      <c r="AE42" s="323"/>
    </row>
    <row r="43" spans="1:31" ht="120.75" thickBot="1" x14ac:dyDescent="0.25">
      <c r="A43" s="445">
        <v>43</v>
      </c>
      <c r="B43" s="853">
        <v>0</v>
      </c>
      <c r="C43" s="348" t="s">
        <v>1745</v>
      </c>
      <c r="D43" s="348" t="s">
        <v>679</v>
      </c>
      <c r="E43" s="348" t="s">
        <v>680</v>
      </c>
      <c r="F43" s="571" t="s">
        <v>715</v>
      </c>
      <c r="G43" s="448" t="s">
        <v>680</v>
      </c>
      <c r="H43" s="569" t="s">
        <v>764</v>
      </c>
      <c r="I43" s="569" t="s">
        <v>802</v>
      </c>
      <c r="J43" s="572">
        <v>1</v>
      </c>
      <c r="K43" s="573">
        <v>41487</v>
      </c>
      <c r="L43" s="573">
        <v>41698</v>
      </c>
      <c r="M43" s="357">
        <f t="shared" si="17"/>
        <v>30.142857142857142</v>
      </c>
      <c r="N43" s="354" t="s">
        <v>29</v>
      </c>
      <c r="O43" s="451">
        <f>+'Plan General'!N130</f>
        <v>1</v>
      </c>
      <c r="P43" s="452">
        <f t="shared" si="18"/>
        <v>1</v>
      </c>
      <c r="Q43" s="453">
        <f t="shared" si="19"/>
        <v>30.142857142857142</v>
      </c>
      <c r="R43" s="453">
        <f t="shared" ca="1" si="20"/>
        <v>30.142857142857142</v>
      </c>
      <c r="S43" s="453">
        <f t="shared" ca="1" si="21"/>
        <v>30.142857142857142</v>
      </c>
      <c r="T43" s="454"/>
      <c r="U43" s="454"/>
      <c r="V43" s="210" t="str">
        <f>+'Plan General'!U130</f>
        <v>1- Con corte a agosto 31 de 2014, quedaron elaboradas todas las conciliaciones Bancarias ( Libro de pagaduría Vs. Extractos Bancarios) y presentadas al Grupo de Pagaduría. En  el Grupo de Pagaduría se elaboraron  los Ingresos y Egresos  con sus soportes de las partidas conciliatorias.</v>
      </c>
      <c r="W43" s="360">
        <f t="shared" si="22"/>
        <v>2</v>
      </c>
      <c r="X43" s="360">
        <f t="shared" si="23"/>
        <v>0</v>
      </c>
      <c r="Y43" s="361" t="str">
        <f t="shared" si="24"/>
        <v>CUMPLIDA</v>
      </c>
      <c r="AA43" s="322"/>
      <c r="AB43" s="363" t="str">
        <f>IF(Y43="CUMPLIDA","CUMPLIDA",IF(Y43="EN TERMINO","EN TERMINO","VENCIDA"))</f>
        <v>CUMPLIDA</v>
      </c>
      <c r="AE43" s="323"/>
    </row>
    <row r="44" spans="1:31" ht="168.75" thickBot="1" x14ac:dyDescent="0.25">
      <c r="A44" s="445">
        <v>44</v>
      </c>
      <c r="B44" s="853">
        <v>0</v>
      </c>
      <c r="C44" s="348" t="s">
        <v>1746</v>
      </c>
      <c r="D44" s="348" t="s">
        <v>679</v>
      </c>
      <c r="E44" s="348" t="s">
        <v>680</v>
      </c>
      <c r="F44" s="571" t="s">
        <v>718</v>
      </c>
      <c r="G44" s="448" t="s">
        <v>680</v>
      </c>
      <c r="H44" s="569" t="s">
        <v>765</v>
      </c>
      <c r="I44" s="569" t="s">
        <v>30</v>
      </c>
      <c r="J44" s="572">
        <v>5</v>
      </c>
      <c r="K44" s="573">
        <v>41487</v>
      </c>
      <c r="L44" s="573">
        <v>41698</v>
      </c>
      <c r="M44" s="357">
        <f t="shared" si="17"/>
        <v>30.142857142857142</v>
      </c>
      <c r="N44" s="354" t="s">
        <v>29</v>
      </c>
      <c r="O44" s="451">
        <f>+'Plan General'!N131</f>
        <v>2</v>
      </c>
      <c r="P44" s="452">
        <f t="shared" si="18"/>
        <v>0.4</v>
      </c>
      <c r="Q44" s="453">
        <f t="shared" si="19"/>
        <v>12.057142857142857</v>
      </c>
      <c r="R44" s="453">
        <f t="shared" ca="1" si="20"/>
        <v>12.057142857142857</v>
      </c>
      <c r="S44" s="453">
        <f t="shared" ca="1" si="21"/>
        <v>30.142857142857142</v>
      </c>
      <c r="T44" s="454"/>
      <c r="U44" s="454"/>
      <c r="V44" s="210" t="str">
        <f>+'Plan General'!U131</f>
        <v xml:space="preserve">A la fecha se conoce de 2 procesos que fueron terminados y de los cuales se esta adelantando la respectiva resolución de legalización. Para los demás procesos, se viene aclarando los correspondientes remanentes y el estado de los procesos con la oficina jurídica. 
El 7 de julio se realizó reunión en el Ministerio de Hacienda para determinar la forma como se deben registrar en el Grupo de Presupuesto  los valores correspondientes a saldos pendientes en los procesos judiciales por tratarse de vigencias anteriores y encontrarse en estado de pago.   Actualmente se encuentran Resoluciones en revisión de la Subdirección de Talento Humano-Grupo de Pensiones por tratarse de temas laborales.   </v>
      </c>
      <c r="W44" s="360">
        <f t="shared" si="22"/>
        <v>0</v>
      </c>
      <c r="X44" s="360">
        <f t="shared" si="23"/>
        <v>0</v>
      </c>
      <c r="Y44" s="361" t="str">
        <f t="shared" si="24"/>
        <v>VENCIDA</v>
      </c>
      <c r="AA44" s="322"/>
      <c r="AB44" s="363" t="str">
        <f>IF(Y44="CUMPLIDA","CUMPLIDA",IF(Y44="EN TERMINO","EN TERMINO","VENCIDA"))</f>
        <v>VENCIDA</v>
      </c>
      <c r="AE44" s="323"/>
    </row>
    <row r="45" spans="1:31" ht="156" x14ac:dyDescent="0.2">
      <c r="A45" s="1548">
        <v>45</v>
      </c>
      <c r="B45" s="1549">
        <v>0</v>
      </c>
      <c r="C45" s="1553" t="s">
        <v>1747</v>
      </c>
      <c r="D45" s="1490" t="s">
        <v>679</v>
      </c>
      <c r="E45" s="1490" t="s">
        <v>680</v>
      </c>
      <c r="F45" s="574" t="s">
        <v>719</v>
      </c>
      <c r="G45" s="195" t="s">
        <v>680</v>
      </c>
      <c r="H45" s="555" t="s">
        <v>766</v>
      </c>
      <c r="I45" s="555" t="s">
        <v>48</v>
      </c>
      <c r="J45" s="575">
        <v>1</v>
      </c>
      <c r="K45" s="576">
        <v>41487</v>
      </c>
      <c r="L45" s="576">
        <v>41820</v>
      </c>
      <c r="M45" s="314">
        <f t="shared" si="17"/>
        <v>47.571428571428569</v>
      </c>
      <c r="N45" s="315" t="s">
        <v>29</v>
      </c>
      <c r="O45" s="316">
        <f>+'Plan General'!N132</f>
        <v>1</v>
      </c>
      <c r="P45" s="317">
        <f t="shared" si="18"/>
        <v>1</v>
      </c>
      <c r="Q45" s="318">
        <f t="shared" si="19"/>
        <v>47.571428571428569</v>
      </c>
      <c r="R45" s="318">
        <f t="shared" ca="1" si="20"/>
        <v>47.571428571428569</v>
      </c>
      <c r="S45" s="318">
        <f t="shared" ca="1" si="21"/>
        <v>47.571428571428569</v>
      </c>
      <c r="T45" s="319"/>
      <c r="U45" s="319"/>
      <c r="V45" s="207" t="str">
        <f>+'Plan General'!U132</f>
        <v>Se ha viene informando periódicamente a la oficina de jurídica sobre el embargo de cuentas, situación que se puede sustentar a través de los memorandos No. 20133280203333 del 5/11/2013;  20133280200503 del 30/10/2013;  20133280196113 del 24/10/2013; entre otros. Se continúa informando a la Oficina jurídica sobre recursos embargados u oficios de embargos que llegan a las entidades financieras para que se adelanten embargos, se solicita la defensa de los intereses de la Nación frente a estos casos.</v>
      </c>
      <c r="W45" s="320">
        <f t="shared" si="22"/>
        <v>2</v>
      </c>
      <c r="X45" s="320">
        <f t="shared" si="23"/>
        <v>0</v>
      </c>
      <c r="Y45" s="321" t="str">
        <f t="shared" si="24"/>
        <v>CUMPLIDA</v>
      </c>
      <c r="AA45" s="322"/>
      <c r="AB45" s="1482" t="str">
        <f>IF(Y45&amp;Y46="CUMPLIDA","CUMPLIDA",IF(OR(Y45="VENCIDA",Y46="VENCIDA"),"VENCIDA",IF(W45+W46=4,"CUMPLIDA","EN TERMINO")))</f>
        <v>CUMPLIDA</v>
      </c>
      <c r="AE45" s="323"/>
    </row>
    <row r="46" spans="1:31" ht="84.75" thickBot="1" x14ac:dyDescent="0.25">
      <c r="A46" s="1492"/>
      <c r="B46" s="1494"/>
      <c r="C46" s="1554"/>
      <c r="D46" s="1479"/>
      <c r="E46" s="1479"/>
      <c r="F46" s="580" t="s">
        <v>720</v>
      </c>
      <c r="G46" s="198" t="s">
        <v>680</v>
      </c>
      <c r="H46" s="562" t="s">
        <v>767</v>
      </c>
      <c r="I46" s="562" t="s">
        <v>802</v>
      </c>
      <c r="J46" s="581">
        <v>1</v>
      </c>
      <c r="K46" s="582">
        <v>41517</v>
      </c>
      <c r="L46" s="582">
        <v>41882</v>
      </c>
      <c r="M46" s="328">
        <f t="shared" si="17"/>
        <v>52.142857142857146</v>
      </c>
      <c r="N46" s="329" t="s">
        <v>29</v>
      </c>
      <c r="O46" s="330">
        <f>+'Plan General'!N133</f>
        <v>1</v>
      </c>
      <c r="P46" s="331">
        <f t="shared" si="18"/>
        <v>1</v>
      </c>
      <c r="Q46" s="332">
        <f t="shared" si="19"/>
        <v>52.142857142857146</v>
      </c>
      <c r="R46" s="332">
        <f t="shared" ca="1" si="20"/>
        <v>52.142857142857146</v>
      </c>
      <c r="S46" s="332">
        <f t="shared" ca="1" si="21"/>
        <v>52.142857142857146</v>
      </c>
      <c r="T46" s="333"/>
      <c r="U46" s="333"/>
      <c r="V46" s="209" t="str">
        <f>+'Plan General'!U133</f>
        <v xml:space="preserve">Se han registrado en forma de ajuste manual los embargos y la devolución de recursos embargados a medida que el grupo de Pagaduría ha informado sobre tales hechos y que son reportados a través de los comprobantes de ingresos  y/o  Egresos correspondientes. </v>
      </c>
      <c r="W46" s="334">
        <f t="shared" si="22"/>
        <v>2</v>
      </c>
      <c r="X46" s="334">
        <f t="shared" si="23"/>
        <v>0</v>
      </c>
      <c r="Y46" s="335" t="str">
        <f t="shared" si="24"/>
        <v>CUMPLIDA</v>
      </c>
      <c r="AA46" s="322"/>
      <c r="AB46" s="1483"/>
      <c r="AE46" s="323"/>
    </row>
    <row r="47" spans="1:31" ht="111.75" customHeight="1" x14ac:dyDescent="0.2">
      <c r="A47" s="1548">
        <v>46</v>
      </c>
      <c r="B47" s="1549">
        <v>0</v>
      </c>
      <c r="C47" s="1553" t="s">
        <v>1748</v>
      </c>
      <c r="D47" s="1490" t="s">
        <v>679</v>
      </c>
      <c r="E47" s="1490" t="s">
        <v>680</v>
      </c>
      <c r="F47" s="574" t="s">
        <v>721</v>
      </c>
      <c r="G47" s="195" t="s">
        <v>680</v>
      </c>
      <c r="H47" s="555" t="s">
        <v>768</v>
      </c>
      <c r="I47" s="555" t="s">
        <v>48</v>
      </c>
      <c r="J47" s="575">
        <v>1</v>
      </c>
      <c r="K47" s="576">
        <v>41475</v>
      </c>
      <c r="L47" s="576">
        <v>41820</v>
      </c>
      <c r="M47" s="314">
        <f t="shared" si="17"/>
        <v>49.285714285714285</v>
      </c>
      <c r="N47" s="315" t="s">
        <v>29</v>
      </c>
      <c r="O47" s="316">
        <f>+'Plan General'!N134</f>
        <v>1</v>
      </c>
      <c r="P47" s="317">
        <f t="shared" si="18"/>
        <v>1</v>
      </c>
      <c r="Q47" s="318">
        <f t="shared" si="19"/>
        <v>49.285714285714285</v>
      </c>
      <c r="R47" s="318">
        <f t="shared" ca="1" si="20"/>
        <v>49.285714285714285</v>
      </c>
      <c r="S47" s="318">
        <f t="shared" ca="1" si="21"/>
        <v>49.285714285714285</v>
      </c>
      <c r="T47" s="319"/>
      <c r="U47" s="319"/>
      <c r="V47" s="207" t="str">
        <f>+'Plan General'!U134</f>
        <v>El Grupo de pagaduría ha venido oficiando a la Oficina Jurídica cuando le notifican sobre nuevos embargos.</v>
      </c>
      <c r="W47" s="320">
        <f t="shared" si="22"/>
        <v>2</v>
      </c>
      <c r="X47" s="320">
        <f t="shared" si="23"/>
        <v>0</v>
      </c>
      <c r="Y47" s="321" t="str">
        <f t="shared" si="24"/>
        <v>CUMPLIDA</v>
      </c>
      <c r="AA47" s="322"/>
      <c r="AB47" s="1482" t="str">
        <f>IF(Y47&amp;Y48="CUMPLIDA","CUMPLIDA",IF(OR(Y47="VENCIDA",Y48="VENCIDA"),"VENCIDA",IF(W47+W48=4,"CUMPLIDA","EN TERMINO")))</f>
        <v>CUMPLIDA</v>
      </c>
      <c r="AE47" s="323"/>
    </row>
    <row r="48" spans="1:31" ht="60.75" thickBot="1" x14ac:dyDescent="0.25">
      <c r="A48" s="1492"/>
      <c r="B48" s="1494"/>
      <c r="C48" s="1554"/>
      <c r="D48" s="1479"/>
      <c r="E48" s="1479"/>
      <c r="F48" s="580" t="s">
        <v>722</v>
      </c>
      <c r="G48" s="198" t="s">
        <v>680</v>
      </c>
      <c r="H48" s="562" t="s">
        <v>769</v>
      </c>
      <c r="I48" s="562" t="s">
        <v>802</v>
      </c>
      <c r="J48" s="581">
        <v>1</v>
      </c>
      <c r="K48" s="582">
        <v>41517</v>
      </c>
      <c r="L48" s="582">
        <v>41882</v>
      </c>
      <c r="M48" s="328">
        <f t="shared" si="17"/>
        <v>52.142857142857146</v>
      </c>
      <c r="N48" s="329" t="s">
        <v>29</v>
      </c>
      <c r="O48" s="330">
        <f>+'Plan General'!N135</f>
        <v>1</v>
      </c>
      <c r="P48" s="331">
        <f t="shared" si="18"/>
        <v>1</v>
      </c>
      <c r="Q48" s="332">
        <f t="shared" si="19"/>
        <v>52.142857142857146</v>
      </c>
      <c r="R48" s="332">
        <f t="shared" ca="1" si="20"/>
        <v>52.142857142857146</v>
      </c>
      <c r="S48" s="332">
        <f t="shared" ca="1" si="21"/>
        <v>52.142857142857146</v>
      </c>
      <c r="T48" s="333"/>
      <c r="U48" s="333"/>
      <c r="V48" s="209" t="str">
        <f>+'Plan General'!U135</f>
        <v>Con fecha de corte  septiembre 30 de 2014,  se encuentran registrados contablemente los remanentes reportados por los Boletines de Fondos de Pagaduría.</v>
      </c>
      <c r="W48" s="334">
        <f t="shared" si="22"/>
        <v>2</v>
      </c>
      <c r="X48" s="334">
        <f t="shared" si="23"/>
        <v>0</v>
      </c>
      <c r="Y48" s="335" t="str">
        <f t="shared" si="24"/>
        <v>CUMPLIDA</v>
      </c>
      <c r="AA48" s="322"/>
      <c r="AB48" s="1483"/>
      <c r="AE48" s="323"/>
    </row>
    <row r="49" spans="1:31 16146:16151" ht="216.75" thickBot="1" x14ac:dyDescent="0.25">
      <c r="A49" s="445">
        <v>51</v>
      </c>
      <c r="B49" s="853">
        <v>0</v>
      </c>
      <c r="C49" s="568" t="s">
        <v>1749</v>
      </c>
      <c r="D49" s="348" t="s">
        <v>679</v>
      </c>
      <c r="E49" s="348" t="s">
        <v>680</v>
      </c>
      <c r="F49" s="571" t="s">
        <v>723</v>
      </c>
      <c r="G49" s="448" t="s">
        <v>680</v>
      </c>
      <c r="H49" s="569" t="s">
        <v>770</v>
      </c>
      <c r="I49" s="569" t="s">
        <v>804</v>
      </c>
      <c r="J49" s="572">
        <v>4</v>
      </c>
      <c r="K49" s="573">
        <v>41516</v>
      </c>
      <c r="L49" s="573">
        <v>41851</v>
      </c>
      <c r="M49" s="357">
        <f t="shared" si="17"/>
        <v>47.857142857142854</v>
      </c>
      <c r="N49" s="354" t="s">
        <v>29</v>
      </c>
      <c r="O49" s="451">
        <f>+'Plan General'!N136</f>
        <v>4</v>
      </c>
      <c r="P49" s="452">
        <f t="shared" si="18"/>
        <v>1</v>
      </c>
      <c r="Q49" s="453">
        <f t="shared" si="19"/>
        <v>47.857142857142854</v>
      </c>
      <c r="R49" s="453">
        <f t="shared" ca="1" si="20"/>
        <v>47.857142857142854</v>
      </c>
      <c r="S49" s="453">
        <f t="shared" ca="1" si="21"/>
        <v>47.857142857142854</v>
      </c>
      <c r="T49" s="454"/>
      <c r="U49" s="454"/>
      <c r="V49" s="210" t="str">
        <f>+'Plan General'!U136</f>
        <v>En el mes de junio de 2013, se cargaron 7,095,000,000, los cuales ya se encuentran clasificados en SIIF, queda pendiente por cargar en MHCP 345,000,000, que corresponden a 70,000,000 de Suramericana y 275,000,000 de Finandina.
Con oficio No. 20133290436601 del 13/12/2013, se remite oficio a la Contraloría General de la República, solicitando su apoyo en la consecución del cargue de valores pendientes, porque adicional a los anteriores, tenemos valores como: 525,000,000 de BBVA por cheques devueltos con evidencia de pago real, 514,696,560 de Colseguros, los cuales el Ministerio de Hacienda los cargó al Ministerio de Industria y Comercio; y 4,211,494,845,51 por concepto de Depósitos Judiciales que el Ministerio de Hacienda asignó al Consejo Superior de la Judicatura pero que corresponden a este Ministerio como resultado de cobros coactivos. A 31 de diciembre de 2013, se clasificó el 100% de los recaudos percibidos por el Ministerio de Transporte.</v>
      </c>
      <c r="W49" s="360">
        <f t="shared" si="22"/>
        <v>2</v>
      </c>
      <c r="X49" s="360">
        <f t="shared" si="23"/>
        <v>0</v>
      </c>
      <c r="Y49" s="361" t="str">
        <f t="shared" si="24"/>
        <v>CUMPLIDA</v>
      </c>
      <c r="AA49" s="322"/>
      <c r="AB49" s="363" t="str">
        <f>IF(Y49="CUMPLIDA","CUMPLIDA",IF(Y49="EN TERMINO","EN TERMINO","VENCIDA"))</f>
        <v>CUMPLIDA</v>
      </c>
      <c r="AE49" s="323"/>
    </row>
    <row r="50" spans="1:31 16146:16151" ht="187.5" customHeight="1" thickBot="1" x14ac:dyDescent="0.25">
      <c r="A50" s="401">
        <v>58</v>
      </c>
      <c r="B50" s="402">
        <v>0</v>
      </c>
      <c r="C50" s="403" t="s">
        <v>1750</v>
      </c>
      <c r="D50" s="543" t="s">
        <v>679</v>
      </c>
      <c r="E50" s="543" t="s">
        <v>680</v>
      </c>
      <c r="F50" s="583" t="s">
        <v>724</v>
      </c>
      <c r="G50" s="198" t="s">
        <v>680</v>
      </c>
      <c r="H50" s="583" t="s">
        <v>749</v>
      </c>
      <c r="I50" s="198" t="s">
        <v>794</v>
      </c>
      <c r="J50" s="584">
        <v>1</v>
      </c>
      <c r="K50" s="582">
        <v>41548</v>
      </c>
      <c r="L50" s="582">
        <v>41698</v>
      </c>
      <c r="M50" s="328">
        <f t="shared" si="17"/>
        <v>21.428571428571427</v>
      </c>
      <c r="N50" s="329" t="s">
        <v>29</v>
      </c>
      <c r="O50" s="330">
        <f>'Plan General'!N137</f>
        <v>1</v>
      </c>
      <c r="P50" s="331">
        <f t="shared" si="18"/>
        <v>1</v>
      </c>
      <c r="Q50" s="332">
        <f t="shared" si="19"/>
        <v>21.428571428571427</v>
      </c>
      <c r="R50" s="453">
        <f t="shared" ca="1" si="20"/>
        <v>21.428571428571427</v>
      </c>
      <c r="S50" s="453">
        <f t="shared" ca="1" si="21"/>
        <v>21.428571428571427</v>
      </c>
      <c r="T50" s="333"/>
      <c r="U50" s="333"/>
      <c r="V50" s="209" t="str">
        <f>'Plan General'!U137</f>
        <v xml:space="preserve">Entre el Grupo de Contabilidad y el de Defensa Judicial se suscribió el 20 de Enero de 2014, el   "Acta de la reunión para concertar el reporte de la información de los procesos jurídicos en contra del Ministerio"  donde se concluye la presentación de la información a contabilidad de la información con corte a diciembre 31 de cada año y que sea  concordante con la que rinde El grupo de defensa Judicial  en el formato F-9 en la rendición de cuenta anual SIRECI, y la implementación  del reporte  denominado "Informe trimestral de novedades de procesos en curso" con el fin de mantener actualizados los registros contables, con la información del grupo de Defensa Judicial. </v>
      </c>
      <c r="W50" s="334">
        <f t="shared" si="22"/>
        <v>2</v>
      </c>
      <c r="X50" s="334">
        <f t="shared" si="23"/>
        <v>0</v>
      </c>
      <c r="Y50" s="335" t="str">
        <f>IF(W50+X50&gt;1,"CUMPLIDA",IF(X50=1,"EN TERMINO","VENCIDA"))</f>
        <v>CUMPLIDA</v>
      </c>
      <c r="AA50" s="540"/>
      <c r="AB50" s="363" t="str">
        <f>IF(Y50="CUMPLIDA","CUMPLIDA",IF(Y50="EN TERMINO","EN TERMINO","VENCIDA"))</f>
        <v>CUMPLIDA</v>
      </c>
      <c r="AE50" s="323"/>
    </row>
    <row r="51" spans="1:31 16146:16151" ht="95.25" customHeight="1" x14ac:dyDescent="0.2">
      <c r="A51" s="1548">
        <v>64</v>
      </c>
      <c r="B51" s="1549">
        <v>0</v>
      </c>
      <c r="C51" s="1553" t="s">
        <v>1751</v>
      </c>
      <c r="D51" s="1490" t="s">
        <v>679</v>
      </c>
      <c r="E51" s="1490" t="s">
        <v>680</v>
      </c>
      <c r="F51" s="585" t="s">
        <v>725</v>
      </c>
      <c r="G51" s="472" t="s">
        <v>680</v>
      </c>
      <c r="H51" s="585" t="s">
        <v>771</v>
      </c>
      <c r="I51" s="472" t="s">
        <v>802</v>
      </c>
      <c r="J51" s="586">
        <v>1</v>
      </c>
      <c r="K51" s="579">
        <v>41517</v>
      </c>
      <c r="L51" s="579">
        <v>41882</v>
      </c>
      <c r="M51" s="475">
        <f t="shared" si="17"/>
        <v>52.142857142857146</v>
      </c>
      <c r="N51" s="476" t="s">
        <v>29</v>
      </c>
      <c r="O51" s="477">
        <f>'Plan General'!N138</f>
        <v>1</v>
      </c>
      <c r="P51" s="478">
        <f t="shared" si="18"/>
        <v>1</v>
      </c>
      <c r="Q51" s="479">
        <f t="shared" si="19"/>
        <v>52.142857142857146</v>
      </c>
      <c r="R51" s="479">
        <f ca="1">IF(L51&lt;=$T$8,Q51,0)</f>
        <v>52.142857142857146</v>
      </c>
      <c r="S51" s="479">
        <f ca="1">IF($T$8&gt;=L51,M51,0)</f>
        <v>52.142857142857146</v>
      </c>
      <c r="T51" s="480"/>
      <c r="U51" s="480"/>
      <c r="V51" s="208" t="str">
        <f>'Plan General'!U138</f>
        <v>El juzgado 5 laboral de Barranquilla desembargó y los recursos fueron reintegrados en la cuenta No. 61011599 del Banco de la República a favor de DTN como reintegro de recursos no ejecutado de esta caja menor, consignación de julio 9/13.</v>
      </c>
      <c r="W51" s="481">
        <f t="shared" si="22"/>
        <v>2</v>
      </c>
      <c r="X51" s="481">
        <f t="shared" si="23"/>
        <v>0</v>
      </c>
      <c r="Y51" s="482" t="str">
        <f>IF(W51+X51&gt;1,"CUMPLIDA",IF(X51=1,"EN TERMINO","VENCIDA"))</f>
        <v>CUMPLIDA</v>
      </c>
      <c r="AA51" s="540"/>
      <c r="AB51" s="1482" t="str">
        <f>IF(Y51&amp;Y52="CUMPLIDA","CUMPLIDA",IF(OR(Y51="VENCIDA",Y52="VENCIDA"),"VENCIDA",IF(W51+W52=4,"CUMPLIDA","EN TERMINO")))</f>
        <v>CUMPLIDA</v>
      </c>
      <c r="AE51" s="323"/>
    </row>
    <row r="52" spans="1:31 16146:16151" ht="143.25" customHeight="1" thickBot="1" x14ac:dyDescent="0.25">
      <c r="A52" s="1492"/>
      <c r="B52" s="1494"/>
      <c r="C52" s="1554"/>
      <c r="D52" s="1479"/>
      <c r="E52" s="1479"/>
      <c r="F52" s="583" t="s">
        <v>726</v>
      </c>
      <c r="G52" s="198" t="s">
        <v>680</v>
      </c>
      <c r="H52" s="583" t="s">
        <v>772</v>
      </c>
      <c r="I52" s="198" t="s">
        <v>792</v>
      </c>
      <c r="J52" s="199">
        <v>1</v>
      </c>
      <c r="K52" s="582">
        <v>41487</v>
      </c>
      <c r="L52" s="582">
        <v>41638</v>
      </c>
      <c r="M52" s="328">
        <f t="shared" si="17"/>
        <v>21.571428571428573</v>
      </c>
      <c r="N52" s="329" t="s">
        <v>815</v>
      </c>
      <c r="O52" s="477">
        <f>'Plan General'!N139</f>
        <v>1</v>
      </c>
      <c r="P52" s="331">
        <f t="shared" si="18"/>
        <v>1</v>
      </c>
      <c r="Q52" s="332">
        <f t="shared" si="19"/>
        <v>21.571428571428573</v>
      </c>
      <c r="R52" s="332">
        <f ca="1">IF(L52&lt;=$T$8,Q52,0)</f>
        <v>21.571428571428573</v>
      </c>
      <c r="S52" s="332">
        <f ca="1">IF($T$8&gt;=L52,M52,0)</f>
        <v>21.571428571428573</v>
      </c>
      <c r="T52" s="333"/>
      <c r="U52" s="333"/>
      <c r="V52" s="209" t="str">
        <f>'Plan General'!U139</f>
        <v>Memorando 20141300000113 del 02/01/2014.</v>
      </c>
      <c r="W52" s="334">
        <f t="shared" si="22"/>
        <v>2</v>
      </c>
      <c r="X52" s="334">
        <f t="shared" si="23"/>
        <v>0</v>
      </c>
      <c r="Y52" s="335" t="str">
        <f>IF(W52+X52&gt;1,"CUMPLIDA",IF(X52=1,"EN TERMINO","VENCIDA"))</f>
        <v>CUMPLIDA</v>
      </c>
      <c r="AA52" s="540"/>
      <c r="AB52" s="1483"/>
      <c r="AE52" s="323"/>
    </row>
    <row r="53" spans="1:31 16146:16151" ht="96.75" thickBot="1" x14ac:dyDescent="0.25">
      <c r="A53" s="445">
        <v>66</v>
      </c>
      <c r="B53" s="853">
        <v>0</v>
      </c>
      <c r="C53" s="568" t="s">
        <v>1752</v>
      </c>
      <c r="D53" s="348" t="s">
        <v>679</v>
      </c>
      <c r="E53" s="348" t="s">
        <v>680</v>
      </c>
      <c r="F53" s="569" t="s">
        <v>727</v>
      </c>
      <c r="G53" s="448" t="s">
        <v>680</v>
      </c>
      <c r="H53" s="569" t="s">
        <v>773</v>
      </c>
      <c r="I53" s="569" t="s">
        <v>31</v>
      </c>
      <c r="J53" s="570">
        <v>2</v>
      </c>
      <c r="K53" s="573">
        <v>41475</v>
      </c>
      <c r="L53" s="573">
        <v>41639</v>
      </c>
      <c r="M53" s="357">
        <f t="shared" si="17"/>
        <v>23.428571428571427</v>
      </c>
      <c r="N53" s="354" t="s">
        <v>29</v>
      </c>
      <c r="O53" s="451">
        <f>'Plan General'!N140</f>
        <v>2</v>
      </c>
      <c r="P53" s="452">
        <f t="shared" si="18"/>
        <v>1</v>
      </c>
      <c r="Q53" s="453">
        <f t="shared" si="19"/>
        <v>23.428571428571427</v>
      </c>
      <c r="R53" s="453">
        <f ca="1">IF(L53&lt;=$T$8,Q53,0)</f>
        <v>23.428571428571427</v>
      </c>
      <c r="S53" s="453">
        <f ca="1">IF($T$8&gt;=L53,M53,0)</f>
        <v>23.428571428571427</v>
      </c>
      <c r="T53" s="454"/>
      <c r="U53" s="454"/>
      <c r="V53" s="210" t="str">
        <f>'Plan General'!U140</f>
        <v>Las cuentas fueron canceladas lo cual se demuestra mediante los siguientes oficios:
Cuenta Banco de Occidente No. 268007200 cancelada mediante radicado No. 20133210149472 del 12/03/2013 del Ministerio de Hacienda.
Cuenta Bancolombia No. 18814564300 cancelada mediante radicado No. 20133210164212 del 16/03/2013 del Ministerio de Hacienda</v>
      </c>
      <c r="W53" s="360">
        <f t="shared" si="22"/>
        <v>2</v>
      </c>
      <c r="X53" s="360">
        <f t="shared" si="23"/>
        <v>0</v>
      </c>
      <c r="Y53" s="361" t="str">
        <f>IF(W53+X53&gt;1,"CUMPLIDA",IF(X53=1,"EN TERMINO","VENCIDA"))</f>
        <v>CUMPLIDA</v>
      </c>
      <c r="AA53" s="540"/>
      <c r="AB53" s="363" t="str">
        <f>IF(Y53="CUMPLIDA","CUMPLIDA",IF(Y53="EN TERMINO","EN TERMINO","VENCIDA"))</f>
        <v>CUMPLIDA</v>
      </c>
      <c r="AE53" s="323"/>
    </row>
    <row r="54" spans="1:31 16146:16151" ht="12.75" thickBot="1" x14ac:dyDescent="0.25">
      <c r="A54" s="338" t="s">
        <v>130</v>
      </c>
      <c r="B54" s="338"/>
      <c r="C54" s="345"/>
      <c r="D54" s="338"/>
      <c r="E54" s="338"/>
      <c r="F54" s="338"/>
      <c r="G54" s="338"/>
      <c r="H54" s="338"/>
      <c r="I54" s="338"/>
      <c r="J54" s="338"/>
      <c r="K54" s="338"/>
      <c r="L54" s="338"/>
      <c r="M54" s="338"/>
      <c r="N54" s="339"/>
      <c r="O54" s="340"/>
      <c r="P54" s="854"/>
      <c r="Q54" s="855"/>
      <c r="R54" s="855"/>
      <c r="S54" s="855"/>
      <c r="T54" s="855"/>
      <c r="U54" s="855"/>
      <c r="V54" s="856"/>
      <c r="W54" s="344"/>
      <c r="X54" s="344"/>
      <c r="Y54" s="345"/>
      <c r="AA54" s="539"/>
    </row>
    <row r="55" spans="1:31 16146:16151" ht="409.6" thickBot="1" x14ac:dyDescent="0.25">
      <c r="A55" s="857">
        <v>2</v>
      </c>
      <c r="B55" s="858">
        <v>1201001</v>
      </c>
      <c r="C55" s="404" t="s">
        <v>91</v>
      </c>
      <c r="D55" s="404" t="s">
        <v>244</v>
      </c>
      <c r="E55" s="404" t="s">
        <v>245</v>
      </c>
      <c r="F55" s="859" t="s">
        <v>92</v>
      </c>
      <c r="G55" s="859" t="s">
        <v>246</v>
      </c>
      <c r="H55" s="859" t="s">
        <v>247</v>
      </c>
      <c r="I55" s="597" t="s">
        <v>93</v>
      </c>
      <c r="J55" s="661">
        <v>1</v>
      </c>
      <c r="K55" s="860">
        <v>40807</v>
      </c>
      <c r="L55" s="860">
        <v>41172</v>
      </c>
      <c r="M55" s="332">
        <f t="shared" ref="M55:M57" si="25">(+L55-K55)/7</f>
        <v>52.142857142857146</v>
      </c>
      <c r="N55" s="861" t="s">
        <v>94</v>
      </c>
      <c r="O55" s="862">
        <v>1</v>
      </c>
      <c r="P55" s="610">
        <f>IF(O55/J55&gt;1,1,+O55/J55)</f>
        <v>1</v>
      </c>
      <c r="Q55" s="328">
        <f>+M55*P55</f>
        <v>52.142857142857146</v>
      </c>
      <c r="R55" s="328">
        <f t="shared" ref="R55:R60" ca="1" si="26">IF(L55&lt;=$T$8,Q55,0)</f>
        <v>52.142857142857146</v>
      </c>
      <c r="S55" s="328">
        <f t="shared" ref="S55:S60" ca="1" si="27">IF($T$8&gt;=L55,M55,0)</f>
        <v>52.142857142857146</v>
      </c>
      <c r="T55" s="611"/>
      <c r="U55" s="611"/>
      <c r="V55" s="863" t="s">
        <v>347</v>
      </c>
      <c r="W55" s="334">
        <f>IF(P55=100%,2,0)</f>
        <v>2</v>
      </c>
      <c r="X55" s="334">
        <f>IF(L55&lt;$Z$3,0,1)</f>
        <v>0</v>
      </c>
      <c r="Y55" s="335" t="str">
        <f t="shared" ref="Y55:Y57" si="28">IF(W55+X55&gt;1,"CUMPLIDA",IF(X55=1,"EN TERMINO","VENCIDA"))</f>
        <v>CUMPLIDA</v>
      </c>
      <c r="AA55" s="864" t="s">
        <v>137</v>
      </c>
      <c r="AB55" s="363" t="str">
        <f>IF(Y55="CUMPLIDA","CUMPLIDA",IF(Y55="EN TERMINO","EN TERMINO","VENCIDA"))</f>
        <v>CUMPLIDA</v>
      </c>
      <c r="AE55" s="364"/>
    </row>
    <row r="56" spans="1:31 16146:16151" ht="36.75" thickBot="1" x14ac:dyDescent="0.25">
      <c r="A56" s="1495">
        <v>43</v>
      </c>
      <c r="B56" s="1485">
        <v>1701008</v>
      </c>
      <c r="C56" s="1490" t="s">
        <v>101</v>
      </c>
      <c r="D56" s="1490" t="s">
        <v>102</v>
      </c>
      <c r="E56" s="1490" t="s">
        <v>103</v>
      </c>
      <c r="F56" s="1567" t="s">
        <v>100</v>
      </c>
      <c r="G56" s="1567" t="s">
        <v>104</v>
      </c>
      <c r="H56" s="472" t="s">
        <v>105</v>
      </c>
      <c r="I56" s="865" t="s">
        <v>106</v>
      </c>
      <c r="J56" s="865">
        <v>1</v>
      </c>
      <c r="K56" s="866">
        <v>40817</v>
      </c>
      <c r="L56" s="866">
        <v>40908</v>
      </c>
      <c r="M56" s="475">
        <f t="shared" si="25"/>
        <v>13</v>
      </c>
      <c r="N56" s="1415" t="s">
        <v>1652</v>
      </c>
      <c r="O56" s="868">
        <v>1</v>
      </c>
      <c r="P56" s="869">
        <f t="shared" ref="P56:P57" si="29">IF(O56/J56&gt;1,1,+O56/J56)</f>
        <v>1</v>
      </c>
      <c r="Q56" s="475">
        <f t="shared" ref="Q56:Q57" si="30">+M56*P56</f>
        <v>13</v>
      </c>
      <c r="R56" s="475">
        <f t="shared" ca="1" si="26"/>
        <v>13</v>
      </c>
      <c r="S56" s="475">
        <f t="shared" ca="1" si="27"/>
        <v>13</v>
      </c>
      <c r="T56" s="870"/>
      <c r="U56" s="870"/>
      <c r="V56" s="871" t="s">
        <v>131</v>
      </c>
      <c r="W56" s="481">
        <f t="shared" ref="W56:W57" si="31">IF(P56=100%,2,0)</f>
        <v>2</v>
      </c>
      <c r="X56" s="481">
        <f t="shared" ref="X56:X57" si="32">IF(L56&lt;$Z$3,0,1)</f>
        <v>0</v>
      </c>
      <c r="Y56" s="482" t="str">
        <f t="shared" si="28"/>
        <v>CUMPLIDA</v>
      </c>
      <c r="AA56" s="872" t="s">
        <v>137</v>
      </c>
      <c r="AB56" s="1482" t="str">
        <f>IF(Y56&amp;Y57="CUMPLIDA","CUMPLIDA",IF(OR(Y56="VENCIDA",Y57="VENCIDA"),"VENCIDA",IF(W56+W57=4,"CUMPLIDA","EN TERMINO")))</f>
        <v>CUMPLIDA</v>
      </c>
      <c r="AE56" s="364"/>
    </row>
    <row r="57" spans="1:31 16146:16151" ht="252.75" thickBot="1" x14ac:dyDescent="0.25">
      <c r="A57" s="1496"/>
      <c r="B57" s="1486"/>
      <c r="C57" s="1479"/>
      <c r="D57" s="1479"/>
      <c r="E57" s="1479"/>
      <c r="F57" s="1568"/>
      <c r="G57" s="1568"/>
      <c r="H57" s="198" t="s">
        <v>300</v>
      </c>
      <c r="I57" s="606" t="s">
        <v>107</v>
      </c>
      <c r="J57" s="606">
        <v>1</v>
      </c>
      <c r="K57" s="607">
        <v>40909</v>
      </c>
      <c r="L57" s="607">
        <v>41090</v>
      </c>
      <c r="M57" s="328">
        <f t="shared" si="25"/>
        <v>25.857142857142858</v>
      </c>
      <c r="N57" s="1569"/>
      <c r="O57" s="609">
        <v>1</v>
      </c>
      <c r="P57" s="610">
        <f t="shared" si="29"/>
        <v>1</v>
      </c>
      <c r="Q57" s="328">
        <f t="shared" si="30"/>
        <v>25.857142857142858</v>
      </c>
      <c r="R57" s="328">
        <f t="shared" ca="1" si="26"/>
        <v>25.857142857142858</v>
      </c>
      <c r="S57" s="328">
        <f t="shared" ca="1" si="27"/>
        <v>25.857142857142858</v>
      </c>
      <c r="T57" s="611"/>
      <c r="U57" s="611"/>
      <c r="V57" s="612" t="s">
        <v>418</v>
      </c>
      <c r="W57" s="334">
        <f t="shared" si="31"/>
        <v>2</v>
      </c>
      <c r="X57" s="334">
        <f t="shared" si="32"/>
        <v>0</v>
      </c>
      <c r="Y57" s="335" t="str">
        <f t="shared" si="28"/>
        <v>CUMPLIDA</v>
      </c>
      <c r="AA57" s="872" t="s">
        <v>137</v>
      </c>
      <c r="AB57" s="1483"/>
      <c r="AE57" s="364"/>
    </row>
    <row r="58" spans="1:31 16146:16151" ht="208.5" customHeight="1" x14ac:dyDescent="0.2">
      <c r="A58" s="1495">
        <v>81</v>
      </c>
      <c r="B58" s="1485"/>
      <c r="C58" s="1559" t="s">
        <v>1856</v>
      </c>
      <c r="D58" s="1487" t="s">
        <v>1297</v>
      </c>
      <c r="E58" s="1562" t="s">
        <v>350</v>
      </c>
      <c r="F58" s="493" t="s">
        <v>1299</v>
      </c>
      <c r="G58" s="613" t="s">
        <v>680</v>
      </c>
      <c r="H58" s="493" t="s">
        <v>1302</v>
      </c>
      <c r="I58" s="468" t="s">
        <v>1303</v>
      </c>
      <c r="J58" s="469">
        <v>1</v>
      </c>
      <c r="K58" s="614">
        <v>41821</v>
      </c>
      <c r="L58" s="614">
        <v>42551</v>
      </c>
      <c r="M58" s="615">
        <f>+(L58-K58)/7</f>
        <v>104.28571428571429</v>
      </c>
      <c r="N58" s="315" t="s">
        <v>1306</v>
      </c>
      <c r="O58" s="616">
        <v>0.5</v>
      </c>
      <c r="P58" s="617">
        <f t="shared" ref="P58:P60" si="33">IF(O58/J58&gt;1,1,+O58/J58)</f>
        <v>0.5</v>
      </c>
      <c r="Q58" s="314">
        <f t="shared" ref="Q58:Q60" si="34">+M58*P58</f>
        <v>52.142857142857146</v>
      </c>
      <c r="R58" s="314">
        <f t="shared" ca="1" si="26"/>
        <v>0</v>
      </c>
      <c r="S58" s="314">
        <f t="shared" ca="1" si="27"/>
        <v>0</v>
      </c>
      <c r="T58" s="618"/>
      <c r="U58" s="618"/>
      <c r="V58" s="619" t="str">
        <f>'Plan General'!U159</f>
        <v xml:space="preserve">HALLAZGO REPLANTEADO DEL PLAN DE MEJORAMIENTO VIGENCIA 2010 - STH - Grupo de Pensiones. Este hallazgo ya había sido superado con corte a diciembre 31 de 2011, Para esa época se registró en contabilidad los cálculos actuariales suministrados por el MHCP, de acuerdo al oficio radicado del MHCP- 2-2011-040603 suscritos por la Subdirectora de Pensiones de la Dirección de Regulación Económica y Seguridad Social.
La Supertransporte envío comunicado con rad. 20141000596301 del 15/12/2014, donde expresan el avance del cálculo actuarial del personal del MOPT para entrega a la UGPP.
Se replantea la fecha de cumplimiento de acuerdo a la justificación expuesta en el oficio 20151500115311 del 05/05/2015 enviado a la CGR. 
El doctor ISRAEL ALFONSO CASTRO VACA, fue contratado mediante contrato 354 de 2015,  cuyo objeto es la prestación de servicios profesionales para apoyar a la Subdirección del Talento Humano en los cálculos Actuariales que guarden relación con la entrega de la obligación pensional de las extintas MOPT e  INTRA , a cargo del MINISTERIO DE TRANSPORTE. Acta de inicio 1 de Julio de 2015.  Actualmente  se están verificando y corrigiendo las bases de datos correspondientes al MOPT.
Con oficio MT-20153420279431 del 21-AGO-15 se radicó en MINHACIENDA el cálculo actuarial del MOPT.  A la fecha no se han recibido observaciones de parte de dicho ministerio.
Con oficio MT-20153420410651 del 18-DIC-15 se radicó en MINHACIENDA el cálculo actuarial del INTRA.  A la fecha no se han recibido observaciones de parte de dicho ministerio. </v>
      </c>
      <c r="W58" s="320">
        <f>IF(P58=100%,2,0)</f>
        <v>0</v>
      </c>
      <c r="X58" s="320">
        <f t="shared" ref="X58:X60" si="35">IF(L58&lt;$Z$3,0,1)</f>
        <v>1</v>
      </c>
      <c r="Y58" s="320" t="str">
        <f t="shared" ref="Y58:Y60" si="36">IF(W58+X58&gt;1,"CUMPLIDA",IF(X58=1,"EN TERMINO","VENCIDA"))</f>
        <v>EN TERMINO</v>
      </c>
      <c r="Z58" s="873"/>
      <c r="AA58" s="874"/>
      <c r="AB58" s="1564" t="str">
        <f>IF(Y58&amp;Y59="CUMPLIDA","CUMPLIDA",IF(OR(Y58="VENCIDA",Y59="VENCIDA"),"VENCIDA",IF(W58+W59=4,"CUMPLIDA","EN TERMINO")))</f>
        <v>EN TERMINO</v>
      </c>
      <c r="AE58" s="364"/>
      <c r="WWA58" s="809" t="s">
        <v>640</v>
      </c>
      <c r="WWB58" s="810" t="s">
        <v>423</v>
      </c>
      <c r="WWC58" s="811" t="s">
        <v>422</v>
      </c>
      <c r="WWD58" s="812" t="s">
        <v>424</v>
      </c>
      <c r="WWE58" s="813" t="s">
        <v>425</v>
      </c>
    </row>
    <row r="59" spans="1:31 16146:16151" ht="125.25" customHeight="1" thickBot="1" x14ac:dyDescent="0.25">
      <c r="A59" s="1566"/>
      <c r="B59" s="1558"/>
      <c r="C59" s="1560"/>
      <c r="D59" s="1561"/>
      <c r="E59" s="1563"/>
      <c r="F59" s="497" t="s">
        <v>1300</v>
      </c>
      <c r="G59" s="875" t="s">
        <v>680</v>
      </c>
      <c r="H59" s="497" t="s">
        <v>1300</v>
      </c>
      <c r="I59" s="433" t="s">
        <v>1304</v>
      </c>
      <c r="J59" s="435">
        <v>1</v>
      </c>
      <c r="K59" s="530">
        <v>42094</v>
      </c>
      <c r="L59" s="530">
        <v>42612</v>
      </c>
      <c r="M59" s="876">
        <f>+(L59-K59)/7</f>
        <v>74</v>
      </c>
      <c r="N59" s="500" t="s">
        <v>1307</v>
      </c>
      <c r="O59" s="877">
        <v>0</v>
      </c>
      <c r="P59" s="878">
        <f t="shared" si="33"/>
        <v>0</v>
      </c>
      <c r="Q59" s="499">
        <f t="shared" si="34"/>
        <v>0</v>
      </c>
      <c r="R59" s="499">
        <f t="shared" ca="1" si="26"/>
        <v>0</v>
      </c>
      <c r="S59" s="499">
        <f t="shared" ca="1" si="27"/>
        <v>0</v>
      </c>
      <c r="T59" s="634"/>
      <c r="U59" s="634"/>
      <c r="V59" s="635" t="str">
        <f>'Plan General'!U160</f>
        <v>HALLAZGO REPLANTEADO DEL PLAN DE MEJORAMIENTO VIGENCIA 2010 - SAF - Grupo de Contabilidad. Con el acta de entrega definitiva, desaparece el saldo contable  de los Cálculos actuariales y pasivos pensionales del Ministerio de Transporte.
Se replantea la fecha de cumplimiento de acuerdo a la justificación expuesta en el oficio 20151500115311 del 05/05/2015 enviado a la CGR. 
La Subdirección de Talento Humano adelantó la contratación del Actuario, compromiso adquirido en el mes de mayo de 2015 y actualmente está adelantando los cálculos actuariales que servirán de base para la depuración de estos registros.</v>
      </c>
      <c r="W59" s="505">
        <f t="shared" ref="W59:W60" si="37">IF(P59=100%,2,0)</f>
        <v>0</v>
      </c>
      <c r="X59" s="505">
        <f t="shared" si="35"/>
        <v>1</v>
      </c>
      <c r="Y59" s="505" t="str">
        <f t="shared" si="36"/>
        <v>EN TERMINO</v>
      </c>
      <c r="Z59" s="879"/>
      <c r="AA59" s="880"/>
      <c r="AB59" s="1565"/>
      <c r="AE59" s="364"/>
      <c r="WVZ59" s="881"/>
      <c r="WWA59" s="786" t="s">
        <v>641</v>
      </c>
      <c r="WWB59" s="815">
        <v>4</v>
      </c>
      <c r="WWC59" s="816">
        <v>0</v>
      </c>
      <c r="WWD59" s="882">
        <v>1</v>
      </c>
      <c r="WWE59" s="818">
        <v>5</v>
      </c>
    </row>
    <row r="60" spans="1:31 16146:16151" ht="156.75" thickBot="1" x14ac:dyDescent="0.25">
      <c r="A60" s="346">
        <v>82</v>
      </c>
      <c r="B60" s="883"/>
      <c r="C60" s="884" t="s">
        <v>1761</v>
      </c>
      <c r="D60" s="884" t="s">
        <v>1298</v>
      </c>
      <c r="E60" s="884" t="s">
        <v>350</v>
      </c>
      <c r="F60" s="631" t="s">
        <v>1301</v>
      </c>
      <c r="G60" s="349" t="s">
        <v>680</v>
      </c>
      <c r="H60" s="631" t="s">
        <v>1305</v>
      </c>
      <c r="I60" s="447" t="s">
        <v>31</v>
      </c>
      <c r="J60" s="450">
        <v>1</v>
      </c>
      <c r="K60" s="537">
        <v>41852</v>
      </c>
      <c r="L60" s="537">
        <v>41912</v>
      </c>
      <c r="M60" s="353">
        <f>+(L60-K60)/7</f>
        <v>8.5714285714285712</v>
      </c>
      <c r="N60" s="354" t="s">
        <v>1307</v>
      </c>
      <c r="O60" s="355">
        <v>1</v>
      </c>
      <c r="P60" s="356">
        <f t="shared" si="33"/>
        <v>1</v>
      </c>
      <c r="Q60" s="357">
        <f t="shared" si="34"/>
        <v>8.5714285714285712</v>
      </c>
      <c r="R60" s="357">
        <f t="shared" ca="1" si="26"/>
        <v>8.5714285714285712</v>
      </c>
      <c r="S60" s="357">
        <f t="shared" ca="1" si="27"/>
        <v>8.5714285714285712</v>
      </c>
      <c r="T60" s="358"/>
      <c r="U60" s="358"/>
      <c r="V60" s="632" t="str">
        <f>'Plan General'!U161</f>
        <v xml:space="preserve">HALLAZGO REPLANTEADO DEL PLAN DE MEJORAMIENTO VIGENCIA 2010 - SAF - Grupo de Contabilidad. Este hallazgo  se sale del control normal de nuestra entidad, porque precisamente se establecen en años posteriores ajustes que inciden en periodos ya cerrados y  el mismo régimen de la Contabilidad Pública  reglamenta la utilización de las subcuentas contables Ajustes de Ejercicios anteriores tanto en Ingresos como en Egresos  para estos casos.
Con oficio No. 20143270400451 del 5 de noviembre de 2014, se solicita a la CGN que nos conceptúe sobre la utilización de la cuenta de ejercicios anteriores (debito y crédito)
</v>
      </c>
      <c r="W60" s="360">
        <f t="shared" si="37"/>
        <v>2</v>
      </c>
      <c r="X60" s="360">
        <f t="shared" si="35"/>
        <v>0</v>
      </c>
      <c r="Y60" s="360" t="str">
        <f t="shared" si="36"/>
        <v>CUMPLIDA</v>
      </c>
      <c r="Z60" s="885"/>
      <c r="AA60" s="886"/>
      <c r="AB60" s="361" t="str">
        <f>IF(Y60="CUMPLIDA","CUMPLIDA",IF(Y60="EN TERMINO","EN TERMINO","VENCIDA"))</f>
        <v>CUMPLIDA</v>
      </c>
      <c r="AE60" s="364"/>
      <c r="WVZ60" s="887"/>
      <c r="WWA60" s="786" t="s">
        <v>434</v>
      </c>
      <c r="WWB60" s="815">
        <v>0</v>
      </c>
      <c r="WWC60" s="816">
        <v>0</v>
      </c>
      <c r="WWD60" s="882">
        <v>2</v>
      </c>
      <c r="WWE60" s="818">
        <v>2</v>
      </c>
    </row>
    <row r="61" spans="1:31 16146:16151" x14ac:dyDescent="0.2">
      <c r="WWB61" s="810">
        <v>5</v>
      </c>
      <c r="WWC61" s="811">
        <v>0</v>
      </c>
      <c r="WWD61" s="812">
        <v>3</v>
      </c>
      <c r="WWE61" s="888">
        <v>8</v>
      </c>
    </row>
    <row r="64" spans="1:31 16146:16151" x14ac:dyDescent="0.2">
      <c r="A64" s="275"/>
      <c r="B64" s="275"/>
      <c r="P64" s="275"/>
      <c r="Q64" s="275"/>
      <c r="R64" s="275"/>
      <c r="S64" s="275"/>
      <c r="Y64" s="275"/>
      <c r="WWA64" s="275" t="s">
        <v>652</v>
      </c>
    </row>
    <row r="65" spans="1:25 16146:16154" x14ac:dyDescent="0.2">
      <c r="A65" s="275"/>
      <c r="B65" s="275"/>
      <c r="P65" s="275"/>
      <c r="Q65" s="275"/>
      <c r="R65" s="275"/>
      <c r="S65" s="275"/>
      <c r="Y65" s="275"/>
      <c r="WWA65" s="809" t="s">
        <v>640</v>
      </c>
      <c r="WWB65" s="810" t="s">
        <v>423</v>
      </c>
      <c r="WWC65" s="811" t="s">
        <v>422</v>
      </c>
      <c r="WWD65" s="812" t="s">
        <v>424</v>
      </c>
      <c r="WWE65" s="813" t="s">
        <v>425</v>
      </c>
    </row>
    <row r="66" spans="1:25 16146:16154" x14ac:dyDescent="0.2">
      <c r="A66" s="275"/>
      <c r="B66" s="275"/>
      <c r="P66" s="275"/>
      <c r="Q66" s="275"/>
      <c r="R66" s="275"/>
      <c r="S66" s="275"/>
      <c r="Y66" s="275"/>
      <c r="WVZ66" s="881"/>
      <c r="WWA66" s="786" t="s">
        <v>641</v>
      </c>
      <c r="WWB66" s="815" t="e">
        <f>+#REF!-WWB59</f>
        <v>#REF!</v>
      </c>
      <c r="WWC66" s="816" t="e">
        <f>+#REF!-WWC59</f>
        <v>#REF!</v>
      </c>
      <c r="WWD66" s="882" t="e">
        <f>+#REF!</f>
        <v>#REF!</v>
      </c>
      <c r="WWE66" s="818" t="e">
        <f>SUM(WWB66:WWD66)</f>
        <v>#REF!</v>
      </c>
    </row>
    <row r="67" spans="1:25 16146:16154" x14ac:dyDescent="0.2">
      <c r="A67" s="275"/>
      <c r="B67" s="275"/>
      <c r="P67" s="275"/>
      <c r="Q67" s="275"/>
      <c r="R67" s="275"/>
      <c r="S67" s="275"/>
      <c r="Y67" s="275"/>
      <c r="WVZ67" s="889"/>
      <c r="WWA67" s="786" t="s">
        <v>433</v>
      </c>
      <c r="WWB67" s="815" t="e">
        <f>+#REF!-#REF!</f>
        <v>#REF!</v>
      </c>
      <c r="WWC67" s="816" t="e">
        <f>+#REF!-#REF!</f>
        <v>#REF!</v>
      </c>
      <c r="WWD67" s="882" t="e">
        <f>+#REF!</f>
        <v>#REF!</v>
      </c>
      <c r="WWE67" s="818" t="e">
        <f>SUM(WWB67:WWD67)</f>
        <v>#REF!</v>
      </c>
    </row>
    <row r="68" spans="1:25 16146:16154" x14ac:dyDescent="0.2">
      <c r="A68" s="275"/>
      <c r="B68" s="275"/>
      <c r="P68" s="275"/>
      <c r="Q68" s="275"/>
      <c r="R68" s="275"/>
      <c r="S68" s="275"/>
      <c r="Y68" s="275"/>
      <c r="WVZ68" s="887"/>
      <c r="WWA68" s="786" t="s">
        <v>434</v>
      </c>
      <c r="WWB68" s="815" t="e">
        <f>+#REF!-WWB60</f>
        <v>#REF!</v>
      </c>
      <c r="WWC68" s="816" t="e">
        <f>+#REF!-WWC60</f>
        <v>#REF!</v>
      </c>
      <c r="WWD68" s="882" t="e">
        <f>+#REF!</f>
        <v>#REF!</v>
      </c>
      <c r="WWE68" s="818" t="e">
        <f>SUM(WWB68:WWD68)</f>
        <v>#REF!</v>
      </c>
    </row>
    <row r="69" spans="1:25 16146:16154" x14ac:dyDescent="0.2">
      <c r="A69" s="275"/>
      <c r="B69" s="275"/>
      <c r="O69" s="1247">
        <v>0.97</v>
      </c>
      <c r="P69" s="275"/>
      <c r="Q69" s="275"/>
      <c r="R69" s="275"/>
      <c r="S69" s="275"/>
      <c r="Y69" s="275"/>
      <c r="WWB69" s="810" t="e">
        <f>SUM(WWB66:WWB68)</f>
        <v>#REF!</v>
      </c>
      <c r="WWC69" s="811">
        <v>0</v>
      </c>
      <c r="WWD69" s="812" t="e">
        <f>SUM(WWD66:WWD68)</f>
        <v>#REF!</v>
      </c>
      <c r="WWE69" s="888" t="e">
        <f>SUM(WWE66:WWE68)+WWB61</f>
        <v>#REF!</v>
      </c>
    </row>
    <row r="71" spans="1:25 16146:16154" x14ac:dyDescent="0.2">
      <c r="A71" s="275"/>
      <c r="B71" s="275"/>
      <c r="P71" s="275"/>
      <c r="Q71" s="275"/>
      <c r="R71" s="275"/>
      <c r="S71" s="275"/>
      <c r="Y71" s="275"/>
      <c r="WWA71" s="337" t="s">
        <v>649</v>
      </c>
      <c r="WWB71" s="337"/>
    </row>
    <row r="72" spans="1:25 16146:16154" x14ac:dyDescent="0.2">
      <c r="A72" s="275"/>
      <c r="B72" s="275"/>
      <c r="P72" s="275"/>
      <c r="Q72" s="275"/>
      <c r="R72" s="275"/>
      <c r="S72" s="275"/>
      <c r="Y72" s="275"/>
      <c r="WWA72" s="809" t="s">
        <v>640</v>
      </c>
      <c r="WWB72" s="810" t="s">
        <v>650</v>
      </c>
    </row>
    <row r="73" spans="1:25 16146:16154" x14ac:dyDescent="0.2">
      <c r="A73" s="275"/>
      <c r="B73" s="275"/>
      <c r="P73" s="275"/>
      <c r="Q73" s="275"/>
      <c r="R73" s="275"/>
      <c r="S73" s="275"/>
      <c r="Y73" s="275"/>
      <c r="WWA73" s="786" t="s">
        <v>641</v>
      </c>
      <c r="WWB73" s="815" t="s">
        <v>659</v>
      </c>
      <c r="WWG73" s="890" t="s">
        <v>653</v>
      </c>
    </row>
    <row r="74" spans="1:25 16146:16154" x14ac:dyDescent="0.2">
      <c r="A74" s="275"/>
      <c r="B74" s="275"/>
      <c r="P74" s="275"/>
      <c r="Q74" s="275"/>
      <c r="R74" s="275"/>
      <c r="S74" s="275"/>
      <c r="Y74" s="275"/>
      <c r="WWA74" s="786" t="s">
        <v>433</v>
      </c>
      <c r="WWB74" s="815">
        <v>3</v>
      </c>
      <c r="WWG74" s="809" t="s">
        <v>640</v>
      </c>
      <c r="WWH74" s="810" t="s">
        <v>650</v>
      </c>
    </row>
    <row r="75" spans="1:25 16146:16154" x14ac:dyDescent="0.2">
      <c r="A75" s="275"/>
      <c r="B75" s="275"/>
      <c r="P75" s="275"/>
      <c r="Q75" s="275"/>
      <c r="R75" s="275"/>
      <c r="S75" s="275"/>
      <c r="Y75" s="275"/>
      <c r="WWG75" s="786" t="s">
        <v>641</v>
      </c>
      <c r="WWH75" s="815">
        <v>1</v>
      </c>
    </row>
    <row r="76" spans="1:25 16146:16154" x14ac:dyDescent="0.2">
      <c r="A76" s="275"/>
      <c r="B76" s="275"/>
      <c r="P76" s="275"/>
      <c r="Q76" s="275"/>
      <c r="R76" s="275"/>
      <c r="S76" s="275"/>
      <c r="Y76" s="275"/>
      <c r="WWG76" s="786" t="s">
        <v>434</v>
      </c>
      <c r="WWH76" s="815" t="s">
        <v>658</v>
      </c>
    </row>
    <row r="77" spans="1:25 16146:16154" x14ac:dyDescent="0.2">
      <c r="N77" s="275">
        <v>6</v>
      </c>
    </row>
  </sheetData>
  <autoFilter ref="A10:WWH60"/>
  <mergeCells count="106">
    <mergeCell ref="F56:F57"/>
    <mergeCell ref="G56:G57"/>
    <mergeCell ref="N56:N57"/>
    <mergeCell ref="AB56:AB57"/>
    <mergeCell ref="A56:A57"/>
    <mergeCell ref="B56:B57"/>
    <mergeCell ref="C56:C57"/>
    <mergeCell ref="D56:D57"/>
    <mergeCell ref="E56:E57"/>
    <mergeCell ref="B58:B59"/>
    <mergeCell ref="C58:C59"/>
    <mergeCell ref="D58:D59"/>
    <mergeCell ref="E58:E59"/>
    <mergeCell ref="AB58:AB59"/>
    <mergeCell ref="L8:M8"/>
    <mergeCell ref="T8:U8"/>
    <mergeCell ref="A9:A10"/>
    <mergeCell ref="B9:B10"/>
    <mergeCell ref="C9:C10"/>
    <mergeCell ref="D9:D10"/>
    <mergeCell ref="E9:E10"/>
    <mergeCell ref="F9:F10"/>
    <mergeCell ref="G9:G10"/>
    <mergeCell ref="H9:H10"/>
    <mergeCell ref="R9:R10"/>
    <mergeCell ref="S9:S10"/>
    <mergeCell ref="T9:U9"/>
    <mergeCell ref="I9:I10"/>
    <mergeCell ref="A58:A59"/>
    <mergeCell ref="J9:J10"/>
    <mergeCell ref="AB9:AB10"/>
    <mergeCell ref="O9:O10"/>
    <mergeCell ref="P9:P10"/>
    <mergeCell ref="Q9:Q10"/>
    <mergeCell ref="A32:A34"/>
    <mergeCell ref="B32:B34"/>
    <mergeCell ref="C32:C34"/>
    <mergeCell ref="D32:D34"/>
    <mergeCell ref="E32:E34"/>
    <mergeCell ref="AB32:AB34"/>
    <mergeCell ref="K9:K10"/>
    <mergeCell ref="L9:L10"/>
    <mergeCell ref="M9:M10"/>
    <mergeCell ref="Y9:Y10"/>
    <mergeCell ref="AA9:AA10"/>
    <mergeCell ref="N9:N10"/>
    <mergeCell ref="AB13:AB14"/>
    <mergeCell ref="AB15:AB16"/>
    <mergeCell ref="AB17:AB20"/>
    <mergeCell ref="AB21:AB22"/>
    <mergeCell ref="AB23:AB24"/>
    <mergeCell ref="A13:A14"/>
    <mergeCell ref="B13:B14"/>
    <mergeCell ref="C13:C14"/>
    <mergeCell ref="D13:D14"/>
    <mergeCell ref="E13:E14"/>
    <mergeCell ref="A17:A20"/>
    <mergeCell ref="C40:C42"/>
    <mergeCell ref="D40:D42"/>
    <mergeCell ref="E40:E42"/>
    <mergeCell ref="AB40:AB42"/>
    <mergeCell ref="AB37:AB39"/>
    <mergeCell ref="A37:A39"/>
    <mergeCell ref="B37:B39"/>
    <mergeCell ref="C37:C39"/>
    <mergeCell ref="D37:D39"/>
    <mergeCell ref="E37:E39"/>
    <mergeCell ref="A40:A42"/>
    <mergeCell ref="B40:B42"/>
    <mergeCell ref="AB51:AB52"/>
    <mergeCell ref="A51:A52"/>
    <mergeCell ref="B51:B52"/>
    <mergeCell ref="C51:C52"/>
    <mergeCell ref="D51:D52"/>
    <mergeCell ref="E51:E52"/>
    <mergeCell ref="AB47:AB48"/>
    <mergeCell ref="A45:A46"/>
    <mergeCell ref="B45:B46"/>
    <mergeCell ref="A47:A48"/>
    <mergeCell ref="B47:B48"/>
    <mergeCell ref="C47:C48"/>
    <mergeCell ref="D47:D48"/>
    <mergeCell ref="E47:E48"/>
    <mergeCell ref="C45:C46"/>
    <mergeCell ref="D45:D46"/>
    <mergeCell ref="E45:E46"/>
    <mergeCell ref="AB45:AB46"/>
    <mergeCell ref="B17:B20"/>
    <mergeCell ref="C17:C20"/>
    <mergeCell ref="D17:D20"/>
    <mergeCell ref="E17:E20"/>
    <mergeCell ref="A15:A16"/>
    <mergeCell ref="B15:B16"/>
    <mergeCell ref="C15:C16"/>
    <mergeCell ref="D15:D16"/>
    <mergeCell ref="E15:E16"/>
    <mergeCell ref="A23:A24"/>
    <mergeCell ref="B23:B24"/>
    <mergeCell ref="C23:C24"/>
    <mergeCell ref="D23:D24"/>
    <mergeCell ref="E23:E24"/>
    <mergeCell ref="A21:A22"/>
    <mergeCell ref="B21:B22"/>
    <mergeCell ref="C21:C22"/>
    <mergeCell ref="D21:D22"/>
    <mergeCell ref="E21:E22"/>
  </mergeCells>
  <conditionalFormatting sqref="Y35:Y49 Y12:Y30 AB12">
    <cfRule type="cellIs" dxfId="269" priority="499" operator="equal">
      <formula>"EN TERMINO"</formula>
    </cfRule>
    <cfRule type="cellIs" dxfId="268" priority="500" operator="equal">
      <formula>"CUMPLIDA"</formula>
    </cfRule>
    <cfRule type="cellIs" dxfId="267" priority="501" operator="equal">
      <formula>"VENCIDA"</formula>
    </cfRule>
  </conditionalFormatting>
  <conditionalFormatting sqref="AB35">
    <cfRule type="cellIs" dxfId="266" priority="304" operator="equal">
      <formula>"EN TERMINO"</formula>
    </cfRule>
    <cfRule type="cellIs" dxfId="265" priority="305" operator="equal">
      <formula>"CUMPLIDA"</formula>
    </cfRule>
    <cfRule type="cellIs" dxfId="264" priority="306" operator="equal">
      <formula>"VENCIDA"</formula>
    </cfRule>
  </conditionalFormatting>
  <conditionalFormatting sqref="AB36">
    <cfRule type="cellIs" dxfId="263" priority="301" operator="equal">
      <formula>"EN TERMINO"</formula>
    </cfRule>
    <cfRule type="cellIs" dxfId="262" priority="302" operator="equal">
      <formula>"CUMPLIDA"</formula>
    </cfRule>
    <cfRule type="cellIs" dxfId="261" priority="303" operator="equal">
      <formula>"VENCIDA"</formula>
    </cfRule>
  </conditionalFormatting>
  <conditionalFormatting sqref="AB43">
    <cfRule type="cellIs" dxfId="260" priority="298" operator="equal">
      <formula>"EN TERMINO"</formula>
    </cfRule>
    <cfRule type="cellIs" dxfId="259" priority="299" operator="equal">
      <formula>"CUMPLIDA"</formula>
    </cfRule>
    <cfRule type="cellIs" dxfId="258" priority="300" operator="equal">
      <formula>"VENCIDA"</formula>
    </cfRule>
  </conditionalFormatting>
  <conditionalFormatting sqref="AB44">
    <cfRule type="cellIs" dxfId="257" priority="295" operator="equal">
      <formula>"EN TERMINO"</formula>
    </cfRule>
    <cfRule type="cellIs" dxfId="256" priority="296" operator="equal">
      <formula>"CUMPLIDA"</formula>
    </cfRule>
    <cfRule type="cellIs" dxfId="255" priority="297" operator="equal">
      <formula>"VENCIDA"</formula>
    </cfRule>
  </conditionalFormatting>
  <conditionalFormatting sqref="AB49">
    <cfRule type="cellIs" dxfId="254" priority="289" operator="equal">
      <formula>"EN TERMINO"</formula>
    </cfRule>
    <cfRule type="cellIs" dxfId="253" priority="290" operator="equal">
      <formula>"CUMPLIDA"</formula>
    </cfRule>
    <cfRule type="cellIs" dxfId="252" priority="291" operator="equal">
      <formula>"VENCIDA"</formula>
    </cfRule>
  </conditionalFormatting>
  <conditionalFormatting sqref="AB37">
    <cfRule type="cellIs" dxfId="251" priority="250" operator="equal">
      <formula>"EN TERMINO"</formula>
    </cfRule>
    <cfRule type="cellIs" dxfId="250" priority="251" operator="equal">
      <formula>"CUMPLIDA"</formula>
    </cfRule>
    <cfRule type="cellIs" dxfId="249" priority="252" operator="equal">
      <formula>"VENCIDA"</formula>
    </cfRule>
  </conditionalFormatting>
  <conditionalFormatting sqref="AB40">
    <cfRule type="cellIs" dxfId="248" priority="247" operator="equal">
      <formula>"EN TERMINO"</formula>
    </cfRule>
    <cfRule type="cellIs" dxfId="247" priority="248" operator="equal">
      <formula>"CUMPLIDA"</formula>
    </cfRule>
    <cfRule type="cellIs" dxfId="246" priority="249" operator="equal">
      <formula>"VENCIDA"</formula>
    </cfRule>
  </conditionalFormatting>
  <conditionalFormatting sqref="AB45">
    <cfRule type="cellIs" dxfId="245" priority="190" operator="equal">
      <formula>"EN TERMINO"</formula>
    </cfRule>
    <cfRule type="cellIs" dxfId="244" priority="191" operator="equal">
      <formula>"CUMPLIDA"</formula>
    </cfRule>
    <cfRule type="cellIs" dxfId="243" priority="192" operator="equal">
      <formula>"VENCIDA"</formula>
    </cfRule>
  </conditionalFormatting>
  <conditionalFormatting sqref="AB47">
    <cfRule type="cellIs" dxfId="242" priority="187" operator="equal">
      <formula>"EN TERMINO"</formula>
    </cfRule>
    <cfRule type="cellIs" dxfId="241" priority="188" operator="equal">
      <formula>"CUMPLIDA"</formula>
    </cfRule>
    <cfRule type="cellIs" dxfId="240" priority="189" operator="equal">
      <formula>"VENCIDA"</formula>
    </cfRule>
  </conditionalFormatting>
  <conditionalFormatting sqref="AB32">
    <cfRule type="cellIs" dxfId="239" priority="142" operator="equal">
      <formula>"EN TERMINO"</formula>
    </cfRule>
    <cfRule type="cellIs" dxfId="238" priority="143" operator="equal">
      <formula>"CUMPLIDA"</formula>
    </cfRule>
    <cfRule type="cellIs" dxfId="237" priority="144" operator="equal">
      <formula>"VENCIDA"</formula>
    </cfRule>
  </conditionalFormatting>
  <conditionalFormatting sqref="Y32:Y34">
    <cfRule type="cellIs" dxfId="236" priority="145" operator="equal">
      <formula>"EN TERMINO"</formula>
    </cfRule>
    <cfRule type="cellIs" dxfId="235" priority="146" operator="equal">
      <formula>"CUMPLIDA"</formula>
    </cfRule>
    <cfRule type="cellIs" dxfId="234" priority="147" operator="equal">
      <formula>"VENCIDA"</formula>
    </cfRule>
  </conditionalFormatting>
  <conditionalFormatting sqref="AB50 Y50">
    <cfRule type="cellIs" dxfId="233" priority="124" operator="equal">
      <formula>"EN TERMINO"</formula>
    </cfRule>
    <cfRule type="cellIs" dxfId="232" priority="125" operator="equal">
      <formula>"CUMPLIDA"</formula>
    </cfRule>
    <cfRule type="cellIs" dxfId="231" priority="126" operator="equal">
      <formula>"VENCIDA"</formula>
    </cfRule>
  </conditionalFormatting>
  <conditionalFormatting sqref="Y51:Y52">
    <cfRule type="cellIs" dxfId="230" priority="121" operator="equal">
      <formula>"EN TERMINO"</formula>
    </cfRule>
    <cfRule type="cellIs" dxfId="229" priority="122" operator="equal">
      <formula>"CUMPLIDA"</formula>
    </cfRule>
    <cfRule type="cellIs" dxfId="228" priority="123" operator="equal">
      <formula>"VENCIDA"</formula>
    </cfRule>
  </conditionalFormatting>
  <conditionalFormatting sqref="AB51">
    <cfRule type="cellIs" dxfId="227" priority="118" operator="equal">
      <formula>"EN TERMINO"</formula>
    </cfRule>
    <cfRule type="cellIs" dxfId="226" priority="119" operator="equal">
      <formula>"CUMPLIDA"</formula>
    </cfRule>
    <cfRule type="cellIs" dxfId="225" priority="120" operator="equal">
      <formula>"VENCIDA"</formula>
    </cfRule>
  </conditionalFormatting>
  <conditionalFormatting sqref="Y53">
    <cfRule type="cellIs" dxfId="224" priority="115" operator="equal">
      <formula>"EN TERMINO"</formula>
    </cfRule>
    <cfRule type="cellIs" dxfId="223" priority="116" operator="equal">
      <formula>"CUMPLIDA"</formula>
    </cfRule>
    <cfRule type="cellIs" dxfId="222" priority="117" operator="equal">
      <formula>"VENCIDA"</formula>
    </cfRule>
  </conditionalFormatting>
  <conditionalFormatting sqref="AB53">
    <cfRule type="cellIs" dxfId="221" priority="112" operator="equal">
      <formula>"EN TERMINO"</formula>
    </cfRule>
    <cfRule type="cellIs" dxfId="220" priority="113" operator="equal">
      <formula>"CUMPLIDA"</formula>
    </cfRule>
    <cfRule type="cellIs" dxfId="219" priority="114" operator="equal">
      <formula>"VENCIDA"</formula>
    </cfRule>
  </conditionalFormatting>
  <conditionalFormatting sqref="AB25:AB30">
    <cfRule type="cellIs" dxfId="218" priority="97" operator="equal">
      <formula>"EN TERMINO"</formula>
    </cfRule>
    <cfRule type="cellIs" dxfId="217" priority="98" operator="equal">
      <formula>"CUMPLIDA"</formula>
    </cfRule>
    <cfRule type="cellIs" dxfId="216" priority="99" operator="equal">
      <formula>"VENCIDA"</formula>
    </cfRule>
  </conditionalFormatting>
  <conditionalFormatting sqref="AB11">
    <cfRule type="cellIs" dxfId="215" priority="94" operator="equal">
      <formula>"EN TERMINO"</formula>
    </cfRule>
    <cfRule type="cellIs" dxfId="214" priority="95" operator="equal">
      <formula>"CUMPLIDA"</formula>
    </cfRule>
    <cfRule type="cellIs" dxfId="213" priority="96" operator="equal">
      <formula>"VENCIDA"</formula>
    </cfRule>
  </conditionalFormatting>
  <conditionalFormatting sqref="Y11">
    <cfRule type="cellIs" dxfId="212" priority="91" operator="equal">
      <formula>"EN TERMINO"</formula>
    </cfRule>
    <cfRule type="cellIs" dxfId="211" priority="92" operator="equal">
      <formula>"CUMPLIDA"</formula>
    </cfRule>
    <cfRule type="cellIs" dxfId="210" priority="93" operator="equal">
      <formula>"VENCIDA"</formula>
    </cfRule>
  </conditionalFormatting>
  <conditionalFormatting sqref="AB13">
    <cfRule type="cellIs" dxfId="209" priority="37" operator="equal">
      <formula>"EN TERMINO"</formula>
    </cfRule>
    <cfRule type="cellIs" dxfId="208" priority="38" operator="equal">
      <formula>"CUMPLIDA"</formula>
    </cfRule>
    <cfRule type="cellIs" dxfId="207" priority="39" operator="equal">
      <formula>"VENCIDA"</formula>
    </cfRule>
  </conditionalFormatting>
  <conditionalFormatting sqref="AB15">
    <cfRule type="cellIs" dxfId="206" priority="34" operator="equal">
      <formula>"EN TERMINO"</formula>
    </cfRule>
    <cfRule type="cellIs" dxfId="205" priority="35" operator="equal">
      <formula>"CUMPLIDA"</formula>
    </cfRule>
    <cfRule type="cellIs" dxfId="204" priority="36" operator="equal">
      <formula>"VENCIDA"</formula>
    </cfRule>
  </conditionalFormatting>
  <conditionalFormatting sqref="AB17">
    <cfRule type="cellIs" dxfId="203" priority="31" operator="equal">
      <formula>"EN TERMINO"</formula>
    </cfRule>
    <cfRule type="cellIs" dxfId="202" priority="32" operator="equal">
      <formula>"CUMPLIDA"</formula>
    </cfRule>
    <cfRule type="cellIs" dxfId="201" priority="33" operator="equal">
      <formula>"VENCIDA"</formula>
    </cfRule>
  </conditionalFormatting>
  <conditionalFormatting sqref="AB21">
    <cfRule type="cellIs" dxfId="200" priority="28" operator="equal">
      <formula>"EN TERMINO"</formula>
    </cfRule>
    <cfRule type="cellIs" dxfId="199" priority="29" operator="equal">
      <formula>"CUMPLIDA"</formula>
    </cfRule>
    <cfRule type="cellIs" dxfId="198" priority="30" operator="equal">
      <formula>"VENCIDA"</formula>
    </cfRule>
  </conditionalFormatting>
  <conditionalFormatting sqref="AB23">
    <cfRule type="cellIs" dxfId="197" priority="25" operator="equal">
      <formula>"EN TERMINO"</formula>
    </cfRule>
    <cfRule type="cellIs" dxfId="196" priority="26" operator="equal">
      <formula>"CUMPLIDA"</formula>
    </cfRule>
    <cfRule type="cellIs" dxfId="195" priority="27" operator="equal">
      <formula>"VENCIDA"</formula>
    </cfRule>
  </conditionalFormatting>
  <conditionalFormatting sqref="Y58:Y60">
    <cfRule type="cellIs" dxfId="194" priority="16" operator="equal">
      <formula>"EN TERMINO"</formula>
    </cfRule>
    <cfRule type="cellIs" dxfId="193" priority="17" operator="equal">
      <formula>"CUMPLIDA"</formula>
    </cfRule>
    <cfRule type="cellIs" dxfId="192" priority="18" operator="equal">
      <formula>"VENCIDA"</formula>
    </cfRule>
  </conditionalFormatting>
  <conditionalFormatting sqref="AB60">
    <cfRule type="cellIs" dxfId="191" priority="13" operator="equal">
      <formula>"EN TERMINO"</formula>
    </cfRule>
    <cfRule type="cellIs" dxfId="190" priority="14" operator="equal">
      <formula>"CUMPLIDA"</formula>
    </cfRule>
    <cfRule type="cellIs" dxfId="189" priority="15" operator="equal">
      <formula>"VENCIDA"</formula>
    </cfRule>
  </conditionalFormatting>
  <conditionalFormatting sqref="AB58">
    <cfRule type="cellIs" dxfId="188" priority="10" operator="equal">
      <formula>"EN TERMINO"</formula>
    </cfRule>
    <cfRule type="cellIs" dxfId="187" priority="11" operator="equal">
      <formula>"CUMPLIDA"</formula>
    </cfRule>
    <cfRule type="cellIs" dxfId="186" priority="12" operator="equal">
      <formula>"VENCIDA"</formula>
    </cfRule>
  </conditionalFormatting>
  <conditionalFormatting sqref="AB55 Y55">
    <cfRule type="cellIs" dxfId="185" priority="7" operator="equal">
      <formula>"EN TERMINO"</formula>
    </cfRule>
    <cfRule type="cellIs" dxfId="184" priority="8" operator="equal">
      <formula>"CUMPLIDA"</formula>
    </cfRule>
    <cfRule type="cellIs" dxfId="183" priority="9" operator="equal">
      <formula>"VENCIDA"</formula>
    </cfRule>
  </conditionalFormatting>
  <conditionalFormatting sqref="Y56:Y57">
    <cfRule type="cellIs" dxfId="182" priority="4" operator="equal">
      <formula>"EN TERMINO"</formula>
    </cfRule>
    <cfRule type="cellIs" dxfId="181" priority="5" operator="equal">
      <formula>"CUMPLIDA"</formula>
    </cfRule>
    <cfRule type="cellIs" dxfId="180" priority="6" operator="equal">
      <formula>"VENCIDA"</formula>
    </cfRule>
  </conditionalFormatting>
  <conditionalFormatting sqref="AB56">
    <cfRule type="cellIs" dxfId="179" priority="1" operator="equal">
      <formula>"EN TERMINO"</formula>
    </cfRule>
    <cfRule type="cellIs" dxfId="178" priority="2" operator="equal">
      <formula>"CUMPLIDA"</formula>
    </cfRule>
    <cfRule type="cellIs" dxfId="177" priority="3" operator="equal">
      <formula>"VENCIDA"</formula>
    </cfRule>
  </conditionalFormatting>
  <dataValidations disablePrompts="1" count="4">
    <dataValidation type="decimal" operator="greaterThan" allowBlank="1" showInputMessage="1" showErrorMessage="1" sqref="WVT982793 O65289 O982793 O917257 O851721 O786185 O720649 O655113 O589577 O524041 O458505 O392969 O327433 O261897 O196361 O130825 JH65289 TD65289 ACZ65289 AMV65289 AWR65289 BGN65289 BQJ65289 CAF65289 CKB65289 CTX65289 DDT65289 DNP65289 DXL65289 EHH65289 ERD65289 FAZ65289 FKV65289 FUR65289 GEN65289 GOJ65289 GYF65289 HIB65289 HRX65289 IBT65289 ILP65289 IVL65289 JFH65289 JPD65289 JYZ65289 KIV65289 KSR65289 LCN65289 LMJ65289 LWF65289 MGB65289 MPX65289 MZT65289 NJP65289 NTL65289 ODH65289 OND65289 OWZ65289 PGV65289 PQR65289 QAN65289 QKJ65289 QUF65289 REB65289 RNX65289 RXT65289 SHP65289 SRL65289 TBH65289 TLD65289 TUZ65289 UEV65289 UOR65289 UYN65289 VIJ65289 VSF65289 WCB65289 WLX65289 WVT65289 JH130825 TD130825 ACZ130825 AMV130825 AWR130825 BGN130825 BQJ130825 CAF130825 CKB130825 CTX130825 DDT130825 DNP130825 DXL130825 EHH130825 ERD130825 FAZ130825 FKV130825 FUR130825 GEN130825 GOJ130825 GYF130825 HIB130825 HRX130825 IBT130825 ILP130825 IVL130825 JFH130825 JPD130825 JYZ130825 KIV130825 KSR130825 LCN130825 LMJ130825 LWF130825 MGB130825 MPX130825 MZT130825 NJP130825 NTL130825 ODH130825 OND130825 OWZ130825 PGV130825 PQR130825 QAN130825 QKJ130825 QUF130825 REB130825 RNX130825 RXT130825 SHP130825 SRL130825 TBH130825 TLD130825 TUZ130825 UEV130825 UOR130825 UYN130825 VIJ130825 VSF130825 WCB130825 WLX130825 WVT130825 JH196361 TD196361 ACZ196361 AMV196361 AWR196361 BGN196361 BQJ196361 CAF196361 CKB196361 CTX196361 DDT196361 DNP196361 DXL196361 EHH196361 ERD196361 FAZ196361 FKV196361 FUR196361 GEN196361 GOJ196361 GYF196361 HIB196361 HRX196361 IBT196361 ILP196361 IVL196361 JFH196361 JPD196361 JYZ196361 KIV196361 KSR196361 LCN196361 LMJ196361 LWF196361 MGB196361 MPX196361 MZT196361 NJP196361 NTL196361 ODH196361 OND196361 OWZ196361 PGV196361 PQR196361 QAN196361 QKJ196361 QUF196361 REB196361 RNX196361 RXT196361 SHP196361 SRL196361 TBH196361 TLD196361 TUZ196361 UEV196361 UOR196361 UYN196361 VIJ196361 VSF196361 WCB196361 WLX196361 WVT196361 JH261897 TD261897 ACZ261897 AMV261897 AWR261897 BGN261897 BQJ261897 CAF261897 CKB261897 CTX261897 DDT261897 DNP261897 DXL261897 EHH261897 ERD261897 FAZ261897 FKV261897 FUR261897 GEN261897 GOJ261897 GYF261897 HIB261897 HRX261897 IBT261897 ILP261897 IVL261897 JFH261897 JPD261897 JYZ261897 KIV261897 KSR261897 LCN261897 LMJ261897 LWF261897 MGB261897 MPX261897 MZT261897 NJP261897 NTL261897 ODH261897 OND261897 OWZ261897 PGV261897 PQR261897 QAN261897 QKJ261897 QUF261897 REB261897 RNX261897 RXT261897 SHP261897 SRL261897 TBH261897 TLD261897 TUZ261897 UEV261897 UOR261897 UYN261897 VIJ261897 VSF261897 WCB261897 WLX261897 WVT261897 JH327433 TD327433 ACZ327433 AMV327433 AWR327433 BGN327433 BQJ327433 CAF327433 CKB327433 CTX327433 DDT327433 DNP327433 DXL327433 EHH327433 ERD327433 FAZ327433 FKV327433 FUR327433 GEN327433 GOJ327433 GYF327433 HIB327433 HRX327433 IBT327433 ILP327433 IVL327433 JFH327433 JPD327433 JYZ327433 KIV327433 KSR327433 LCN327433 LMJ327433 LWF327433 MGB327433 MPX327433 MZT327433 NJP327433 NTL327433 ODH327433 OND327433 OWZ327433 PGV327433 PQR327433 QAN327433 QKJ327433 QUF327433 REB327433 RNX327433 RXT327433 SHP327433 SRL327433 TBH327433 TLD327433 TUZ327433 UEV327433 UOR327433 UYN327433 VIJ327433 VSF327433 WCB327433 WLX327433 WVT327433 JH392969 TD392969 ACZ392969 AMV392969 AWR392969 BGN392969 BQJ392969 CAF392969 CKB392969 CTX392969 DDT392969 DNP392969 DXL392969 EHH392969 ERD392969 FAZ392969 FKV392969 FUR392969 GEN392969 GOJ392969 GYF392969 HIB392969 HRX392969 IBT392969 ILP392969 IVL392969 JFH392969 JPD392969 JYZ392969 KIV392969 KSR392969 LCN392969 LMJ392969 LWF392969 MGB392969 MPX392969 MZT392969 NJP392969 NTL392969 ODH392969 OND392969 OWZ392969 PGV392969 PQR392969 QAN392969 QKJ392969 QUF392969 REB392969 RNX392969 RXT392969 SHP392969 SRL392969 TBH392969 TLD392969 TUZ392969 UEV392969 UOR392969 UYN392969 VIJ392969 VSF392969 WCB392969 WLX392969 WVT392969 JH458505 TD458505 ACZ458505 AMV458505 AWR458505 BGN458505 BQJ458505 CAF458505 CKB458505 CTX458505 DDT458505 DNP458505 DXL458505 EHH458505 ERD458505 FAZ458505 FKV458505 FUR458505 GEN458505 GOJ458505 GYF458505 HIB458505 HRX458505 IBT458505 ILP458505 IVL458505 JFH458505 JPD458505 JYZ458505 KIV458505 KSR458505 LCN458505 LMJ458505 LWF458505 MGB458505 MPX458505 MZT458505 NJP458505 NTL458505 ODH458505 OND458505 OWZ458505 PGV458505 PQR458505 QAN458505 QKJ458505 QUF458505 REB458505 RNX458505 RXT458505 SHP458505 SRL458505 TBH458505 TLD458505 TUZ458505 UEV458505 UOR458505 UYN458505 VIJ458505 VSF458505 WCB458505 WLX458505 WVT458505 JH524041 TD524041 ACZ524041 AMV524041 AWR524041 BGN524041 BQJ524041 CAF524041 CKB524041 CTX524041 DDT524041 DNP524041 DXL524041 EHH524041 ERD524041 FAZ524041 FKV524041 FUR524041 GEN524041 GOJ524041 GYF524041 HIB524041 HRX524041 IBT524041 ILP524041 IVL524041 JFH524041 JPD524041 JYZ524041 KIV524041 KSR524041 LCN524041 LMJ524041 LWF524041 MGB524041 MPX524041 MZT524041 NJP524041 NTL524041 ODH524041 OND524041 OWZ524041 PGV524041 PQR524041 QAN524041 QKJ524041 QUF524041 REB524041 RNX524041 RXT524041 SHP524041 SRL524041 TBH524041 TLD524041 TUZ524041 UEV524041 UOR524041 UYN524041 VIJ524041 VSF524041 WCB524041 WLX524041 WVT524041 JH589577 TD589577 ACZ589577 AMV589577 AWR589577 BGN589577 BQJ589577 CAF589577 CKB589577 CTX589577 DDT589577 DNP589577 DXL589577 EHH589577 ERD589577 FAZ589577 FKV589577 FUR589577 GEN589577 GOJ589577 GYF589577 HIB589577 HRX589577 IBT589577 ILP589577 IVL589577 JFH589577 JPD589577 JYZ589577 KIV589577 KSR589577 LCN589577 LMJ589577 LWF589577 MGB589577 MPX589577 MZT589577 NJP589577 NTL589577 ODH589577 OND589577 OWZ589577 PGV589577 PQR589577 QAN589577 QKJ589577 QUF589577 REB589577 RNX589577 RXT589577 SHP589577 SRL589577 TBH589577 TLD589577 TUZ589577 UEV589577 UOR589577 UYN589577 VIJ589577 VSF589577 WCB589577 WLX589577 WVT589577 JH655113 TD655113 ACZ655113 AMV655113 AWR655113 BGN655113 BQJ655113 CAF655113 CKB655113 CTX655113 DDT655113 DNP655113 DXL655113 EHH655113 ERD655113 FAZ655113 FKV655113 FUR655113 GEN655113 GOJ655113 GYF655113 HIB655113 HRX655113 IBT655113 ILP655113 IVL655113 JFH655113 JPD655113 JYZ655113 KIV655113 KSR655113 LCN655113 LMJ655113 LWF655113 MGB655113 MPX655113 MZT655113 NJP655113 NTL655113 ODH655113 OND655113 OWZ655113 PGV655113 PQR655113 QAN655113 QKJ655113 QUF655113 REB655113 RNX655113 RXT655113 SHP655113 SRL655113 TBH655113 TLD655113 TUZ655113 UEV655113 UOR655113 UYN655113 VIJ655113 VSF655113 WCB655113 WLX655113 WVT655113 JH720649 TD720649 ACZ720649 AMV720649 AWR720649 BGN720649 BQJ720649 CAF720649 CKB720649 CTX720649 DDT720649 DNP720649 DXL720649 EHH720649 ERD720649 FAZ720649 FKV720649 FUR720649 GEN720649 GOJ720649 GYF720649 HIB720649 HRX720649 IBT720649 ILP720649 IVL720649 JFH720649 JPD720649 JYZ720649 KIV720649 KSR720649 LCN720649 LMJ720649 LWF720649 MGB720649 MPX720649 MZT720649 NJP720649 NTL720649 ODH720649 OND720649 OWZ720649 PGV720649 PQR720649 QAN720649 QKJ720649 QUF720649 REB720649 RNX720649 RXT720649 SHP720649 SRL720649 TBH720649 TLD720649 TUZ720649 UEV720649 UOR720649 UYN720649 VIJ720649 VSF720649 WCB720649 WLX720649 WVT720649 JH786185 TD786185 ACZ786185 AMV786185 AWR786185 BGN786185 BQJ786185 CAF786185 CKB786185 CTX786185 DDT786185 DNP786185 DXL786185 EHH786185 ERD786185 FAZ786185 FKV786185 FUR786185 GEN786185 GOJ786185 GYF786185 HIB786185 HRX786185 IBT786185 ILP786185 IVL786185 JFH786185 JPD786185 JYZ786185 KIV786185 KSR786185 LCN786185 LMJ786185 LWF786185 MGB786185 MPX786185 MZT786185 NJP786185 NTL786185 ODH786185 OND786185 OWZ786185 PGV786185 PQR786185 QAN786185 QKJ786185 QUF786185 REB786185 RNX786185 RXT786185 SHP786185 SRL786185 TBH786185 TLD786185 TUZ786185 UEV786185 UOR786185 UYN786185 VIJ786185 VSF786185 WCB786185 WLX786185 WVT786185 JH851721 TD851721 ACZ851721 AMV851721 AWR851721 BGN851721 BQJ851721 CAF851721 CKB851721 CTX851721 DDT851721 DNP851721 DXL851721 EHH851721 ERD851721 FAZ851721 FKV851721 FUR851721 GEN851721 GOJ851721 GYF851721 HIB851721 HRX851721 IBT851721 ILP851721 IVL851721 JFH851721 JPD851721 JYZ851721 KIV851721 KSR851721 LCN851721 LMJ851721 LWF851721 MGB851721 MPX851721 MZT851721 NJP851721 NTL851721 ODH851721 OND851721 OWZ851721 PGV851721 PQR851721 QAN851721 QKJ851721 QUF851721 REB851721 RNX851721 RXT851721 SHP851721 SRL851721 TBH851721 TLD851721 TUZ851721 UEV851721 UOR851721 UYN851721 VIJ851721 VSF851721 WCB851721 WLX851721 WVT851721 JH917257 TD917257 ACZ917257 AMV917257 AWR917257 BGN917257 BQJ917257 CAF917257 CKB917257 CTX917257 DDT917257 DNP917257 DXL917257 EHH917257 ERD917257 FAZ917257 FKV917257 FUR917257 GEN917257 GOJ917257 GYF917257 HIB917257 HRX917257 IBT917257 ILP917257 IVL917257 JFH917257 JPD917257 JYZ917257 KIV917257 KSR917257 LCN917257 LMJ917257 LWF917257 MGB917257 MPX917257 MZT917257 NJP917257 NTL917257 ODH917257 OND917257 OWZ917257 PGV917257 PQR917257 QAN917257 QKJ917257 QUF917257 REB917257 RNX917257 RXT917257 SHP917257 SRL917257 TBH917257 TLD917257 TUZ917257 UEV917257 UOR917257 UYN917257 VIJ917257 VSF917257 WCB917257 WLX917257 WVT917257 JH982793 TD982793 ACZ982793 AMV982793 AWR982793 BGN982793 BQJ982793 CAF982793 CKB982793 CTX982793 DDT982793 DNP982793 DXL982793 EHH982793 ERD982793 FAZ982793 FKV982793 FUR982793 GEN982793 GOJ982793 GYF982793 HIB982793 HRX982793 IBT982793 ILP982793 IVL982793 JFH982793 JPD982793 JYZ982793 KIV982793 KSR982793 LCN982793 LMJ982793 LWF982793 MGB982793 MPX982793 MZT982793 NJP982793 NTL982793 ODH982793 OND982793 OWZ982793 PGV982793 PQR982793 QAN982793 QKJ982793 QUF982793 REB982793 RNX982793 RXT982793 SHP982793 SRL982793 TBH982793 TLD982793 TUZ982793 UEV982793 UOR982793 UYN982793 VIJ982793 VSF982793 WCB982793 WLX982793 WVT9 WLX9 WCB9 VSF9 VIJ9 UYN9 UOR9 UEV9 TUZ9 TLD9 TBH9 SRL9 SHP9 RXT9 RNX9 REB9 QUF9 QKJ9 QAN9 PQR9 PGV9 OWZ9 OND9 ODH9 NTL9 NJP9 MZT9 MPX9 MGB9 LWF9 LMJ9 LCN9 KSR9 KIV9 JYZ9 JPD9 JFH9 IVL9 ILP9 IBT9 HRX9 HIB9 GYF9 GOJ9 GEN9 FUR9 FKV9 FAZ9 ERD9 EHH9 DXL9 DNP9 DDT9 CTX9 CKB9 CAF9 BQJ9 BGN9 AWR9 AMV9 ACZ9 TD9 JH9 O9">
      <formula1>0</formula1>
    </dataValidation>
    <dataValidation type="whole" allowBlank="1" showInputMessage="1" showErrorMessage="1" prompt="Marque 1 en caso de haber cumplido la meta" sqref="WVT982795 O982795 O917259 O851723 O786187 O720651 O655115 O589579 O524043 O458507 O392971 O327435 O261899 O196363 O130827 O65291 O982923:O982925 O917387:O917389 O851851:O851853 O786315:O786317 O720779:O720781 O655243:O655245 O589707:O589709 O524171:O524173 O458635:O458637 O393099:O393101 O327563:O327565 O262027:O262029 O196491:O196493 O130955:O130957 O65419:O65421 JH65419:JH65421 TD65419:TD65421 ACZ65419:ACZ65421 AMV65419:AMV65421 AWR65419:AWR65421 BGN65419:BGN65421 BQJ65419:BQJ65421 CAF65419:CAF65421 CKB65419:CKB65421 CTX65419:CTX65421 DDT65419:DDT65421 DNP65419:DNP65421 DXL65419:DXL65421 EHH65419:EHH65421 ERD65419:ERD65421 FAZ65419:FAZ65421 FKV65419:FKV65421 FUR65419:FUR65421 GEN65419:GEN65421 GOJ65419:GOJ65421 GYF65419:GYF65421 HIB65419:HIB65421 HRX65419:HRX65421 IBT65419:IBT65421 ILP65419:ILP65421 IVL65419:IVL65421 JFH65419:JFH65421 JPD65419:JPD65421 JYZ65419:JYZ65421 KIV65419:KIV65421 KSR65419:KSR65421 LCN65419:LCN65421 LMJ65419:LMJ65421 LWF65419:LWF65421 MGB65419:MGB65421 MPX65419:MPX65421 MZT65419:MZT65421 NJP65419:NJP65421 NTL65419:NTL65421 ODH65419:ODH65421 OND65419:OND65421 OWZ65419:OWZ65421 PGV65419:PGV65421 PQR65419:PQR65421 QAN65419:QAN65421 QKJ65419:QKJ65421 QUF65419:QUF65421 REB65419:REB65421 RNX65419:RNX65421 RXT65419:RXT65421 SHP65419:SHP65421 SRL65419:SRL65421 TBH65419:TBH65421 TLD65419:TLD65421 TUZ65419:TUZ65421 UEV65419:UEV65421 UOR65419:UOR65421 UYN65419:UYN65421 VIJ65419:VIJ65421 VSF65419:VSF65421 WCB65419:WCB65421 WLX65419:WLX65421 WVT65419:WVT65421 JH130955:JH130957 TD130955:TD130957 ACZ130955:ACZ130957 AMV130955:AMV130957 AWR130955:AWR130957 BGN130955:BGN130957 BQJ130955:BQJ130957 CAF130955:CAF130957 CKB130955:CKB130957 CTX130955:CTX130957 DDT130955:DDT130957 DNP130955:DNP130957 DXL130955:DXL130957 EHH130955:EHH130957 ERD130955:ERD130957 FAZ130955:FAZ130957 FKV130955:FKV130957 FUR130955:FUR130957 GEN130955:GEN130957 GOJ130955:GOJ130957 GYF130955:GYF130957 HIB130955:HIB130957 HRX130955:HRX130957 IBT130955:IBT130957 ILP130955:ILP130957 IVL130955:IVL130957 JFH130955:JFH130957 JPD130955:JPD130957 JYZ130955:JYZ130957 KIV130955:KIV130957 KSR130955:KSR130957 LCN130955:LCN130957 LMJ130955:LMJ130957 LWF130955:LWF130957 MGB130955:MGB130957 MPX130955:MPX130957 MZT130955:MZT130957 NJP130955:NJP130957 NTL130955:NTL130957 ODH130955:ODH130957 OND130955:OND130957 OWZ130955:OWZ130957 PGV130955:PGV130957 PQR130955:PQR130957 QAN130955:QAN130957 QKJ130955:QKJ130957 QUF130955:QUF130957 REB130955:REB130957 RNX130955:RNX130957 RXT130955:RXT130957 SHP130955:SHP130957 SRL130955:SRL130957 TBH130955:TBH130957 TLD130955:TLD130957 TUZ130955:TUZ130957 UEV130955:UEV130957 UOR130955:UOR130957 UYN130955:UYN130957 VIJ130955:VIJ130957 VSF130955:VSF130957 WCB130955:WCB130957 WLX130955:WLX130957 WVT130955:WVT130957 JH196491:JH196493 TD196491:TD196493 ACZ196491:ACZ196493 AMV196491:AMV196493 AWR196491:AWR196493 BGN196491:BGN196493 BQJ196491:BQJ196493 CAF196491:CAF196493 CKB196491:CKB196493 CTX196491:CTX196493 DDT196491:DDT196493 DNP196491:DNP196493 DXL196491:DXL196493 EHH196491:EHH196493 ERD196491:ERD196493 FAZ196491:FAZ196493 FKV196491:FKV196493 FUR196491:FUR196493 GEN196491:GEN196493 GOJ196491:GOJ196493 GYF196491:GYF196493 HIB196491:HIB196493 HRX196491:HRX196493 IBT196491:IBT196493 ILP196491:ILP196493 IVL196491:IVL196493 JFH196491:JFH196493 JPD196491:JPD196493 JYZ196491:JYZ196493 KIV196491:KIV196493 KSR196491:KSR196493 LCN196491:LCN196493 LMJ196491:LMJ196493 LWF196491:LWF196493 MGB196491:MGB196493 MPX196491:MPX196493 MZT196491:MZT196493 NJP196491:NJP196493 NTL196491:NTL196493 ODH196491:ODH196493 OND196491:OND196493 OWZ196491:OWZ196493 PGV196491:PGV196493 PQR196491:PQR196493 QAN196491:QAN196493 QKJ196491:QKJ196493 QUF196491:QUF196493 REB196491:REB196493 RNX196491:RNX196493 RXT196491:RXT196493 SHP196491:SHP196493 SRL196491:SRL196493 TBH196491:TBH196493 TLD196491:TLD196493 TUZ196491:TUZ196493 UEV196491:UEV196493 UOR196491:UOR196493 UYN196491:UYN196493 VIJ196491:VIJ196493 VSF196491:VSF196493 WCB196491:WCB196493 WLX196491:WLX196493 WVT196491:WVT196493 JH262027:JH262029 TD262027:TD262029 ACZ262027:ACZ262029 AMV262027:AMV262029 AWR262027:AWR262029 BGN262027:BGN262029 BQJ262027:BQJ262029 CAF262027:CAF262029 CKB262027:CKB262029 CTX262027:CTX262029 DDT262027:DDT262029 DNP262027:DNP262029 DXL262027:DXL262029 EHH262027:EHH262029 ERD262027:ERD262029 FAZ262027:FAZ262029 FKV262027:FKV262029 FUR262027:FUR262029 GEN262027:GEN262029 GOJ262027:GOJ262029 GYF262027:GYF262029 HIB262027:HIB262029 HRX262027:HRX262029 IBT262027:IBT262029 ILP262027:ILP262029 IVL262027:IVL262029 JFH262027:JFH262029 JPD262027:JPD262029 JYZ262027:JYZ262029 KIV262027:KIV262029 KSR262027:KSR262029 LCN262027:LCN262029 LMJ262027:LMJ262029 LWF262027:LWF262029 MGB262027:MGB262029 MPX262027:MPX262029 MZT262027:MZT262029 NJP262027:NJP262029 NTL262027:NTL262029 ODH262027:ODH262029 OND262027:OND262029 OWZ262027:OWZ262029 PGV262027:PGV262029 PQR262027:PQR262029 QAN262027:QAN262029 QKJ262027:QKJ262029 QUF262027:QUF262029 REB262027:REB262029 RNX262027:RNX262029 RXT262027:RXT262029 SHP262027:SHP262029 SRL262027:SRL262029 TBH262027:TBH262029 TLD262027:TLD262029 TUZ262027:TUZ262029 UEV262027:UEV262029 UOR262027:UOR262029 UYN262027:UYN262029 VIJ262027:VIJ262029 VSF262027:VSF262029 WCB262027:WCB262029 WLX262027:WLX262029 WVT262027:WVT262029 JH327563:JH327565 TD327563:TD327565 ACZ327563:ACZ327565 AMV327563:AMV327565 AWR327563:AWR327565 BGN327563:BGN327565 BQJ327563:BQJ327565 CAF327563:CAF327565 CKB327563:CKB327565 CTX327563:CTX327565 DDT327563:DDT327565 DNP327563:DNP327565 DXL327563:DXL327565 EHH327563:EHH327565 ERD327563:ERD327565 FAZ327563:FAZ327565 FKV327563:FKV327565 FUR327563:FUR327565 GEN327563:GEN327565 GOJ327563:GOJ327565 GYF327563:GYF327565 HIB327563:HIB327565 HRX327563:HRX327565 IBT327563:IBT327565 ILP327563:ILP327565 IVL327563:IVL327565 JFH327563:JFH327565 JPD327563:JPD327565 JYZ327563:JYZ327565 KIV327563:KIV327565 KSR327563:KSR327565 LCN327563:LCN327565 LMJ327563:LMJ327565 LWF327563:LWF327565 MGB327563:MGB327565 MPX327563:MPX327565 MZT327563:MZT327565 NJP327563:NJP327565 NTL327563:NTL327565 ODH327563:ODH327565 OND327563:OND327565 OWZ327563:OWZ327565 PGV327563:PGV327565 PQR327563:PQR327565 QAN327563:QAN327565 QKJ327563:QKJ327565 QUF327563:QUF327565 REB327563:REB327565 RNX327563:RNX327565 RXT327563:RXT327565 SHP327563:SHP327565 SRL327563:SRL327565 TBH327563:TBH327565 TLD327563:TLD327565 TUZ327563:TUZ327565 UEV327563:UEV327565 UOR327563:UOR327565 UYN327563:UYN327565 VIJ327563:VIJ327565 VSF327563:VSF327565 WCB327563:WCB327565 WLX327563:WLX327565 WVT327563:WVT327565 JH393099:JH393101 TD393099:TD393101 ACZ393099:ACZ393101 AMV393099:AMV393101 AWR393099:AWR393101 BGN393099:BGN393101 BQJ393099:BQJ393101 CAF393099:CAF393101 CKB393099:CKB393101 CTX393099:CTX393101 DDT393099:DDT393101 DNP393099:DNP393101 DXL393099:DXL393101 EHH393099:EHH393101 ERD393099:ERD393101 FAZ393099:FAZ393101 FKV393099:FKV393101 FUR393099:FUR393101 GEN393099:GEN393101 GOJ393099:GOJ393101 GYF393099:GYF393101 HIB393099:HIB393101 HRX393099:HRX393101 IBT393099:IBT393101 ILP393099:ILP393101 IVL393099:IVL393101 JFH393099:JFH393101 JPD393099:JPD393101 JYZ393099:JYZ393101 KIV393099:KIV393101 KSR393099:KSR393101 LCN393099:LCN393101 LMJ393099:LMJ393101 LWF393099:LWF393101 MGB393099:MGB393101 MPX393099:MPX393101 MZT393099:MZT393101 NJP393099:NJP393101 NTL393099:NTL393101 ODH393099:ODH393101 OND393099:OND393101 OWZ393099:OWZ393101 PGV393099:PGV393101 PQR393099:PQR393101 QAN393099:QAN393101 QKJ393099:QKJ393101 QUF393099:QUF393101 REB393099:REB393101 RNX393099:RNX393101 RXT393099:RXT393101 SHP393099:SHP393101 SRL393099:SRL393101 TBH393099:TBH393101 TLD393099:TLD393101 TUZ393099:TUZ393101 UEV393099:UEV393101 UOR393099:UOR393101 UYN393099:UYN393101 VIJ393099:VIJ393101 VSF393099:VSF393101 WCB393099:WCB393101 WLX393099:WLX393101 WVT393099:WVT393101 JH458635:JH458637 TD458635:TD458637 ACZ458635:ACZ458637 AMV458635:AMV458637 AWR458635:AWR458637 BGN458635:BGN458637 BQJ458635:BQJ458637 CAF458635:CAF458637 CKB458635:CKB458637 CTX458635:CTX458637 DDT458635:DDT458637 DNP458635:DNP458637 DXL458635:DXL458637 EHH458635:EHH458637 ERD458635:ERD458637 FAZ458635:FAZ458637 FKV458635:FKV458637 FUR458635:FUR458637 GEN458635:GEN458637 GOJ458635:GOJ458637 GYF458635:GYF458637 HIB458635:HIB458637 HRX458635:HRX458637 IBT458635:IBT458637 ILP458635:ILP458637 IVL458635:IVL458637 JFH458635:JFH458637 JPD458635:JPD458637 JYZ458635:JYZ458637 KIV458635:KIV458637 KSR458635:KSR458637 LCN458635:LCN458637 LMJ458635:LMJ458637 LWF458635:LWF458637 MGB458635:MGB458637 MPX458635:MPX458637 MZT458635:MZT458637 NJP458635:NJP458637 NTL458635:NTL458637 ODH458635:ODH458637 OND458635:OND458637 OWZ458635:OWZ458637 PGV458635:PGV458637 PQR458635:PQR458637 QAN458635:QAN458637 QKJ458635:QKJ458637 QUF458635:QUF458637 REB458635:REB458637 RNX458635:RNX458637 RXT458635:RXT458637 SHP458635:SHP458637 SRL458635:SRL458637 TBH458635:TBH458637 TLD458635:TLD458637 TUZ458635:TUZ458637 UEV458635:UEV458637 UOR458635:UOR458637 UYN458635:UYN458637 VIJ458635:VIJ458637 VSF458635:VSF458637 WCB458635:WCB458637 WLX458635:WLX458637 WVT458635:WVT458637 JH524171:JH524173 TD524171:TD524173 ACZ524171:ACZ524173 AMV524171:AMV524173 AWR524171:AWR524173 BGN524171:BGN524173 BQJ524171:BQJ524173 CAF524171:CAF524173 CKB524171:CKB524173 CTX524171:CTX524173 DDT524171:DDT524173 DNP524171:DNP524173 DXL524171:DXL524173 EHH524171:EHH524173 ERD524171:ERD524173 FAZ524171:FAZ524173 FKV524171:FKV524173 FUR524171:FUR524173 GEN524171:GEN524173 GOJ524171:GOJ524173 GYF524171:GYF524173 HIB524171:HIB524173 HRX524171:HRX524173 IBT524171:IBT524173 ILP524171:ILP524173 IVL524171:IVL524173 JFH524171:JFH524173 JPD524171:JPD524173 JYZ524171:JYZ524173 KIV524171:KIV524173 KSR524171:KSR524173 LCN524171:LCN524173 LMJ524171:LMJ524173 LWF524171:LWF524173 MGB524171:MGB524173 MPX524171:MPX524173 MZT524171:MZT524173 NJP524171:NJP524173 NTL524171:NTL524173 ODH524171:ODH524173 OND524171:OND524173 OWZ524171:OWZ524173 PGV524171:PGV524173 PQR524171:PQR524173 QAN524171:QAN524173 QKJ524171:QKJ524173 QUF524171:QUF524173 REB524171:REB524173 RNX524171:RNX524173 RXT524171:RXT524173 SHP524171:SHP524173 SRL524171:SRL524173 TBH524171:TBH524173 TLD524171:TLD524173 TUZ524171:TUZ524173 UEV524171:UEV524173 UOR524171:UOR524173 UYN524171:UYN524173 VIJ524171:VIJ524173 VSF524171:VSF524173 WCB524171:WCB524173 WLX524171:WLX524173 WVT524171:WVT524173 JH589707:JH589709 TD589707:TD589709 ACZ589707:ACZ589709 AMV589707:AMV589709 AWR589707:AWR589709 BGN589707:BGN589709 BQJ589707:BQJ589709 CAF589707:CAF589709 CKB589707:CKB589709 CTX589707:CTX589709 DDT589707:DDT589709 DNP589707:DNP589709 DXL589707:DXL589709 EHH589707:EHH589709 ERD589707:ERD589709 FAZ589707:FAZ589709 FKV589707:FKV589709 FUR589707:FUR589709 GEN589707:GEN589709 GOJ589707:GOJ589709 GYF589707:GYF589709 HIB589707:HIB589709 HRX589707:HRX589709 IBT589707:IBT589709 ILP589707:ILP589709 IVL589707:IVL589709 JFH589707:JFH589709 JPD589707:JPD589709 JYZ589707:JYZ589709 KIV589707:KIV589709 KSR589707:KSR589709 LCN589707:LCN589709 LMJ589707:LMJ589709 LWF589707:LWF589709 MGB589707:MGB589709 MPX589707:MPX589709 MZT589707:MZT589709 NJP589707:NJP589709 NTL589707:NTL589709 ODH589707:ODH589709 OND589707:OND589709 OWZ589707:OWZ589709 PGV589707:PGV589709 PQR589707:PQR589709 QAN589707:QAN589709 QKJ589707:QKJ589709 QUF589707:QUF589709 REB589707:REB589709 RNX589707:RNX589709 RXT589707:RXT589709 SHP589707:SHP589709 SRL589707:SRL589709 TBH589707:TBH589709 TLD589707:TLD589709 TUZ589707:TUZ589709 UEV589707:UEV589709 UOR589707:UOR589709 UYN589707:UYN589709 VIJ589707:VIJ589709 VSF589707:VSF589709 WCB589707:WCB589709 WLX589707:WLX589709 WVT589707:WVT589709 JH655243:JH655245 TD655243:TD655245 ACZ655243:ACZ655245 AMV655243:AMV655245 AWR655243:AWR655245 BGN655243:BGN655245 BQJ655243:BQJ655245 CAF655243:CAF655245 CKB655243:CKB655245 CTX655243:CTX655245 DDT655243:DDT655245 DNP655243:DNP655245 DXL655243:DXL655245 EHH655243:EHH655245 ERD655243:ERD655245 FAZ655243:FAZ655245 FKV655243:FKV655245 FUR655243:FUR655245 GEN655243:GEN655245 GOJ655243:GOJ655245 GYF655243:GYF655245 HIB655243:HIB655245 HRX655243:HRX655245 IBT655243:IBT655245 ILP655243:ILP655245 IVL655243:IVL655245 JFH655243:JFH655245 JPD655243:JPD655245 JYZ655243:JYZ655245 KIV655243:KIV655245 KSR655243:KSR655245 LCN655243:LCN655245 LMJ655243:LMJ655245 LWF655243:LWF655245 MGB655243:MGB655245 MPX655243:MPX655245 MZT655243:MZT655245 NJP655243:NJP655245 NTL655243:NTL655245 ODH655243:ODH655245 OND655243:OND655245 OWZ655243:OWZ655245 PGV655243:PGV655245 PQR655243:PQR655245 QAN655243:QAN655245 QKJ655243:QKJ655245 QUF655243:QUF655245 REB655243:REB655245 RNX655243:RNX655245 RXT655243:RXT655245 SHP655243:SHP655245 SRL655243:SRL655245 TBH655243:TBH655245 TLD655243:TLD655245 TUZ655243:TUZ655245 UEV655243:UEV655245 UOR655243:UOR655245 UYN655243:UYN655245 VIJ655243:VIJ655245 VSF655243:VSF655245 WCB655243:WCB655245 WLX655243:WLX655245 WVT655243:WVT655245 JH720779:JH720781 TD720779:TD720781 ACZ720779:ACZ720781 AMV720779:AMV720781 AWR720779:AWR720781 BGN720779:BGN720781 BQJ720779:BQJ720781 CAF720779:CAF720781 CKB720779:CKB720781 CTX720779:CTX720781 DDT720779:DDT720781 DNP720779:DNP720781 DXL720779:DXL720781 EHH720779:EHH720781 ERD720779:ERD720781 FAZ720779:FAZ720781 FKV720779:FKV720781 FUR720779:FUR720781 GEN720779:GEN720781 GOJ720779:GOJ720781 GYF720779:GYF720781 HIB720779:HIB720781 HRX720779:HRX720781 IBT720779:IBT720781 ILP720779:ILP720781 IVL720779:IVL720781 JFH720779:JFH720781 JPD720779:JPD720781 JYZ720779:JYZ720781 KIV720779:KIV720781 KSR720779:KSR720781 LCN720779:LCN720781 LMJ720779:LMJ720781 LWF720779:LWF720781 MGB720779:MGB720781 MPX720779:MPX720781 MZT720779:MZT720781 NJP720779:NJP720781 NTL720779:NTL720781 ODH720779:ODH720781 OND720779:OND720781 OWZ720779:OWZ720781 PGV720779:PGV720781 PQR720779:PQR720781 QAN720779:QAN720781 QKJ720779:QKJ720781 QUF720779:QUF720781 REB720779:REB720781 RNX720779:RNX720781 RXT720779:RXT720781 SHP720779:SHP720781 SRL720779:SRL720781 TBH720779:TBH720781 TLD720779:TLD720781 TUZ720779:TUZ720781 UEV720779:UEV720781 UOR720779:UOR720781 UYN720779:UYN720781 VIJ720779:VIJ720781 VSF720779:VSF720781 WCB720779:WCB720781 WLX720779:WLX720781 WVT720779:WVT720781 JH786315:JH786317 TD786315:TD786317 ACZ786315:ACZ786317 AMV786315:AMV786317 AWR786315:AWR786317 BGN786315:BGN786317 BQJ786315:BQJ786317 CAF786315:CAF786317 CKB786315:CKB786317 CTX786315:CTX786317 DDT786315:DDT786317 DNP786315:DNP786317 DXL786315:DXL786317 EHH786315:EHH786317 ERD786315:ERD786317 FAZ786315:FAZ786317 FKV786315:FKV786317 FUR786315:FUR786317 GEN786315:GEN786317 GOJ786315:GOJ786317 GYF786315:GYF786317 HIB786315:HIB786317 HRX786315:HRX786317 IBT786315:IBT786317 ILP786315:ILP786317 IVL786315:IVL786317 JFH786315:JFH786317 JPD786315:JPD786317 JYZ786315:JYZ786317 KIV786315:KIV786317 KSR786315:KSR786317 LCN786315:LCN786317 LMJ786315:LMJ786317 LWF786315:LWF786317 MGB786315:MGB786317 MPX786315:MPX786317 MZT786315:MZT786317 NJP786315:NJP786317 NTL786315:NTL786317 ODH786315:ODH786317 OND786315:OND786317 OWZ786315:OWZ786317 PGV786315:PGV786317 PQR786315:PQR786317 QAN786315:QAN786317 QKJ786315:QKJ786317 QUF786315:QUF786317 REB786315:REB786317 RNX786315:RNX786317 RXT786315:RXT786317 SHP786315:SHP786317 SRL786315:SRL786317 TBH786315:TBH786317 TLD786315:TLD786317 TUZ786315:TUZ786317 UEV786315:UEV786317 UOR786315:UOR786317 UYN786315:UYN786317 VIJ786315:VIJ786317 VSF786315:VSF786317 WCB786315:WCB786317 WLX786315:WLX786317 WVT786315:WVT786317 JH851851:JH851853 TD851851:TD851853 ACZ851851:ACZ851853 AMV851851:AMV851853 AWR851851:AWR851853 BGN851851:BGN851853 BQJ851851:BQJ851853 CAF851851:CAF851853 CKB851851:CKB851853 CTX851851:CTX851853 DDT851851:DDT851853 DNP851851:DNP851853 DXL851851:DXL851853 EHH851851:EHH851853 ERD851851:ERD851853 FAZ851851:FAZ851853 FKV851851:FKV851853 FUR851851:FUR851853 GEN851851:GEN851853 GOJ851851:GOJ851853 GYF851851:GYF851853 HIB851851:HIB851853 HRX851851:HRX851853 IBT851851:IBT851853 ILP851851:ILP851853 IVL851851:IVL851853 JFH851851:JFH851853 JPD851851:JPD851853 JYZ851851:JYZ851853 KIV851851:KIV851853 KSR851851:KSR851853 LCN851851:LCN851853 LMJ851851:LMJ851853 LWF851851:LWF851853 MGB851851:MGB851853 MPX851851:MPX851853 MZT851851:MZT851853 NJP851851:NJP851853 NTL851851:NTL851853 ODH851851:ODH851853 OND851851:OND851853 OWZ851851:OWZ851853 PGV851851:PGV851853 PQR851851:PQR851853 QAN851851:QAN851853 QKJ851851:QKJ851853 QUF851851:QUF851853 REB851851:REB851853 RNX851851:RNX851853 RXT851851:RXT851853 SHP851851:SHP851853 SRL851851:SRL851853 TBH851851:TBH851853 TLD851851:TLD851853 TUZ851851:TUZ851853 UEV851851:UEV851853 UOR851851:UOR851853 UYN851851:UYN851853 VIJ851851:VIJ851853 VSF851851:VSF851853 WCB851851:WCB851853 WLX851851:WLX851853 WVT851851:WVT851853 JH917387:JH917389 TD917387:TD917389 ACZ917387:ACZ917389 AMV917387:AMV917389 AWR917387:AWR917389 BGN917387:BGN917389 BQJ917387:BQJ917389 CAF917387:CAF917389 CKB917387:CKB917389 CTX917387:CTX917389 DDT917387:DDT917389 DNP917387:DNP917389 DXL917387:DXL917389 EHH917387:EHH917389 ERD917387:ERD917389 FAZ917387:FAZ917389 FKV917387:FKV917389 FUR917387:FUR917389 GEN917387:GEN917389 GOJ917387:GOJ917389 GYF917387:GYF917389 HIB917387:HIB917389 HRX917387:HRX917389 IBT917387:IBT917389 ILP917387:ILP917389 IVL917387:IVL917389 JFH917387:JFH917389 JPD917387:JPD917389 JYZ917387:JYZ917389 KIV917387:KIV917389 KSR917387:KSR917389 LCN917387:LCN917389 LMJ917387:LMJ917389 LWF917387:LWF917389 MGB917387:MGB917389 MPX917387:MPX917389 MZT917387:MZT917389 NJP917387:NJP917389 NTL917387:NTL917389 ODH917387:ODH917389 OND917387:OND917389 OWZ917387:OWZ917389 PGV917387:PGV917389 PQR917387:PQR917389 QAN917387:QAN917389 QKJ917387:QKJ917389 QUF917387:QUF917389 REB917387:REB917389 RNX917387:RNX917389 RXT917387:RXT917389 SHP917387:SHP917389 SRL917387:SRL917389 TBH917387:TBH917389 TLD917387:TLD917389 TUZ917387:TUZ917389 UEV917387:UEV917389 UOR917387:UOR917389 UYN917387:UYN917389 VIJ917387:VIJ917389 VSF917387:VSF917389 WCB917387:WCB917389 WLX917387:WLX917389 WVT917387:WVT917389 JH982923:JH982925 TD982923:TD982925 ACZ982923:ACZ982925 AMV982923:AMV982925 AWR982923:AWR982925 BGN982923:BGN982925 BQJ982923:BQJ982925 CAF982923:CAF982925 CKB982923:CKB982925 CTX982923:CTX982925 DDT982923:DDT982925 DNP982923:DNP982925 DXL982923:DXL982925 EHH982923:EHH982925 ERD982923:ERD982925 FAZ982923:FAZ982925 FKV982923:FKV982925 FUR982923:FUR982925 GEN982923:GEN982925 GOJ982923:GOJ982925 GYF982923:GYF982925 HIB982923:HIB982925 HRX982923:HRX982925 IBT982923:IBT982925 ILP982923:ILP982925 IVL982923:IVL982925 JFH982923:JFH982925 JPD982923:JPD982925 JYZ982923:JYZ982925 KIV982923:KIV982925 KSR982923:KSR982925 LCN982923:LCN982925 LMJ982923:LMJ982925 LWF982923:LWF982925 MGB982923:MGB982925 MPX982923:MPX982925 MZT982923:MZT982925 NJP982923:NJP982925 NTL982923:NTL982925 ODH982923:ODH982925 OND982923:OND982925 OWZ982923:OWZ982925 PGV982923:PGV982925 PQR982923:PQR982925 QAN982923:QAN982925 QKJ982923:QKJ982925 QUF982923:QUF982925 REB982923:REB982925 RNX982923:RNX982925 RXT982923:RXT982925 SHP982923:SHP982925 SRL982923:SRL982925 TBH982923:TBH982925 TLD982923:TLD982925 TUZ982923:TUZ982925 UEV982923:UEV982925 UOR982923:UOR982925 UYN982923:UYN982925 VIJ982923:VIJ982925 VSF982923:VSF982925 WCB982923:WCB982925 WLX982923:WLX982925 WVT982923:WVT982925 JH65291 TD65291 ACZ65291 AMV65291 AWR65291 BGN65291 BQJ65291 CAF65291 CKB65291 CTX65291 DDT65291 DNP65291 DXL65291 EHH65291 ERD65291 FAZ65291 FKV65291 FUR65291 GEN65291 GOJ65291 GYF65291 HIB65291 HRX65291 IBT65291 ILP65291 IVL65291 JFH65291 JPD65291 JYZ65291 KIV65291 KSR65291 LCN65291 LMJ65291 LWF65291 MGB65291 MPX65291 MZT65291 NJP65291 NTL65291 ODH65291 OND65291 OWZ65291 PGV65291 PQR65291 QAN65291 QKJ65291 QUF65291 REB65291 RNX65291 RXT65291 SHP65291 SRL65291 TBH65291 TLD65291 TUZ65291 UEV65291 UOR65291 UYN65291 VIJ65291 VSF65291 WCB65291 WLX65291 WVT65291 JH130827 TD130827 ACZ130827 AMV130827 AWR130827 BGN130827 BQJ130827 CAF130827 CKB130827 CTX130827 DDT130827 DNP130827 DXL130827 EHH130827 ERD130827 FAZ130827 FKV130827 FUR130827 GEN130827 GOJ130827 GYF130827 HIB130827 HRX130827 IBT130827 ILP130827 IVL130827 JFH130827 JPD130827 JYZ130827 KIV130827 KSR130827 LCN130827 LMJ130827 LWF130827 MGB130827 MPX130827 MZT130827 NJP130827 NTL130827 ODH130827 OND130827 OWZ130827 PGV130827 PQR130827 QAN130827 QKJ130827 QUF130827 REB130827 RNX130827 RXT130827 SHP130827 SRL130827 TBH130827 TLD130827 TUZ130827 UEV130827 UOR130827 UYN130827 VIJ130827 VSF130827 WCB130827 WLX130827 WVT130827 JH196363 TD196363 ACZ196363 AMV196363 AWR196363 BGN196363 BQJ196363 CAF196363 CKB196363 CTX196363 DDT196363 DNP196363 DXL196363 EHH196363 ERD196363 FAZ196363 FKV196363 FUR196363 GEN196363 GOJ196363 GYF196363 HIB196363 HRX196363 IBT196363 ILP196363 IVL196363 JFH196363 JPD196363 JYZ196363 KIV196363 KSR196363 LCN196363 LMJ196363 LWF196363 MGB196363 MPX196363 MZT196363 NJP196363 NTL196363 ODH196363 OND196363 OWZ196363 PGV196363 PQR196363 QAN196363 QKJ196363 QUF196363 REB196363 RNX196363 RXT196363 SHP196363 SRL196363 TBH196363 TLD196363 TUZ196363 UEV196363 UOR196363 UYN196363 VIJ196363 VSF196363 WCB196363 WLX196363 WVT196363 JH261899 TD261899 ACZ261899 AMV261899 AWR261899 BGN261899 BQJ261899 CAF261899 CKB261899 CTX261899 DDT261899 DNP261899 DXL261899 EHH261899 ERD261899 FAZ261899 FKV261899 FUR261899 GEN261899 GOJ261899 GYF261899 HIB261899 HRX261899 IBT261899 ILP261899 IVL261899 JFH261899 JPD261899 JYZ261899 KIV261899 KSR261899 LCN261899 LMJ261899 LWF261899 MGB261899 MPX261899 MZT261899 NJP261899 NTL261899 ODH261899 OND261899 OWZ261899 PGV261899 PQR261899 QAN261899 QKJ261899 QUF261899 REB261899 RNX261899 RXT261899 SHP261899 SRL261899 TBH261899 TLD261899 TUZ261899 UEV261899 UOR261899 UYN261899 VIJ261899 VSF261899 WCB261899 WLX261899 WVT261899 JH327435 TD327435 ACZ327435 AMV327435 AWR327435 BGN327435 BQJ327435 CAF327435 CKB327435 CTX327435 DDT327435 DNP327435 DXL327435 EHH327435 ERD327435 FAZ327435 FKV327435 FUR327435 GEN327435 GOJ327435 GYF327435 HIB327435 HRX327435 IBT327435 ILP327435 IVL327435 JFH327435 JPD327435 JYZ327435 KIV327435 KSR327435 LCN327435 LMJ327435 LWF327435 MGB327435 MPX327435 MZT327435 NJP327435 NTL327435 ODH327435 OND327435 OWZ327435 PGV327435 PQR327435 QAN327435 QKJ327435 QUF327435 REB327435 RNX327435 RXT327435 SHP327435 SRL327435 TBH327435 TLD327435 TUZ327435 UEV327435 UOR327435 UYN327435 VIJ327435 VSF327435 WCB327435 WLX327435 WVT327435 JH392971 TD392971 ACZ392971 AMV392971 AWR392971 BGN392971 BQJ392971 CAF392971 CKB392971 CTX392971 DDT392971 DNP392971 DXL392971 EHH392971 ERD392971 FAZ392971 FKV392971 FUR392971 GEN392971 GOJ392971 GYF392971 HIB392971 HRX392971 IBT392971 ILP392971 IVL392971 JFH392971 JPD392971 JYZ392971 KIV392971 KSR392971 LCN392971 LMJ392971 LWF392971 MGB392971 MPX392971 MZT392971 NJP392971 NTL392971 ODH392971 OND392971 OWZ392971 PGV392971 PQR392971 QAN392971 QKJ392971 QUF392971 REB392971 RNX392971 RXT392971 SHP392971 SRL392971 TBH392971 TLD392971 TUZ392971 UEV392971 UOR392971 UYN392971 VIJ392971 VSF392971 WCB392971 WLX392971 WVT392971 JH458507 TD458507 ACZ458507 AMV458507 AWR458507 BGN458507 BQJ458507 CAF458507 CKB458507 CTX458507 DDT458507 DNP458507 DXL458507 EHH458507 ERD458507 FAZ458507 FKV458507 FUR458507 GEN458507 GOJ458507 GYF458507 HIB458507 HRX458507 IBT458507 ILP458507 IVL458507 JFH458507 JPD458507 JYZ458507 KIV458507 KSR458507 LCN458507 LMJ458507 LWF458507 MGB458507 MPX458507 MZT458507 NJP458507 NTL458507 ODH458507 OND458507 OWZ458507 PGV458507 PQR458507 QAN458507 QKJ458507 QUF458507 REB458507 RNX458507 RXT458507 SHP458507 SRL458507 TBH458507 TLD458507 TUZ458507 UEV458507 UOR458507 UYN458507 VIJ458507 VSF458507 WCB458507 WLX458507 WVT458507 JH524043 TD524043 ACZ524043 AMV524043 AWR524043 BGN524043 BQJ524043 CAF524043 CKB524043 CTX524043 DDT524043 DNP524043 DXL524043 EHH524043 ERD524043 FAZ524043 FKV524043 FUR524043 GEN524043 GOJ524043 GYF524043 HIB524043 HRX524043 IBT524043 ILP524043 IVL524043 JFH524043 JPD524043 JYZ524043 KIV524043 KSR524043 LCN524043 LMJ524043 LWF524043 MGB524043 MPX524043 MZT524043 NJP524043 NTL524043 ODH524043 OND524043 OWZ524043 PGV524043 PQR524043 QAN524043 QKJ524043 QUF524043 REB524043 RNX524043 RXT524043 SHP524043 SRL524043 TBH524043 TLD524043 TUZ524043 UEV524043 UOR524043 UYN524043 VIJ524043 VSF524043 WCB524043 WLX524043 WVT524043 JH589579 TD589579 ACZ589579 AMV589579 AWR589579 BGN589579 BQJ589579 CAF589579 CKB589579 CTX589579 DDT589579 DNP589579 DXL589579 EHH589579 ERD589579 FAZ589579 FKV589579 FUR589579 GEN589579 GOJ589579 GYF589579 HIB589579 HRX589579 IBT589579 ILP589579 IVL589579 JFH589579 JPD589579 JYZ589579 KIV589579 KSR589579 LCN589579 LMJ589579 LWF589579 MGB589579 MPX589579 MZT589579 NJP589579 NTL589579 ODH589579 OND589579 OWZ589579 PGV589579 PQR589579 QAN589579 QKJ589579 QUF589579 REB589579 RNX589579 RXT589579 SHP589579 SRL589579 TBH589579 TLD589579 TUZ589579 UEV589579 UOR589579 UYN589579 VIJ589579 VSF589579 WCB589579 WLX589579 WVT589579 JH655115 TD655115 ACZ655115 AMV655115 AWR655115 BGN655115 BQJ655115 CAF655115 CKB655115 CTX655115 DDT655115 DNP655115 DXL655115 EHH655115 ERD655115 FAZ655115 FKV655115 FUR655115 GEN655115 GOJ655115 GYF655115 HIB655115 HRX655115 IBT655115 ILP655115 IVL655115 JFH655115 JPD655115 JYZ655115 KIV655115 KSR655115 LCN655115 LMJ655115 LWF655115 MGB655115 MPX655115 MZT655115 NJP655115 NTL655115 ODH655115 OND655115 OWZ655115 PGV655115 PQR655115 QAN655115 QKJ655115 QUF655115 REB655115 RNX655115 RXT655115 SHP655115 SRL655115 TBH655115 TLD655115 TUZ655115 UEV655115 UOR655115 UYN655115 VIJ655115 VSF655115 WCB655115 WLX655115 WVT655115 JH720651 TD720651 ACZ720651 AMV720651 AWR720651 BGN720651 BQJ720651 CAF720651 CKB720651 CTX720651 DDT720651 DNP720651 DXL720651 EHH720651 ERD720651 FAZ720651 FKV720651 FUR720651 GEN720651 GOJ720651 GYF720651 HIB720651 HRX720651 IBT720651 ILP720651 IVL720651 JFH720651 JPD720651 JYZ720651 KIV720651 KSR720651 LCN720651 LMJ720651 LWF720651 MGB720651 MPX720651 MZT720651 NJP720651 NTL720651 ODH720651 OND720651 OWZ720651 PGV720651 PQR720651 QAN720651 QKJ720651 QUF720651 REB720651 RNX720651 RXT720651 SHP720651 SRL720651 TBH720651 TLD720651 TUZ720651 UEV720651 UOR720651 UYN720651 VIJ720651 VSF720651 WCB720651 WLX720651 WVT720651 JH786187 TD786187 ACZ786187 AMV786187 AWR786187 BGN786187 BQJ786187 CAF786187 CKB786187 CTX786187 DDT786187 DNP786187 DXL786187 EHH786187 ERD786187 FAZ786187 FKV786187 FUR786187 GEN786187 GOJ786187 GYF786187 HIB786187 HRX786187 IBT786187 ILP786187 IVL786187 JFH786187 JPD786187 JYZ786187 KIV786187 KSR786187 LCN786187 LMJ786187 LWF786187 MGB786187 MPX786187 MZT786187 NJP786187 NTL786187 ODH786187 OND786187 OWZ786187 PGV786187 PQR786187 QAN786187 QKJ786187 QUF786187 REB786187 RNX786187 RXT786187 SHP786187 SRL786187 TBH786187 TLD786187 TUZ786187 UEV786187 UOR786187 UYN786187 VIJ786187 VSF786187 WCB786187 WLX786187 WVT786187 JH851723 TD851723 ACZ851723 AMV851723 AWR851723 BGN851723 BQJ851723 CAF851723 CKB851723 CTX851723 DDT851723 DNP851723 DXL851723 EHH851723 ERD851723 FAZ851723 FKV851723 FUR851723 GEN851723 GOJ851723 GYF851723 HIB851723 HRX851723 IBT851723 ILP851723 IVL851723 JFH851723 JPD851723 JYZ851723 KIV851723 KSR851723 LCN851723 LMJ851723 LWF851723 MGB851723 MPX851723 MZT851723 NJP851723 NTL851723 ODH851723 OND851723 OWZ851723 PGV851723 PQR851723 QAN851723 QKJ851723 QUF851723 REB851723 RNX851723 RXT851723 SHP851723 SRL851723 TBH851723 TLD851723 TUZ851723 UEV851723 UOR851723 UYN851723 VIJ851723 VSF851723 WCB851723 WLX851723 WVT851723 JH917259 TD917259 ACZ917259 AMV917259 AWR917259 BGN917259 BQJ917259 CAF917259 CKB917259 CTX917259 DDT917259 DNP917259 DXL917259 EHH917259 ERD917259 FAZ917259 FKV917259 FUR917259 GEN917259 GOJ917259 GYF917259 HIB917259 HRX917259 IBT917259 ILP917259 IVL917259 JFH917259 JPD917259 JYZ917259 KIV917259 KSR917259 LCN917259 LMJ917259 LWF917259 MGB917259 MPX917259 MZT917259 NJP917259 NTL917259 ODH917259 OND917259 OWZ917259 PGV917259 PQR917259 QAN917259 QKJ917259 QUF917259 REB917259 RNX917259 RXT917259 SHP917259 SRL917259 TBH917259 TLD917259 TUZ917259 UEV917259 UOR917259 UYN917259 VIJ917259 VSF917259 WCB917259 WLX917259 WVT917259 JH982795 TD982795 ACZ982795 AMV982795 AWR982795 BGN982795 BQJ982795 CAF982795 CKB982795 CTX982795 DDT982795 DNP982795 DXL982795 EHH982795 ERD982795 FAZ982795 FKV982795 FUR982795 GEN982795 GOJ982795 GYF982795 HIB982795 HRX982795 IBT982795 ILP982795 IVL982795 JFH982795 JPD982795 JYZ982795 KIV982795 KSR982795 LCN982795 LMJ982795 LWF982795 MGB982795 MPX982795 MZT982795 NJP982795 NTL982795 ODH982795 OND982795 OWZ982795 PGV982795 PQR982795 QAN982795 QKJ982795 QUF982795 REB982795 RNX982795 RXT982795 SHP982795 SRL982795 TBH982795 TLD982795 TUZ982795 UEV982795 UOR982795 UYN982795 VIJ982795 VSF982795 WCB982795 WLX982795">
      <formula1>0</formula1>
      <formula2>1</formula2>
    </dataValidation>
    <dataValidation type="whole" operator="greaterThanOrEqual" allowBlank="1" showInputMessage="1" showErrorMessage="1" sqref="WVT983038 O983038 O917502 O851966 O786430 O720894 O655358 O589822 O524286 O458750 O393214 O327678 O262142 O196606 O131070 O65534 J983021:J983030 J917485:J917494 J851949:J851958 J786413:J786422 J720877:J720886 J655341:J655350 J589805:J589814 J524269:J524278 J458733:J458742 J393197:J393206 J327661:J327670 J262125:J262134 J196589:J196598 J131053:J131062 J65517:J65526 O983014:O983016 O917478:O917480 O851942:O851944 O786406:O786408 O720870:O720872 O655334:O655336 O589798:O589800 O524262:O524264 O458726:O458728 O393190:O393192 O327654:O327656 O262118:O262120 O196582:O196584 O131046:O131048 O65510:O65512 J983015:J983017 J917479:J917481 J851943:J851945 J786407:J786409 J720871:J720873 J655335:J655337 J589799:J589801 J524263:J524265 J458727:J458729 J393191:J393193 J327655:J327657 J262119:J262121 J196583:J196585 J131047:J131049 J65511:J65513 J983012:J983013 J917476:J917477 J851940:J851941 J786404:J786405 J720868:J720869 J655332:J655333 J589796:J589797 J524260:J524261 J458724:J458725 J393188:J393189 J327652:J327653 J262116:J262117 J196580:J196581 J131044:J131045 J65508:J65509 J983034:J983036 J917498:J917500 J851962:J851964 J786426:J786428 J720890:J720892 J655354:J655356 J589818:J589820 J524282:J524284 J458746:J458748 J393210:J393212 J327674:J327676 J262138:J262140 J196602:J196604 J131066:J131068 J65530:J65532 J983072 J917536 J852000 J786464 J720928 J655392 J589856 J524320 J458784 J393248 J327712 J262176 J196640 J131104 J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JC65530:JC65532 SY65530:SY65532 ACU65530:ACU65532 AMQ65530:AMQ65532 AWM65530:AWM65532 BGI65530:BGI65532 BQE65530:BQE65532 CAA65530:CAA65532 CJW65530:CJW65532 CTS65530:CTS65532 DDO65530:DDO65532 DNK65530:DNK65532 DXG65530:DXG65532 EHC65530:EHC65532 EQY65530:EQY65532 FAU65530:FAU65532 FKQ65530:FKQ65532 FUM65530:FUM65532 GEI65530:GEI65532 GOE65530:GOE65532 GYA65530:GYA65532 HHW65530:HHW65532 HRS65530:HRS65532 IBO65530:IBO65532 ILK65530:ILK65532 IVG65530:IVG65532 JFC65530:JFC65532 JOY65530:JOY65532 JYU65530:JYU65532 KIQ65530:KIQ65532 KSM65530:KSM65532 LCI65530:LCI65532 LME65530:LME65532 LWA65530:LWA65532 MFW65530:MFW65532 MPS65530:MPS65532 MZO65530:MZO65532 NJK65530:NJK65532 NTG65530:NTG65532 ODC65530:ODC65532 OMY65530:OMY65532 OWU65530:OWU65532 PGQ65530:PGQ65532 PQM65530:PQM65532 QAI65530:QAI65532 QKE65530:QKE65532 QUA65530:QUA65532 RDW65530:RDW65532 RNS65530:RNS65532 RXO65530:RXO65532 SHK65530:SHK65532 SRG65530:SRG65532 TBC65530:TBC65532 TKY65530:TKY65532 TUU65530:TUU65532 UEQ65530:UEQ65532 UOM65530:UOM65532 UYI65530:UYI65532 VIE65530:VIE65532 VSA65530:VSA65532 WBW65530:WBW65532 WLS65530:WLS65532 WVO65530:WVO65532 JC131066:JC131068 SY131066:SY131068 ACU131066:ACU131068 AMQ131066:AMQ131068 AWM131066:AWM131068 BGI131066:BGI131068 BQE131066:BQE131068 CAA131066:CAA131068 CJW131066:CJW131068 CTS131066:CTS131068 DDO131066:DDO131068 DNK131066:DNK131068 DXG131066:DXG131068 EHC131066:EHC131068 EQY131066:EQY131068 FAU131066:FAU131068 FKQ131066:FKQ131068 FUM131066:FUM131068 GEI131066:GEI131068 GOE131066:GOE131068 GYA131066:GYA131068 HHW131066:HHW131068 HRS131066:HRS131068 IBO131066:IBO131068 ILK131066:ILK131068 IVG131066:IVG131068 JFC131066:JFC131068 JOY131066:JOY131068 JYU131066:JYU131068 KIQ131066:KIQ131068 KSM131066:KSM131068 LCI131066:LCI131068 LME131066:LME131068 LWA131066:LWA131068 MFW131066:MFW131068 MPS131066:MPS131068 MZO131066:MZO131068 NJK131066:NJK131068 NTG131066:NTG131068 ODC131066:ODC131068 OMY131066:OMY131068 OWU131066:OWU131068 PGQ131066:PGQ131068 PQM131066:PQM131068 QAI131066:QAI131068 QKE131066:QKE131068 QUA131066:QUA131068 RDW131066:RDW131068 RNS131066:RNS131068 RXO131066:RXO131068 SHK131066:SHK131068 SRG131066:SRG131068 TBC131066:TBC131068 TKY131066:TKY131068 TUU131066:TUU131068 UEQ131066:UEQ131068 UOM131066:UOM131068 UYI131066:UYI131068 VIE131066:VIE131068 VSA131066:VSA131068 WBW131066:WBW131068 WLS131066:WLS131068 WVO131066:WVO131068 JC196602:JC196604 SY196602:SY196604 ACU196602:ACU196604 AMQ196602:AMQ196604 AWM196602:AWM196604 BGI196602:BGI196604 BQE196602:BQE196604 CAA196602:CAA196604 CJW196602:CJW196604 CTS196602:CTS196604 DDO196602:DDO196604 DNK196602:DNK196604 DXG196602:DXG196604 EHC196602:EHC196604 EQY196602:EQY196604 FAU196602:FAU196604 FKQ196602:FKQ196604 FUM196602:FUM196604 GEI196602:GEI196604 GOE196602:GOE196604 GYA196602:GYA196604 HHW196602:HHW196604 HRS196602:HRS196604 IBO196602:IBO196604 ILK196602:ILK196604 IVG196602:IVG196604 JFC196602:JFC196604 JOY196602:JOY196604 JYU196602:JYU196604 KIQ196602:KIQ196604 KSM196602:KSM196604 LCI196602:LCI196604 LME196602:LME196604 LWA196602:LWA196604 MFW196602:MFW196604 MPS196602:MPS196604 MZO196602:MZO196604 NJK196602:NJK196604 NTG196602:NTG196604 ODC196602:ODC196604 OMY196602:OMY196604 OWU196602:OWU196604 PGQ196602:PGQ196604 PQM196602:PQM196604 QAI196602:QAI196604 QKE196602:QKE196604 QUA196602:QUA196604 RDW196602:RDW196604 RNS196602:RNS196604 RXO196602:RXO196604 SHK196602:SHK196604 SRG196602:SRG196604 TBC196602:TBC196604 TKY196602:TKY196604 TUU196602:TUU196604 UEQ196602:UEQ196604 UOM196602:UOM196604 UYI196602:UYI196604 VIE196602:VIE196604 VSA196602:VSA196604 WBW196602:WBW196604 WLS196602:WLS196604 WVO196602:WVO196604 JC262138:JC262140 SY262138:SY262140 ACU262138:ACU262140 AMQ262138:AMQ262140 AWM262138:AWM262140 BGI262138:BGI262140 BQE262138:BQE262140 CAA262138:CAA262140 CJW262138:CJW262140 CTS262138:CTS262140 DDO262138:DDO262140 DNK262138:DNK262140 DXG262138:DXG262140 EHC262138:EHC262140 EQY262138:EQY262140 FAU262138:FAU262140 FKQ262138:FKQ262140 FUM262138:FUM262140 GEI262138:GEI262140 GOE262138:GOE262140 GYA262138:GYA262140 HHW262138:HHW262140 HRS262138:HRS262140 IBO262138:IBO262140 ILK262138:ILK262140 IVG262138:IVG262140 JFC262138:JFC262140 JOY262138:JOY262140 JYU262138:JYU262140 KIQ262138:KIQ262140 KSM262138:KSM262140 LCI262138:LCI262140 LME262138:LME262140 LWA262138:LWA262140 MFW262138:MFW262140 MPS262138:MPS262140 MZO262138:MZO262140 NJK262138:NJK262140 NTG262138:NTG262140 ODC262138:ODC262140 OMY262138:OMY262140 OWU262138:OWU262140 PGQ262138:PGQ262140 PQM262138:PQM262140 QAI262138:QAI262140 QKE262138:QKE262140 QUA262138:QUA262140 RDW262138:RDW262140 RNS262138:RNS262140 RXO262138:RXO262140 SHK262138:SHK262140 SRG262138:SRG262140 TBC262138:TBC262140 TKY262138:TKY262140 TUU262138:TUU262140 UEQ262138:UEQ262140 UOM262138:UOM262140 UYI262138:UYI262140 VIE262138:VIE262140 VSA262138:VSA262140 WBW262138:WBW262140 WLS262138:WLS262140 WVO262138:WVO262140 JC327674:JC327676 SY327674:SY327676 ACU327674:ACU327676 AMQ327674:AMQ327676 AWM327674:AWM327676 BGI327674:BGI327676 BQE327674:BQE327676 CAA327674:CAA327676 CJW327674:CJW327676 CTS327674:CTS327676 DDO327674:DDO327676 DNK327674:DNK327676 DXG327674:DXG327676 EHC327674:EHC327676 EQY327674:EQY327676 FAU327674:FAU327676 FKQ327674:FKQ327676 FUM327674:FUM327676 GEI327674:GEI327676 GOE327674:GOE327676 GYA327674:GYA327676 HHW327674:HHW327676 HRS327674:HRS327676 IBO327674:IBO327676 ILK327674:ILK327676 IVG327674:IVG327676 JFC327674:JFC327676 JOY327674:JOY327676 JYU327674:JYU327676 KIQ327674:KIQ327676 KSM327674:KSM327676 LCI327674:LCI327676 LME327674:LME327676 LWA327674:LWA327676 MFW327674:MFW327676 MPS327674:MPS327676 MZO327674:MZO327676 NJK327674:NJK327676 NTG327674:NTG327676 ODC327674:ODC327676 OMY327674:OMY327676 OWU327674:OWU327676 PGQ327674:PGQ327676 PQM327674:PQM327676 QAI327674:QAI327676 QKE327674:QKE327676 QUA327674:QUA327676 RDW327674:RDW327676 RNS327674:RNS327676 RXO327674:RXO327676 SHK327674:SHK327676 SRG327674:SRG327676 TBC327674:TBC327676 TKY327674:TKY327676 TUU327674:TUU327676 UEQ327674:UEQ327676 UOM327674:UOM327676 UYI327674:UYI327676 VIE327674:VIE327676 VSA327674:VSA327676 WBW327674:WBW327676 WLS327674:WLS327676 WVO327674:WVO327676 JC393210:JC393212 SY393210:SY393212 ACU393210:ACU393212 AMQ393210:AMQ393212 AWM393210:AWM393212 BGI393210:BGI393212 BQE393210:BQE393212 CAA393210:CAA393212 CJW393210:CJW393212 CTS393210:CTS393212 DDO393210:DDO393212 DNK393210:DNK393212 DXG393210:DXG393212 EHC393210:EHC393212 EQY393210:EQY393212 FAU393210:FAU393212 FKQ393210:FKQ393212 FUM393210:FUM393212 GEI393210:GEI393212 GOE393210:GOE393212 GYA393210:GYA393212 HHW393210:HHW393212 HRS393210:HRS393212 IBO393210:IBO393212 ILK393210:ILK393212 IVG393210:IVG393212 JFC393210:JFC393212 JOY393210:JOY393212 JYU393210:JYU393212 KIQ393210:KIQ393212 KSM393210:KSM393212 LCI393210:LCI393212 LME393210:LME393212 LWA393210:LWA393212 MFW393210:MFW393212 MPS393210:MPS393212 MZO393210:MZO393212 NJK393210:NJK393212 NTG393210:NTG393212 ODC393210:ODC393212 OMY393210:OMY393212 OWU393210:OWU393212 PGQ393210:PGQ393212 PQM393210:PQM393212 QAI393210:QAI393212 QKE393210:QKE393212 QUA393210:QUA393212 RDW393210:RDW393212 RNS393210:RNS393212 RXO393210:RXO393212 SHK393210:SHK393212 SRG393210:SRG393212 TBC393210:TBC393212 TKY393210:TKY393212 TUU393210:TUU393212 UEQ393210:UEQ393212 UOM393210:UOM393212 UYI393210:UYI393212 VIE393210:VIE393212 VSA393210:VSA393212 WBW393210:WBW393212 WLS393210:WLS393212 WVO393210:WVO393212 JC458746:JC458748 SY458746:SY458748 ACU458746:ACU458748 AMQ458746:AMQ458748 AWM458746:AWM458748 BGI458746:BGI458748 BQE458746:BQE458748 CAA458746:CAA458748 CJW458746:CJW458748 CTS458746:CTS458748 DDO458746:DDO458748 DNK458746:DNK458748 DXG458746:DXG458748 EHC458746:EHC458748 EQY458746:EQY458748 FAU458746:FAU458748 FKQ458746:FKQ458748 FUM458746:FUM458748 GEI458746:GEI458748 GOE458746:GOE458748 GYA458746:GYA458748 HHW458746:HHW458748 HRS458746:HRS458748 IBO458746:IBO458748 ILK458746:ILK458748 IVG458746:IVG458748 JFC458746:JFC458748 JOY458746:JOY458748 JYU458746:JYU458748 KIQ458746:KIQ458748 KSM458746:KSM458748 LCI458746:LCI458748 LME458746:LME458748 LWA458746:LWA458748 MFW458746:MFW458748 MPS458746:MPS458748 MZO458746:MZO458748 NJK458746:NJK458748 NTG458746:NTG458748 ODC458746:ODC458748 OMY458746:OMY458748 OWU458746:OWU458748 PGQ458746:PGQ458748 PQM458746:PQM458748 QAI458746:QAI458748 QKE458746:QKE458748 QUA458746:QUA458748 RDW458746:RDW458748 RNS458746:RNS458748 RXO458746:RXO458748 SHK458746:SHK458748 SRG458746:SRG458748 TBC458746:TBC458748 TKY458746:TKY458748 TUU458746:TUU458748 UEQ458746:UEQ458748 UOM458746:UOM458748 UYI458746:UYI458748 VIE458746:VIE458748 VSA458746:VSA458748 WBW458746:WBW458748 WLS458746:WLS458748 WVO458746:WVO458748 JC524282:JC524284 SY524282:SY524284 ACU524282:ACU524284 AMQ524282:AMQ524284 AWM524282:AWM524284 BGI524282:BGI524284 BQE524282:BQE524284 CAA524282:CAA524284 CJW524282:CJW524284 CTS524282:CTS524284 DDO524282:DDO524284 DNK524282:DNK524284 DXG524282:DXG524284 EHC524282:EHC524284 EQY524282:EQY524284 FAU524282:FAU524284 FKQ524282:FKQ524284 FUM524282:FUM524284 GEI524282:GEI524284 GOE524282:GOE524284 GYA524282:GYA524284 HHW524282:HHW524284 HRS524282:HRS524284 IBO524282:IBO524284 ILK524282:ILK524284 IVG524282:IVG524284 JFC524282:JFC524284 JOY524282:JOY524284 JYU524282:JYU524284 KIQ524282:KIQ524284 KSM524282:KSM524284 LCI524282:LCI524284 LME524282:LME524284 LWA524282:LWA524284 MFW524282:MFW524284 MPS524282:MPS524284 MZO524282:MZO524284 NJK524282:NJK524284 NTG524282:NTG524284 ODC524282:ODC524284 OMY524282:OMY524284 OWU524282:OWU524284 PGQ524282:PGQ524284 PQM524282:PQM524284 QAI524282:QAI524284 QKE524282:QKE524284 QUA524282:QUA524284 RDW524282:RDW524284 RNS524282:RNS524284 RXO524282:RXO524284 SHK524282:SHK524284 SRG524282:SRG524284 TBC524282:TBC524284 TKY524282:TKY524284 TUU524282:TUU524284 UEQ524282:UEQ524284 UOM524282:UOM524284 UYI524282:UYI524284 VIE524282:VIE524284 VSA524282:VSA524284 WBW524282:WBW524284 WLS524282:WLS524284 WVO524282:WVO524284 JC589818:JC589820 SY589818:SY589820 ACU589818:ACU589820 AMQ589818:AMQ589820 AWM589818:AWM589820 BGI589818:BGI589820 BQE589818:BQE589820 CAA589818:CAA589820 CJW589818:CJW589820 CTS589818:CTS589820 DDO589818:DDO589820 DNK589818:DNK589820 DXG589818:DXG589820 EHC589818:EHC589820 EQY589818:EQY589820 FAU589818:FAU589820 FKQ589818:FKQ589820 FUM589818:FUM589820 GEI589818:GEI589820 GOE589818:GOE589820 GYA589818:GYA589820 HHW589818:HHW589820 HRS589818:HRS589820 IBO589818:IBO589820 ILK589818:ILK589820 IVG589818:IVG589820 JFC589818:JFC589820 JOY589818:JOY589820 JYU589818:JYU589820 KIQ589818:KIQ589820 KSM589818:KSM589820 LCI589818:LCI589820 LME589818:LME589820 LWA589818:LWA589820 MFW589818:MFW589820 MPS589818:MPS589820 MZO589818:MZO589820 NJK589818:NJK589820 NTG589818:NTG589820 ODC589818:ODC589820 OMY589818:OMY589820 OWU589818:OWU589820 PGQ589818:PGQ589820 PQM589818:PQM589820 QAI589818:QAI589820 QKE589818:QKE589820 QUA589818:QUA589820 RDW589818:RDW589820 RNS589818:RNS589820 RXO589818:RXO589820 SHK589818:SHK589820 SRG589818:SRG589820 TBC589818:TBC589820 TKY589818:TKY589820 TUU589818:TUU589820 UEQ589818:UEQ589820 UOM589818:UOM589820 UYI589818:UYI589820 VIE589818:VIE589820 VSA589818:VSA589820 WBW589818:WBW589820 WLS589818:WLS589820 WVO589818:WVO589820 JC655354:JC655356 SY655354:SY655356 ACU655354:ACU655356 AMQ655354:AMQ655356 AWM655354:AWM655356 BGI655354:BGI655356 BQE655354:BQE655356 CAA655354:CAA655356 CJW655354:CJW655356 CTS655354:CTS655356 DDO655354:DDO655356 DNK655354:DNK655356 DXG655354:DXG655356 EHC655354:EHC655356 EQY655354:EQY655356 FAU655354:FAU655356 FKQ655354:FKQ655356 FUM655354:FUM655356 GEI655354:GEI655356 GOE655354:GOE655356 GYA655354:GYA655356 HHW655354:HHW655356 HRS655354:HRS655356 IBO655354:IBO655356 ILK655354:ILK655356 IVG655354:IVG655356 JFC655354:JFC655356 JOY655354:JOY655356 JYU655354:JYU655356 KIQ655354:KIQ655356 KSM655354:KSM655356 LCI655354:LCI655356 LME655354:LME655356 LWA655354:LWA655356 MFW655354:MFW655356 MPS655354:MPS655356 MZO655354:MZO655356 NJK655354:NJK655356 NTG655354:NTG655356 ODC655354:ODC655356 OMY655354:OMY655356 OWU655354:OWU655356 PGQ655354:PGQ655356 PQM655354:PQM655356 QAI655354:QAI655356 QKE655354:QKE655356 QUA655354:QUA655356 RDW655354:RDW655356 RNS655354:RNS655356 RXO655354:RXO655356 SHK655354:SHK655356 SRG655354:SRG655356 TBC655354:TBC655356 TKY655354:TKY655356 TUU655354:TUU655356 UEQ655354:UEQ655356 UOM655354:UOM655356 UYI655354:UYI655356 VIE655354:VIE655356 VSA655354:VSA655356 WBW655354:WBW655356 WLS655354:WLS655356 WVO655354:WVO655356 JC720890:JC720892 SY720890:SY720892 ACU720890:ACU720892 AMQ720890:AMQ720892 AWM720890:AWM720892 BGI720890:BGI720892 BQE720890:BQE720892 CAA720890:CAA720892 CJW720890:CJW720892 CTS720890:CTS720892 DDO720890:DDO720892 DNK720890:DNK720892 DXG720890:DXG720892 EHC720890:EHC720892 EQY720890:EQY720892 FAU720890:FAU720892 FKQ720890:FKQ720892 FUM720890:FUM720892 GEI720890:GEI720892 GOE720890:GOE720892 GYA720890:GYA720892 HHW720890:HHW720892 HRS720890:HRS720892 IBO720890:IBO720892 ILK720890:ILK720892 IVG720890:IVG720892 JFC720890:JFC720892 JOY720890:JOY720892 JYU720890:JYU720892 KIQ720890:KIQ720892 KSM720890:KSM720892 LCI720890:LCI720892 LME720890:LME720892 LWA720890:LWA720892 MFW720890:MFW720892 MPS720890:MPS720892 MZO720890:MZO720892 NJK720890:NJK720892 NTG720890:NTG720892 ODC720890:ODC720892 OMY720890:OMY720892 OWU720890:OWU720892 PGQ720890:PGQ720892 PQM720890:PQM720892 QAI720890:QAI720892 QKE720890:QKE720892 QUA720890:QUA720892 RDW720890:RDW720892 RNS720890:RNS720892 RXO720890:RXO720892 SHK720890:SHK720892 SRG720890:SRG720892 TBC720890:TBC720892 TKY720890:TKY720892 TUU720890:TUU720892 UEQ720890:UEQ720892 UOM720890:UOM720892 UYI720890:UYI720892 VIE720890:VIE720892 VSA720890:VSA720892 WBW720890:WBW720892 WLS720890:WLS720892 WVO720890:WVO720892 JC786426:JC786428 SY786426:SY786428 ACU786426:ACU786428 AMQ786426:AMQ786428 AWM786426:AWM786428 BGI786426:BGI786428 BQE786426:BQE786428 CAA786426:CAA786428 CJW786426:CJW786428 CTS786426:CTS786428 DDO786426:DDO786428 DNK786426:DNK786428 DXG786426:DXG786428 EHC786426:EHC786428 EQY786426:EQY786428 FAU786426:FAU786428 FKQ786426:FKQ786428 FUM786426:FUM786428 GEI786426:GEI786428 GOE786426:GOE786428 GYA786426:GYA786428 HHW786426:HHW786428 HRS786426:HRS786428 IBO786426:IBO786428 ILK786426:ILK786428 IVG786426:IVG786428 JFC786426:JFC786428 JOY786426:JOY786428 JYU786426:JYU786428 KIQ786426:KIQ786428 KSM786426:KSM786428 LCI786426:LCI786428 LME786426:LME786428 LWA786426:LWA786428 MFW786426:MFW786428 MPS786426:MPS786428 MZO786426:MZO786428 NJK786426:NJK786428 NTG786426:NTG786428 ODC786426:ODC786428 OMY786426:OMY786428 OWU786426:OWU786428 PGQ786426:PGQ786428 PQM786426:PQM786428 QAI786426:QAI786428 QKE786426:QKE786428 QUA786426:QUA786428 RDW786426:RDW786428 RNS786426:RNS786428 RXO786426:RXO786428 SHK786426:SHK786428 SRG786426:SRG786428 TBC786426:TBC786428 TKY786426:TKY786428 TUU786426:TUU786428 UEQ786426:UEQ786428 UOM786426:UOM786428 UYI786426:UYI786428 VIE786426:VIE786428 VSA786426:VSA786428 WBW786426:WBW786428 WLS786426:WLS786428 WVO786426:WVO786428 JC851962:JC851964 SY851962:SY851964 ACU851962:ACU851964 AMQ851962:AMQ851964 AWM851962:AWM851964 BGI851962:BGI851964 BQE851962:BQE851964 CAA851962:CAA851964 CJW851962:CJW851964 CTS851962:CTS851964 DDO851962:DDO851964 DNK851962:DNK851964 DXG851962:DXG851964 EHC851962:EHC851964 EQY851962:EQY851964 FAU851962:FAU851964 FKQ851962:FKQ851964 FUM851962:FUM851964 GEI851962:GEI851964 GOE851962:GOE851964 GYA851962:GYA851964 HHW851962:HHW851964 HRS851962:HRS851964 IBO851962:IBO851964 ILK851962:ILK851964 IVG851962:IVG851964 JFC851962:JFC851964 JOY851962:JOY851964 JYU851962:JYU851964 KIQ851962:KIQ851964 KSM851962:KSM851964 LCI851962:LCI851964 LME851962:LME851964 LWA851962:LWA851964 MFW851962:MFW851964 MPS851962:MPS851964 MZO851962:MZO851964 NJK851962:NJK851964 NTG851962:NTG851964 ODC851962:ODC851964 OMY851962:OMY851964 OWU851962:OWU851964 PGQ851962:PGQ851964 PQM851962:PQM851964 QAI851962:QAI851964 QKE851962:QKE851964 QUA851962:QUA851964 RDW851962:RDW851964 RNS851962:RNS851964 RXO851962:RXO851964 SHK851962:SHK851964 SRG851962:SRG851964 TBC851962:TBC851964 TKY851962:TKY851964 TUU851962:TUU851964 UEQ851962:UEQ851964 UOM851962:UOM851964 UYI851962:UYI851964 VIE851962:VIE851964 VSA851962:VSA851964 WBW851962:WBW851964 WLS851962:WLS851964 WVO851962:WVO851964 JC917498:JC917500 SY917498:SY917500 ACU917498:ACU917500 AMQ917498:AMQ917500 AWM917498:AWM917500 BGI917498:BGI917500 BQE917498:BQE917500 CAA917498:CAA917500 CJW917498:CJW917500 CTS917498:CTS917500 DDO917498:DDO917500 DNK917498:DNK917500 DXG917498:DXG917500 EHC917498:EHC917500 EQY917498:EQY917500 FAU917498:FAU917500 FKQ917498:FKQ917500 FUM917498:FUM917500 GEI917498:GEI917500 GOE917498:GOE917500 GYA917498:GYA917500 HHW917498:HHW917500 HRS917498:HRS917500 IBO917498:IBO917500 ILK917498:ILK917500 IVG917498:IVG917500 JFC917498:JFC917500 JOY917498:JOY917500 JYU917498:JYU917500 KIQ917498:KIQ917500 KSM917498:KSM917500 LCI917498:LCI917500 LME917498:LME917500 LWA917498:LWA917500 MFW917498:MFW917500 MPS917498:MPS917500 MZO917498:MZO917500 NJK917498:NJK917500 NTG917498:NTG917500 ODC917498:ODC917500 OMY917498:OMY917500 OWU917498:OWU917500 PGQ917498:PGQ917500 PQM917498:PQM917500 QAI917498:QAI917500 QKE917498:QKE917500 QUA917498:QUA917500 RDW917498:RDW917500 RNS917498:RNS917500 RXO917498:RXO917500 SHK917498:SHK917500 SRG917498:SRG917500 TBC917498:TBC917500 TKY917498:TKY917500 TUU917498:TUU917500 UEQ917498:UEQ917500 UOM917498:UOM917500 UYI917498:UYI917500 VIE917498:VIE917500 VSA917498:VSA917500 WBW917498:WBW917500 WLS917498:WLS917500 WVO917498:WVO917500 JC983034:JC983036 SY983034:SY983036 ACU983034:ACU983036 AMQ983034:AMQ983036 AWM983034:AWM983036 BGI983034:BGI983036 BQE983034:BQE983036 CAA983034:CAA983036 CJW983034:CJW983036 CTS983034:CTS983036 DDO983034:DDO983036 DNK983034:DNK983036 DXG983034:DXG983036 EHC983034:EHC983036 EQY983034:EQY983036 FAU983034:FAU983036 FKQ983034:FKQ983036 FUM983034:FUM983036 GEI983034:GEI983036 GOE983034:GOE983036 GYA983034:GYA983036 HHW983034:HHW983036 HRS983034:HRS983036 IBO983034:IBO983036 ILK983034:ILK983036 IVG983034:IVG983036 JFC983034:JFC983036 JOY983034:JOY983036 JYU983034:JYU983036 KIQ983034:KIQ983036 KSM983034:KSM983036 LCI983034:LCI983036 LME983034:LME983036 LWA983034:LWA983036 MFW983034:MFW983036 MPS983034:MPS983036 MZO983034:MZO983036 NJK983034:NJK983036 NTG983034:NTG983036 ODC983034:ODC983036 OMY983034:OMY983036 OWU983034:OWU983036 PGQ983034:PGQ983036 PQM983034:PQM983036 QAI983034:QAI983036 QKE983034:QKE983036 QUA983034:QUA983036 RDW983034:RDW983036 RNS983034:RNS983036 RXO983034:RXO983036 SHK983034:SHK983036 SRG983034:SRG983036 TBC983034:TBC983036 TKY983034:TKY983036 TUU983034:TUU983036 UEQ983034:UEQ983036 UOM983034:UOM983036 UYI983034:UYI983036 VIE983034:VIE983036 VSA983034:VSA983036 WBW983034:WBW983036 WLS983034:WLS983036 WVO983034:WVO983036 JC65508:JC65509 SY65508:SY65509 ACU65508:ACU65509 AMQ65508:AMQ65509 AWM65508:AWM65509 BGI65508:BGI65509 BQE65508:BQE65509 CAA65508:CAA65509 CJW65508:CJW65509 CTS65508:CTS65509 DDO65508:DDO65509 DNK65508:DNK65509 DXG65508:DXG65509 EHC65508:EHC65509 EQY65508:EQY65509 FAU65508:FAU65509 FKQ65508:FKQ65509 FUM65508:FUM65509 GEI65508:GEI65509 GOE65508:GOE65509 GYA65508:GYA65509 HHW65508:HHW65509 HRS65508:HRS65509 IBO65508:IBO65509 ILK65508:ILK65509 IVG65508:IVG65509 JFC65508:JFC65509 JOY65508:JOY65509 JYU65508:JYU65509 KIQ65508:KIQ65509 KSM65508:KSM65509 LCI65508:LCI65509 LME65508:LME65509 LWA65508:LWA65509 MFW65508:MFW65509 MPS65508:MPS65509 MZO65508:MZO65509 NJK65508:NJK65509 NTG65508:NTG65509 ODC65508:ODC65509 OMY65508:OMY65509 OWU65508:OWU65509 PGQ65508:PGQ65509 PQM65508:PQM65509 QAI65508:QAI65509 QKE65508:QKE65509 QUA65508:QUA65509 RDW65508:RDW65509 RNS65508:RNS65509 RXO65508:RXO65509 SHK65508:SHK65509 SRG65508:SRG65509 TBC65508:TBC65509 TKY65508:TKY65509 TUU65508:TUU65509 UEQ65508:UEQ65509 UOM65508:UOM65509 UYI65508:UYI65509 VIE65508:VIE65509 VSA65508:VSA65509 WBW65508:WBW65509 WLS65508:WLS65509 WVO65508:WVO65509 JC131044:JC131045 SY131044:SY131045 ACU131044:ACU131045 AMQ131044:AMQ131045 AWM131044:AWM131045 BGI131044:BGI131045 BQE131044:BQE131045 CAA131044:CAA131045 CJW131044:CJW131045 CTS131044:CTS131045 DDO131044:DDO131045 DNK131044:DNK131045 DXG131044:DXG131045 EHC131044:EHC131045 EQY131044:EQY131045 FAU131044:FAU131045 FKQ131044:FKQ131045 FUM131044:FUM131045 GEI131044:GEI131045 GOE131044:GOE131045 GYA131044:GYA131045 HHW131044:HHW131045 HRS131044:HRS131045 IBO131044:IBO131045 ILK131044:ILK131045 IVG131044:IVG131045 JFC131044:JFC131045 JOY131044:JOY131045 JYU131044:JYU131045 KIQ131044:KIQ131045 KSM131044:KSM131045 LCI131044:LCI131045 LME131044:LME131045 LWA131044:LWA131045 MFW131044:MFW131045 MPS131044:MPS131045 MZO131044:MZO131045 NJK131044:NJK131045 NTG131044:NTG131045 ODC131044:ODC131045 OMY131044:OMY131045 OWU131044:OWU131045 PGQ131044:PGQ131045 PQM131044:PQM131045 QAI131044:QAI131045 QKE131044:QKE131045 QUA131044:QUA131045 RDW131044:RDW131045 RNS131044:RNS131045 RXO131044:RXO131045 SHK131044:SHK131045 SRG131044:SRG131045 TBC131044:TBC131045 TKY131044:TKY131045 TUU131044:TUU131045 UEQ131044:UEQ131045 UOM131044:UOM131045 UYI131044:UYI131045 VIE131044:VIE131045 VSA131044:VSA131045 WBW131044:WBW131045 WLS131044:WLS131045 WVO131044:WVO131045 JC196580:JC196581 SY196580:SY196581 ACU196580:ACU196581 AMQ196580:AMQ196581 AWM196580:AWM196581 BGI196580:BGI196581 BQE196580:BQE196581 CAA196580:CAA196581 CJW196580:CJW196581 CTS196580:CTS196581 DDO196580:DDO196581 DNK196580:DNK196581 DXG196580:DXG196581 EHC196580:EHC196581 EQY196580:EQY196581 FAU196580:FAU196581 FKQ196580:FKQ196581 FUM196580:FUM196581 GEI196580:GEI196581 GOE196580:GOE196581 GYA196580:GYA196581 HHW196580:HHW196581 HRS196580:HRS196581 IBO196580:IBO196581 ILK196580:ILK196581 IVG196580:IVG196581 JFC196580:JFC196581 JOY196580:JOY196581 JYU196580:JYU196581 KIQ196580:KIQ196581 KSM196580:KSM196581 LCI196580:LCI196581 LME196580:LME196581 LWA196580:LWA196581 MFW196580:MFW196581 MPS196580:MPS196581 MZO196580:MZO196581 NJK196580:NJK196581 NTG196580:NTG196581 ODC196580:ODC196581 OMY196580:OMY196581 OWU196580:OWU196581 PGQ196580:PGQ196581 PQM196580:PQM196581 QAI196580:QAI196581 QKE196580:QKE196581 QUA196580:QUA196581 RDW196580:RDW196581 RNS196580:RNS196581 RXO196580:RXO196581 SHK196580:SHK196581 SRG196580:SRG196581 TBC196580:TBC196581 TKY196580:TKY196581 TUU196580:TUU196581 UEQ196580:UEQ196581 UOM196580:UOM196581 UYI196580:UYI196581 VIE196580:VIE196581 VSA196580:VSA196581 WBW196580:WBW196581 WLS196580:WLS196581 WVO196580:WVO196581 JC262116:JC262117 SY262116:SY262117 ACU262116:ACU262117 AMQ262116:AMQ262117 AWM262116:AWM262117 BGI262116:BGI262117 BQE262116:BQE262117 CAA262116:CAA262117 CJW262116:CJW262117 CTS262116:CTS262117 DDO262116:DDO262117 DNK262116:DNK262117 DXG262116:DXG262117 EHC262116:EHC262117 EQY262116:EQY262117 FAU262116:FAU262117 FKQ262116:FKQ262117 FUM262116:FUM262117 GEI262116:GEI262117 GOE262116:GOE262117 GYA262116:GYA262117 HHW262116:HHW262117 HRS262116:HRS262117 IBO262116:IBO262117 ILK262116:ILK262117 IVG262116:IVG262117 JFC262116:JFC262117 JOY262116:JOY262117 JYU262116:JYU262117 KIQ262116:KIQ262117 KSM262116:KSM262117 LCI262116:LCI262117 LME262116:LME262117 LWA262116:LWA262117 MFW262116:MFW262117 MPS262116:MPS262117 MZO262116:MZO262117 NJK262116:NJK262117 NTG262116:NTG262117 ODC262116:ODC262117 OMY262116:OMY262117 OWU262116:OWU262117 PGQ262116:PGQ262117 PQM262116:PQM262117 QAI262116:QAI262117 QKE262116:QKE262117 QUA262116:QUA262117 RDW262116:RDW262117 RNS262116:RNS262117 RXO262116:RXO262117 SHK262116:SHK262117 SRG262116:SRG262117 TBC262116:TBC262117 TKY262116:TKY262117 TUU262116:TUU262117 UEQ262116:UEQ262117 UOM262116:UOM262117 UYI262116:UYI262117 VIE262116:VIE262117 VSA262116:VSA262117 WBW262116:WBW262117 WLS262116:WLS262117 WVO262116:WVO262117 JC327652:JC327653 SY327652:SY327653 ACU327652:ACU327653 AMQ327652:AMQ327653 AWM327652:AWM327653 BGI327652:BGI327653 BQE327652:BQE327653 CAA327652:CAA327653 CJW327652:CJW327653 CTS327652:CTS327653 DDO327652:DDO327653 DNK327652:DNK327653 DXG327652:DXG327653 EHC327652:EHC327653 EQY327652:EQY327653 FAU327652:FAU327653 FKQ327652:FKQ327653 FUM327652:FUM327653 GEI327652:GEI327653 GOE327652:GOE327653 GYA327652:GYA327653 HHW327652:HHW327653 HRS327652:HRS327653 IBO327652:IBO327653 ILK327652:ILK327653 IVG327652:IVG327653 JFC327652:JFC327653 JOY327652:JOY327653 JYU327652:JYU327653 KIQ327652:KIQ327653 KSM327652:KSM327653 LCI327652:LCI327653 LME327652:LME327653 LWA327652:LWA327653 MFW327652:MFW327653 MPS327652:MPS327653 MZO327652:MZO327653 NJK327652:NJK327653 NTG327652:NTG327653 ODC327652:ODC327653 OMY327652:OMY327653 OWU327652:OWU327653 PGQ327652:PGQ327653 PQM327652:PQM327653 QAI327652:QAI327653 QKE327652:QKE327653 QUA327652:QUA327653 RDW327652:RDW327653 RNS327652:RNS327653 RXO327652:RXO327653 SHK327652:SHK327653 SRG327652:SRG327653 TBC327652:TBC327653 TKY327652:TKY327653 TUU327652:TUU327653 UEQ327652:UEQ327653 UOM327652:UOM327653 UYI327652:UYI327653 VIE327652:VIE327653 VSA327652:VSA327653 WBW327652:WBW327653 WLS327652:WLS327653 WVO327652:WVO327653 JC393188:JC393189 SY393188:SY393189 ACU393188:ACU393189 AMQ393188:AMQ393189 AWM393188:AWM393189 BGI393188:BGI393189 BQE393188:BQE393189 CAA393188:CAA393189 CJW393188:CJW393189 CTS393188:CTS393189 DDO393188:DDO393189 DNK393188:DNK393189 DXG393188:DXG393189 EHC393188:EHC393189 EQY393188:EQY393189 FAU393188:FAU393189 FKQ393188:FKQ393189 FUM393188:FUM393189 GEI393188:GEI393189 GOE393188:GOE393189 GYA393188:GYA393189 HHW393188:HHW393189 HRS393188:HRS393189 IBO393188:IBO393189 ILK393188:ILK393189 IVG393188:IVG393189 JFC393188:JFC393189 JOY393188:JOY393189 JYU393188:JYU393189 KIQ393188:KIQ393189 KSM393188:KSM393189 LCI393188:LCI393189 LME393188:LME393189 LWA393188:LWA393189 MFW393188:MFW393189 MPS393188:MPS393189 MZO393188:MZO393189 NJK393188:NJK393189 NTG393188:NTG393189 ODC393188:ODC393189 OMY393188:OMY393189 OWU393188:OWU393189 PGQ393188:PGQ393189 PQM393188:PQM393189 QAI393188:QAI393189 QKE393188:QKE393189 QUA393188:QUA393189 RDW393188:RDW393189 RNS393188:RNS393189 RXO393188:RXO393189 SHK393188:SHK393189 SRG393188:SRG393189 TBC393188:TBC393189 TKY393188:TKY393189 TUU393188:TUU393189 UEQ393188:UEQ393189 UOM393188:UOM393189 UYI393188:UYI393189 VIE393188:VIE393189 VSA393188:VSA393189 WBW393188:WBW393189 WLS393188:WLS393189 WVO393188:WVO393189 JC458724:JC458725 SY458724:SY458725 ACU458724:ACU458725 AMQ458724:AMQ458725 AWM458724:AWM458725 BGI458724:BGI458725 BQE458724:BQE458725 CAA458724:CAA458725 CJW458724:CJW458725 CTS458724:CTS458725 DDO458724:DDO458725 DNK458724:DNK458725 DXG458724:DXG458725 EHC458724:EHC458725 EQY458724:EQY458725 FAU458724:FAU458725 FKQ458724:FKQ458725 FUM458724:FUM458725 GEI458724:GEI458725 GOE458724:GOE458725 GYA458724:GYA458725 HHW458724:HHW458725 HRS458724:HRS458725 IBO458724:IBO458725 ILK458724:ILK458725 IVG458724:IVG458725 JFC458724:JFC458725 JOY458724:JOY458725 JYU458724:JYU458725 KIQ458724:KIQ458725 KSM458724:KSM458725 LCI458724:LCI458725 LME458724:LME458725 LWA458724:LWA458725 MFW458724:MFW458725 MPS458724:MPS458725 MZO458724:MZO458725 NJK458724:NJK458725 NTG458724:NTG458725 ODC458724:ODC458725 OMY458724:OMY458725 OWU458724:OWU458725 PGQ458724:PGQ458725 PQM458724:PQM458725 QAI458724:QAI458725 QKE458724:QKE458725 QUA458724:QUA458725 RDW458724:RDW458725 RNS458724:RNS458725 RXO458724:RXO458725 SHK458724:SHK458725 SRG458724:SRG458725 TBC458724:TBC458725 TKY458724:TKY458725 TUU458724:TUU458725 UEQ458724:UEQ458725 UOM458724:UOM458725 UYI458724:UYI458725 VIE458724:VIE458725 VSA458724:VSA458725 WBW458724:WBW458725 WLS458724:WLS458725 WVO458724:WVO458725 JC524260:JC524261 SY524260:SY524261 ACU524260:ACU524261 AMQ524260:AMQ524261 AWM524260:AWM524261 BGI524260:BGI524261 BQE524260:BQE524261 CAA524260:CAA524261 CJW524260:CJW524261 CTS524260:CTS524261 DDO524260:DDO524261 DNK524260:DNK524261 DXG524260:DXG524261 EHC524260:EHC524261 EQY524260:EQY524261 FAU524260:FAU524261 FKQ524260:FKQ524261 FUM524260:FUM524261 GEI524260:GEI524261 GOE524260:GOE524261 GYA524260:GYA524261 HHW524260:HHW524261 HRS524260:HRS524261 IBO524260:IBO524261 ILK524260:ILK524261 IVG524260:IVG524261 JFC524260:JFC524261 JOY524260:JOY524261 JYU524260:JYU524261 KIQ524260:KIQ524261 KSM524260:KSM524261 LCI524260:LCI524261 LME524260:LME524261 LWA524260:LWA524261 MFW524260:MFW524261 MPS524260:MPS524261 MZO524260:MZO524261 NJK524260:NJK524261 NTG524260:NTG524261 ODC524260:ODC524261 OMY524260:OMY524261 OWU524260:OWU524261 PGQ524260:PGQ524261 PQM524260:PQM524261 QAI524260:QAI524261 QKE524260:QKE524261 QUA524260:QUA524261 RDW524260:RDW524261 RNS524260:RNS524261 RXO524260:RXO524261 SHK524260:SHK524261 SRG524260:SRG524261 TBC524260:TBC524261 TKY524260:TKY524261 TUU524260:TUU524261 UEQ524260:UEQ524261 UOM524260:UOM524261 UYI524260:UYI524261 VIE524260:VIE524261 VSA524260:VSA524261 WBW524260:WBW524261 WLS524260:WLS524261 WVO524260:WVO524261 JC589796:JC589797 SY589796:SY589797 ACU589796:ACU589797 AMQ589796:AMQ589797 AWM589796:AWM589797 BGI589796:BGI589797 BQE589796:BQE589797 CAA589796:CAA589797 CJW589796:CJW589797 CTS589796:CTS589797 DDO589796:DDO589797 DNK589796:DNK589797 DXG589796:DXG589797 EHC589796:EHC589797 EQY589796:EQY589797 FAU589796:FAU589797 FKQ589796:FKQ589797 FUM589796:FUM589797 GEI589796:GEI589797 GOE589796:GOE589797 GYA589796:GYA589797 HHW589796:HHW589797 HRS589796:HRS589797 IBO589796:IBO589797 ILK589796:ILK589797 IVG589796:IVG589797 JFC589796:JFC589797 JOY589796:JOY589797 JYU589796:JYU589797 KIQ589796:KIQ589797 KSM589796:KSM589797 LCI589796:LCI589797 LME589796:LME589797 LWA589796:LWA589797 MFW589796:MFW589797 MPS589796:MPS589797 MZO589796:MZO589797 NJK589796:NJK589797 NTG589796:NTG589797 ODC589796:ODC589797 OMY589796:OMY589797 OWU589796:OWU589797 PGQ589796:PGQ589797 PQM589796:PQM589797 QAI589796:QAI589797 QKE589796:QKE589797 QUA589796:QUA589797 RDW589796:RDW589797 RNS589796:RNS589797 RXO589796:RXO589797 SHK589796:SHK589797 SRG589796:SRG589797 TBC589796:TBC589797 TKY589796:TKY589797 TUU589796:TUU589797 UEQ589796:UEQ589797 UOM589796:UOM589797 UYI589796:UYI589797 VIE589796:VIE589797 VSA589796:VSA589797 WBW589796:WBW589797 WLS589796:WLS589797 WVO589796:WVO589797 JC655332:JC655333 SY655332:SY655333 ACU655332:ACU655333 AMQ655332:AMQ655333 AWM655332:AWM655333 BGI655332:BGI655333 BQE655332:BQE655333 CAA655332:CAA655333 CJW655332:CJW655333 CTS655332:CTS655333 DDO655332:DDO655333 DNK655332:DNK655333 DXG655332:DXG655333 EHC655332:EHC655333 EQY655332:EQY655333 FAU655332:FAU655333 FKQ655332:FKQ655333 FUM655332:FUM655333 GEI655332:GEI655333 GOE655332:GOE655333 GYA655332:GYA655333 HHW655332:HHW655333 HRS655332:HRS655333 IBO655332:IBO655333 ILK655332:ILK655333 IVG655332:IVG655333 JFC655332:JFC655333 JOY655332:JOY655333 JYU655332:JYU655333 KIQ655332:KIQ655333 KSM655332:KSM655333 LCI655332:LCI655333 LME655332:LME655333 LWA655332:LWA655333 MFW655332:MFW655333 MPS655332:MPS655333 MZO655332:MZO655333 NJK655332:NJK655333 NTG655332:NTG655333 ODC655332:ODC655333 OMY655332:OMY655333 OWU655332:OWU655333 PGQ655332:PGQ655333 PQM655332:PQM655333 QAI655332:QAI655333 QKE655332:QKE655333 QUA655332:QUA655333 RDW655332:RDW655333 RNS655332:RNS655333 RXO655332:RXO655333 SHK655332:SHK655333 SRG655332:SRG655333 TBC655332:TBC655333 TKY655332:TKY655333 TUU655332:TUU655333 UEQ655332:UEQ655333 UOM655332:UOM655333 UYI655332:UYI655333 VIE655332:VIE655333 VSA655332:VSA655333 WBW655332:WBW655333 WLS655332:WLS655333 WVO655332:WVO655333 JC720868:JC720869 SY720868:SY720869 ACU720868:ACU720869 AMQ720868:AMQ720869 AWM720868:AWM720869 BGI720868:BGI720869 BQE720868:BQE720869 CAA720868:CAA720869 CJW720868:CJW720869 CTS720868:CTS720869 DDO720868:DDO720869 DNK720868:DNK720869 DXG720868:DXG720869 EHC720868:EHC720869 EQY720868:EQY720869 FAU720868:FAU720869 FKQ720868:FKQ720869 FUM720868:FUM720869 GEI720868:GEI720869 GOE720868:GOE720869 GYA720868:GYA720869 HHW720868:HHW720869 HRS720868:HRS720869 IBO720868:IBO720869 ILK720868:ILK720869 IVG720868:IVG720869 JFC720868:JFC720869 JOY720868:JOY720869 JYU720868:JYU720869 KIQ720868:KIQ720869 KSM720868:KSM720869 LCI720868:LCI720869 LME720868:LME720869 LWA720868:LWA720869 MFW720868:MFW720869 MPS720868:MPS720869 MZO720868:MZO720869 NJK720868:NJK720869 NTG720868:NTG720869 ODC720868:ODC720869 OMY720868:OMY720869 OWU720868:OWU720869 PGQ720868:PGQ720869 PQM720868:PQM720869 QAI720868:QAI720869 QKE720868:QKE720869 QUA720868:QUA720869 RDW720868:RDW720869 RNS720868:RNS720869 RXO720868:RXO720869 SHK720868:SHK720869 SRG720868:SRG720869 TBC720868:TBC720869 TKY720868:TKY720869 TUU720868:TUU720869 UEQ720868:UEQ720869 UOM720868:UOM720869 UYI720868:UYI720869 VIE720868:VIE720869 VSA720868:VSA720869 WBW720868:WBW720869 WLS720868:WLS720869 WVO720868:WVO720869 JC786404:JC786405 SY786404:SY786405 ACU786404:ACU786405 AMQ786404:AMQ786405 AWM786404:AWM786405 BGI786404:BGI786405 BQE786404:BQE786405 CAA786404:CAA786405 CJW786404:CJW786405 CTS786404:CTS786405 DDO786404:DDO786405 DNK786404:DNK786405 DXG786404:DXG786405 EHC786404:EHC786405 EQY786404:EQY786405 FAU786404:FAU786405 FKQ786404:FKQ786405 FUM786404:FUM786405 GEI786404:GEI786405 GOE786404:GOE786405 GYA786404:GYA786405 HHW786404:HHW786405 HRS786404:HRS786405 IBO786404:IBO786405 ILK786404:ILK786405 IVG786404:IVG786405 JFC786404:JFC786405 JOY786404:JOY786405 JYU786404:JYU786405 KIQ786404:KIQ786405 KSM786404:KSM786405 LCI786404:LCI786405 LME786404:LME786405 LWA786404:LWA786405 MFW786404:MFW786405 MPS786404:MPS786405 MZO786404:MZO786405 NJK786404:NJK786405 NTG786404:NTG786405 ODC786404:ODC786405 OMY786404:OMY786405 OWU786404:OWU786405 PGQ786404:PGQ786405 PQM786404:PQM786405 QAI786404:QAI786405 QKE786404:QKE786405 QUA786404:QUA786405 RDW786404:RDW786405 RNS786404:RNS786405 RXO786404:RXO786405 SHK786404:SHK786405 SRG786404:SRG786405 TBC786404:TBC786405 TKY786404:TKY786405 TUU786404:TUU786405 UEQ786404:UEQ786405 UOM786404:UOM786405 UYI786404:UYI786405 VIE786404:VIE786405 VSA786404:VSA786405 WBW786404:WBW786405 WLS786404:WLS786405 WVO786404:WVO786405 JC851940:JC851941 SY851940:SY851941 ACU851940:ACU851941 AMQ851940:AMQ851941 AWM851940:AWM851941 BGI851940:BGI851941 BQE851940:BQE851941 CAA851940:CAA851941 CJW851940:CJW851941 CTS851940:CTS851941 DDO851940:DDO851941 DNK851940:DNK851941 DXG851940:DXG851941 EHC851940:EHC851941 EQY851940:EQY851941 FAU851940:FAU851941 FKQ851940:FKQ851941 FUM851940:FUM851941 GEI851940:GEI851941 GOE851940:GOE851941 GYA851940:GYA851941 HHW851940:HHW851941 HRS851940:HRS851941 IBO851940:IBO851941 ILK851940:ILK851941 IVG851940:IVG851941 JFC851940:JFC851941 JOY851940:JOY851941 JYU851940:JYU851941 KIQ851940:KIQ851941 KSM851940:KSM851941 LCI851940:LCI851941 LME851940:LME851941 LWA851940:LWA851941 MFW851940:MFW851941 MPS851940:MPS851941 MZO851940:MZO851941 NJK851940:NJK851941 NTG851940:NTG851941 ODC851940:ODC851941 OMY851940:OMY851941 OWU851940:OWU851941 PGQ851940:PGQ851941 PQM851940:PQM851941 QAI851940:QAI851941 QKE851940:QKE851941 QUA851940:QUA851941 RDW851940:RDW851941 RNS851940:RNS851941 RXO851940:RXO851941 SHK851940:SHK851941 SRG851940:SRG851941 TBC851940:TBC851941 TKY851940:TKY851941 TUU851940:TUU851941 UEQ851940:UEQ851941 UOM851940:UOM851941 UYI851940:UYI851941 VIE851940:VIE851941 VSA851940:VSA851941 WBW851940:WBW851941 WLS851940:WLS851941 WVO851940:WVO851941 JC917476:JC917477 SY917476:SY917477 ACU917476:ACU917477 AMQ917476:AMQ917477 AWM917476:AWM917477 BGI917476:BGI917477 BQE917476:BQE917477 CAA917476:CAA917477 CJW917476:CJW917477 CTS917476:CTS917477 DDO917476:DDO917477 DNK917476:DNK917477 DXG917476:DXG917477 EHC917476:EHC917477 EQY917476:EQY917477 FAU917476:FAU917477 FKQ917476:FKQ917477 FUM917476:FUM917477 GEI917476:GEI917477 GOE917476:GOE917477 GYA917476:GYA917477 HHW917476:HHW917477 HRS917476:HRS917477 IBO917476:IBO917477 ILK917476:ILK917477 IVG917476:IVG917477 JFC917476:JFC917477 JOY917476:JOY917477 JYU917476:JYU917477 KIQ917476:KIQ917477 KSM917476:KSM917477 LCI917476:LCI917477 LME917476:LME917477 LWA917476:LWA917477 MFW917476:MFW917477 MPS917476:MPS917477 MZO917476:MZO917477 NJK917476:NJK917477 NTG917476:NTG917477 ODC917476:ODC917477 OMY917476:OMY917477 OWU917476:OWU917477 PGQ917476:PGQ917477 PQM917476:PQM917477 QAI917476:QAI917477 QKE917476:QKE917477 QUA917476:QUA917477 RDW917476:RDW917477 RNS917476:RNS917477 RXO917476:RXO917477 SHK917476:SHK917477 SRG917476:SRG917477 TBC917476:TBC917477 TKY917476:TKY917477 TUU917476:TUU917477 UEQ917476:UEQ917477 UOM917476:UOM917477 UYI917476:UYI917477 VIE917476:VIE917477 VSA917476:VSA917477 WBW917476:WBW917477 WLS917476:WLS917477 WVO917476:WVO917477 JC983012:JC983013 SY983012:SY983013 ACU983012:ACU983013 AMQ983012:AMQ983013 AWM983012:AWM983013 BGI983012:BGI983013 BQE983012:BQE983013 CAA983012:CAA983013 CJW983012:CJW983013 CTS983012:CTS983013 DDO983012:DDO983013 DNK983012:DNK983013 DXG983012:DXG983013 EHC983012:EHC983013 EQY983012:EQY983013 FAU983012:FAU983013 FKQ983012:FKQ983013 FUM983012:FUM983013 GEI983012:GEI983013 GOE983012:GOE983013 GYA983012:GYA983013 HHW983012:HHW983013 HRS983012:HRS983013 IBO983012:IBO983013 ILK983012:ILK983013 IVG983012:IVG983013 JFC983012:JFC983013 JOY983012:JOY983013 JYU983012:JYU983013 KIQ983012:KIQ983013 KSM983012:KSM983013 LCI983012:LCI983013 LME983012:LME983013 LWA983012:LWA983013 MFW983012:MFW983013 MPS983012:MPS983013 MZO983012:MZO983013 NJK983012:NJK983013 NTG983012:NTG983013 ODC983012:ODC983013 OMY983012:OMY983013 OWU983012:OWU983013 PGQ983012:PGQ983013 PQM983012:PQM983013 QAI983012:QAI983013 QKE983012:QKE983013 QUA983012:QUA983013 RDW983012:RDW983013 RNS983012:RNS983013 RXO983012:RXO983013 SHK983012:SHK983013 SRG983012:SRG983013 TBC983012:TBC983013 TKY983012:TKY983013 TUU983012:TUU983013 UEQ983012:UEQ983013 UOM983012:UOM983013 UYI983012:UYI983013 VIE983012:VIE983013 VSA983012:VSA983013 WBW983012:WBW983013 WLS983012:WLS983013 WVO983012:WVO983013 JC65511:JC65513 SY65511:SY65513 ACU65511:ACU65513 AMQ65511:AMQ65513 AWM65511:AWM65513 BGI65511:BGI65513 BQE65511:BQE65513 CAA65511:CAA65513 CJW65511:CJW65513 CTS65511:CTS65513 DDO65511:DDO65513 DNK65511:DNK65513 DXG65511:DXG65513 EHC65511:EHC65513 EQY65511:EQY65513 FAU65511:FAU65513 FKQ65511:FKQ65513 FUM65511:FUM65513 GEI65511:GEI65513 GOE65511:GOE65513 GYA65511:GYA65513 HHW65511:HHW65513 HRS65511:HRS65513 IBO65511:IBO65513 ILK65511:ILK65513 IVG65511:IVG65513 JFC65511:JFC65513 JOY65511:JOY65513 JYU65511:JYU65513 KIQ65511:KIQ65513 KSM65511:KSM65513 LCI65511:LCI65513 LME65511:LME65513 LWA65511:LWA65513 MFW65511:MFW65513 MPS65511:MPS65513 MZO65511:MZO65513 NJK65511:NJK65513 NTG65511:NTG65513 ODC65511:ODC65513 OMY65511:OMY65513 OWU65511:OWU65513 PGQ65511:PGQ65513 PQM65511:PQM65513 QAI65511:QAI65513 QKE65511:QKE65513 QUA65511:QUA65513 RDW65511:RDW65513 RNS65511:RNS65513 RXO65511:RXO65513 SHK65511:SHK65513 SRG65511:SRG65513 TBC65511:TBC65513 TKY65511:TKY65513 TUU65511:TUU65513 UEQ65511:UEQ65513 UOM65511:UOM65513 UYI65511:UYI65513 VIE65511:VIE65513 VSA65511:VSA65513 WBW65511:WBW65513 WLS65511:WLS65513 WVO65511:WVO65513 JC131047:JC131049 SY131047:SY131049 ACU131047:ACU131049 AMQ131047:AMQ131049 AWM131047:AWM131049 BGI131047:BGI131049 BQE131047:BQE131049 CAA131047:CAA131049 CJW131047:CJW131049 CTS131047:CTS131049 DDO131047:DDO131049 DNK131047:DNK131049 DXG131047:DXG131049 EHC131047:EHC131049 EQY131047:EQY131049 FAU131047:FAU131049 FKQ131047:FKQ131049 FUM131047:FUM131049 GEI131047:GEI131049 GOE131047:GOE131049 GYA131047:GYA131049 HHW131047:HHW131049 HRS131047:HRS131049 IBO131047:IBO131049 ILK131047:ILK131049 IVG131047:IVG131049 JFC131047:JFC131049 JOY131047:JOY131049 JYU131047:JYU131049 KIQ131047:KIQ131049 KSM131047:KSM131049 LCI131047:LCI131049 LME131047:LME131049 LWA131047:LWA131049 MFW131047:MFW131049 MPS131047:MPS131049 MZO131047:MZO131049 NJK131047:NJK131049 NTG131047:NTG131049 ODC131047:ODC131049 OMY131047:OMY131049 OWU131047:OWU131049 PGQ131047:PGQ131049 PQM131047:PQM131049 QAI131047:QAI131049 QKE131047:QKE131049 QUA131047:QUA131049 RDW131047:RDW131049 RNS131047:RNS131049 RXO131047:RXO131049 SHK131047:SHK131049 SRG131047:SRG131049 TBC131047:TBC131049 TKY131047:TKY131049 TUU131047:TUU131049 UEQ131047:UEQ131049 UOM131047:UOM131049 UYI131047:UYI131049 VIE131047:VIE131049 VSA131047:VSA131049 WBW131047:WBW131049 WLS131047:WLS131049 WVO131047:WVO131049 JC196583:JC196585 SY196583:SY196585 ACU196583:ACU196585 AMQ196583:AMQ196585 AWM196583:AWM196585 BGI196583:BGI196585 BQE196583:BQE196585 CAA196583:CAA196585 CJW196583:CJW196585 CTS196583:CTS196585 DDO196583:DDO196585 DNK196583:DNK196585 DXG196583:DXG196585 EHC196583:EHC196585 EQY196583:EQY196585 FAU196583:FAU196585 FKQ196583:FKQ196585 FUM196583:FUM196585 GEI196583:GEI196585 GOE196583:GOE196585 GYA196583:GYA196585 HHW196583:HHW196585 HRS196583:HRS196585 IBO196583:IBO196585 ILK196583:ILK196585 IVG196583:IVG196585 JFC196583:JFC196585 JOY196583:JOY196585 JYU196583:JYU196585 KIQ196583:KIQ196585 KSM196583:KSM196585 LCI196583:LCI196585 LME196583:LME196585 LWA196583:LWA196585 MFW196583:MFW196585 MPS196583:MPS196585 MZO196583:MZO196585 NJK196583:NJK196585 NTG196583:NTG196585 ODC196583:ODC196585 OMY196583:OMY196585 OWU196583:OWU196585 PGQ196583:PGQ196585 PQM196583:PQM196585 QAI196583:QAI196585 QKE196583:QKE196585 QUA196583:QUA196585 RDW196583:RDW196585 RNS196583:RNS196585 RXO196583:RXO196585 SHK196583:SHK196585 SRG196583:SRG196585 TBC196583:TBC196585 TKY196583:TKY196585 TUU196583:TUU196585 UEQ196583:UEQ196585 UOM196583:UOM196585 UYI196583:UYI196585 VIE196583:VIE196585 VSA196583:VSA196585 WBW196583:WBW196585 WLS196583:WLS196585 WVO196583:WVO196585 JC262119:JC262121 SY262119:SY262121 ACU262119:ACU262121 AMQ262119:AMQ262121 AWM262119:AWM262121 BGI262119:BGI262121 BQE262119:BQE262121 CAA262119:CAA262121 CJW262119:CJW262121 CTS262119:CTS262121 DDO262119:DDO262121 DNK262119:DNK262121 DXG262119:DXG262121 EHC262119:EHC262121 EQY262119:EQY262121 FAU262119:FAU262121 FKQ262119:FKQ262121 FUM262119:FUM262121 GEI262119:GEI262121 GOE262119:GOE262121 GYA262119:GYA262121 HHW262119:HHW262121 HRS262119:HRS262121 IBO262119:IBO262121 ILK262119:ILK262121 IVG262119:IVG262121 JFC262119:JFC262121 JOY262119:JOY262121 JYU262119:JYU262121 KIQ262119:KIQ262121 KSM262119:KSM262121 LCI262119:LCI262121 LME262119:LME262121 LWA262119:LWA262121 MFW262119:MFW262121 MPS262119:MPS262121 MZO262119:MZO262121 NJK262119:NJK262121 NTG262119:NTG262121 ODC262119:ODC262121 OMY262119:OMY262121 OWU262119:OWU262121 PGQ262119:PGQ262121 PQM262119:PQM262121 QAI262119:QAI262121 QKE262119:QKE262121 QUA262119:QUA262121 RDW262119:RDW262121 RNS262119:RNS262121 RXO262119:RXO262121 SHK262119:SHK262121 SRG262119:SRG262121 TBC262119:TBC262121 TKY262119:TKY262121 TUU262119:TUU262121 UEQ262119:UEQ262121 UOM262119:UOM262121 UYI262119:UYI262121 VIE262119:VIE262121 VSA262119:VSA262121 WBW262119:WBW262121 WLS262119:WLS262121 WVO262119:WVO262121 JC327655:JC327657 SY327655:SY327657 ACU327655:ACU327657 AMQ327655:AMQ327657 AWM327655:AWM327657 BGI327655:BGI327657 BQE327655:BQE327657 CAA327655:CAA327657 CJW327655:CJW327657 CTS327655:CTS327657 DDO327655:DDO327657 DNK327655:DNK327657 DXG327655:DXG327657 EHC327655:EHC327657 EQY327655:EQY327657 FAU327655:FAU327657 FKQ327655:FKQ327657 FUM327655:FUM327657 GEI327655:GEI327657 GOE327655:GOE327657 GYA327655:GYA327657 HHW327655:HHW327657 HRS327655:HRS327657 IBO327655:IBO327657 ILK327655:ILK327657 IVG327655:IVG327657 JFC327655:JFC327657 JOY327655:JOY327657 JYU327655:JYU327657 KIQ327655:KIQ327657 KSM327655:KSM327657 LCI327655:LCI327657 LME327655:LME327657 LWA327655:LWA327657 MFW327655:MFW327657 MPS327655:MPS327657 MZO327655:MZO327657 NJK327655:NJK327657 NTG327655:NTG327657 ODC327655:ODC327657 OMY327655:OMY327657 OWU327655:OWU327657 PGQ327655:PGQ327657 PQM327655:PQM327657 QAI327655:QAI327657 QKE327655:QKE327657 QUA327655:QUA327657 RDW327655:RDW327657 RNS327655:RNS327657 RXO327655:RXO327657 SHK327655:SHK327657 SRG327655:SRG327657 TBC327655:TBC327657 TKY327655:TKY327657 TUU327655:TUU327657 UEQ327655:UEQ327657 UOM327655:UOM327657 UYI327655:UYI327657 VIE327655:VIE327657 VSA327655:VSA327657 WBW327655:WBW327657 WLS327655:WLS327657 WVO327655:WVO327657 JC393191:JC393193 SY393191:SY393193 ACU393191:ACU393193 AMQ393191:AMQ393193 AWM393191:AWM393193 BGI393191:BGI393193 BQE393191:BQE393193 CAA393191:CAA393193 CJW393191:CJW393193 CTS393191:CTS393193 DDO393191:DDO393193 DNK393191:DNK393193 DXG393191:DXG393193 EHC393191:EHC393193 EQY393191:EQY393193 FAU393191:FAU393193 FKQ393191:FKQ393193 FUM393191:FUM393193 GEI393191:GEI393193 GOE393191:GOE393193 GYA393191:GYA393193 HHW393191:HHW393193 HRS393191:HRS393193 IBO393191:IBO393193 ILK393191:ILK393193 IVG393191:IVG393193 JFC393191:JFC393193 JOY393191:JOY393193 JYU393191:JYU393193 KIQ393191:KIQ393193 KSM393191:KSM393193 LCI393191:LCI393193 LME393191:LME393193 LWA393191:LWA393193 MFW393191:MFW393193 MPS393191:MPS393193 MZO393191:MZO393193 NJK393191:NJK393193 NTG393191:NTG393193 ODC393191:ODC393193 OMY393191:OMY393193 OWU393191:OWU393193 PGQ393191:PGQ393193 PQM393191:PQM393193 QAI393191:QAI393193 QKE393191:QKE393193 QUA393191:QUA393193 RDW393191:RDW393193 RNS393191:RNS393193 RXO393191:RXO393193 SHK393191:SHK393193 SRG393191:SRG393193 TBC393191:TBC393193 TKY393191:TKY393193 TUU393191:TUU393193 UEQ393191:UEQ393193 UOM393191:UOM393193 UYI393191:UYI393193 VIE393191:VIE393193 VSA393191:VSA393193 WBW393191:WBW393193 WLS393191:WLS393193 WVO393191:WVO393193 JC458727:JC458729 SY458727:SY458729 ACU458727:ACU458729 AMQ458727:AMQ458729 AWM458727:AWM458729 BGI458727:BGI458729 BQE458727:BQE458729 CAA458727:CAA458729 CJW458727:CJW458729 CTS458727:CTS458729 DDO458727:DDO458729 DNK458727:DNK458729 DXG458727:DXG458729 EHC458727:EHC458729 EQY458727:EQY458729 FAU458727:FAU458729 FKQ458727:FKQ458729 FUM458727:FUM458729 GEI458727:GEI458729 GOE458727:GOE458729 GYA458727:GYA458729 HHW458727:HHW458729 HRS458727:HRS458729 IBO458727:IBO458729 ILK458727:ILK458729 IVG458727:IVG458729 JFC458727:JFC458729 JOY458727:JOY458729 JYU458727:JYU458729 KIQ458727:KIQ458729 KSM458727:KSM458729 LCI458727:LCI458729 LME458727:LME458729 LWA458727:LWA458729 MFW458727:MFW458729 MPS458727:MPS458729 MZO458727:MZO458729 NJK458727:NJK458729 NTG458727:NTG458729 ODC458727:ODC458729 OMY458727:OMY458729 OWU458727:OWU458729 PGQ458727:PGQ458729 PQM458727:PQM458729 QAI458727:QAI458729 QKE458727:QKE458729 QUA458727:QUA458729 RDW458727:RDW458729 RNS458727:RNS458729 RXO458727:RXO458729 SHK458727:SHK458729 SRG458727:SRG458729 TBC458727:TBC458729 TKY458727:TKY458729 TUU458727:TUU458729 UEQ458727:UEQ458729 UOM458727:UOM458729 UYI458727:UYI458729 VIE458727:VIE458729 VSA458727:VSA458729 WBW458727:WBW458729 WLS458727:WLS458729 WVO458727:WVO458729 JC524263:JC524265 SY524263:SY524265 ACU524263:ACU524265 AMQ524263:AMQ524265 AWM524263:AWM524265 BGI524263:BGI524265 BQE524263:BQE524265 CAA524263:CAA524265 CJW524263:CJW524265 CTS524263:CTS524265 DDO524263:DDO524265 DNK524263:DNK524265 DXG524263:DXG524265 EHC524263:EHC524265 EQY524263:EQY524265 FAU524263:FAU524265 FKQ524263:FKQ524265 FUM524263:FUM524265 GEI524263:GEI524265 GOE524263:GOE524265 GYA524263:GYA524265 HHW524263:HHW524265 HRS524263:HRS524265 IBO524263:IBO524265 ILK524263:ILK524265 IVG524263:IVG524265 JFC524263:JFC524265 JOY524263:JOY524265 JYU524263:JYU524265 KIQ524263:KIQ524265 KSM524263:KSM524265 LCI524263:LCI524265 LME524263:LME524265 LWA524263:LWA524265 MFW524263:MFW524265 MPS524263:MPS524265 MZO524263:MZO524265 NJK524263:NJK524265 NTG524263:NTG524265 ODC524263:ODC524265 OMY524263:OMY524265 OWU524263:OWU524265 PGQ524263:PGQ524265 PQM524263:PQM524265 QAI524263:QAI524265 QKE524263:QKE524265 QUA524263:QUA524265 RDW524263:RDW524265 RNS524263:RNS524265 RXO524263:RXO524265 SHK524263:SHK524265 SRG524263:SRG524265 TBC524263:TBC524265 TKY524263:TKY524265 TUU524263:TUU524265 UEQ524263:UEQ524265 UOM524263:UOM524265 UYI524263:UYI524265 VIE524263:VIE524265 VSA524263:VSA524265 WBW524263:WBW524265 WLS524263:WLS524265 WVO524263:WVO524265 JC589799:JC589801 SY589799:SY589801 ACU589799:ACU589801 AMQ589799:AMQ589801 AWM589799:AWM589801 BGI589799:BGI589801 BQE589799:BQE589801 CAA589799:CAA589801 CJW589799:CJW589801 CTS589799:CTS589801 DDO589799:DDO589801 DNK589799:DNK589801 DXG589799:DXG589801 EHC589799:EHC589801 EQY589799:EQY589801 FAU589799:FAU589801 FKQ589799:FKQ589801 FUM589799:FUM589801 GEI589799:GEI589801 GOE589799:GOE589801 GYA589799:GYA589801 HHW589799:HHW589801 HRS589799:HRS589801 IBO589799:IBO589801 ILK589799:ILK589801 IVG589799:IVG589801 JFC589799:JFC589801 JOY589799:JOY589801 JYU589799:JYU589801 KIQ589799:KIQ589801 KSM589799:KSM589801 LCI589799:LCI589801 LME589799:LME589801 LWA589799:LWA589801 MFW589799:MFW589801 MPS589799:MPS589801 MZO589799:MZO589801 NJK589799:NJK589801 NTG589799:NTG589801 ODC589799:ODC589801 OMY589799:OMY589801 OWU589799:OWU589801 PGQ589799:PGQ589801 PQM589799:PQM589801 QAI589799:QAI589801 QKE589799:QKE589801 QUA589799:QUA589801 RDW589799:RDW589801 RNS589799:RNS589801 RXO589799:RXO589801 SHK589799:SHK589801 SRG589799:SRG589801 TBC589799:TBC589801 TKY589799:TKY589801 TUU589799:TUU589801 UEQ589799:UEQ589801 UOM589799:UOM589801 UYI589799:UYI589801 VIE589799:VIE589801 VSA589799:VSA589801 WBW589799:WBW589801 WLS589799:WLS589801 WVO589799:WVO589801 JC655335:JC655337 SY655335:SY655337 ACU655335:ACU655337 AMQ655335:AMQ655337 AWM655335:AWM655337 BGI655335:BGI655337 BQE655335:BQE655337 CAA655335:CAA655337 CJW655335:CJW655337 CTS655335:CTS655337 DDO655335:DDO655337 DNK655335:DNK655337 DXG655335:DXG655337 EHC655335:EHC655337 EQY655335:EQY655337 FAU655335:FAU655337 FKQ655335:FKQ655337 FUM655335:FUM655337 GEI655335:GEI655337 GOE655335:GOE655337 GYA655335:GYA655337 HHW655335:HHW655337 HRS655335:HRS655337 IBO655335:IBO655337 ILK655335:ILK655337 IVG655335:IVG655337 JFC655335:JFC655337 JOY655335:JOY655337 JYU655335:JYU655337 KIQ655335:KIQ655337 KSM655335:KSM655337 LCI655335:LCI655337 LME655335:LME655337 LWA655335:LWA655337 MFW655335:MFW655337 MPS655335:MPS655337 MZO655335:MZO655337 NJK655335:NJK655337 NTG655335:NTG655337 ODC655335:ODC655337 OMY655335:OMY655337 OWU655335:OWU655337 PGQ655335:PGQ655337 PQM655335:PQM655337 QAI655335:QAI655337 QKE655335:QKE655337 QUA655335:QUA655337 RDW655335:RDW655337 RNS655335:RNS655337 RXO655335:RXO655337 SHK655335:SHK655337 SRG655335:SRG655337 TBC655335:TBC655337 TKY655335:TKY655337 TUU655335:TUU655337 UEQ655335:UEQ655337 UOM655335:UOM655337 UYI655335:UYI655337 VIE655335:VIE655337 VSA655335:VSA655337 WBW655335:WBW655337 WLS655335:WLS655337 WVO655335:WVO655337 JC720871:JC720873 SY720871:SY720873 ACU720871:ACU720873 AMQ720871:AMQ720873 AWM720871:AWM720873 BGI720871:BGI720873 BQE720871:BQE720873 CAA720871:CAA720873 CJW720871:CJW720873 CTS720871:CTS720873 DDO720871:DDO720873 DNK720871:DNK720873 DXG720871:DXG720873 EHC720871:EHC720873 EQY720871:EQY720873 FAU720871:FAU720873 FKQ720871:FKQ720873 FUM720871:FUM720873 GEI720871:GEI720873 GOE720871:GOE720873 GYA720871:GYA720873 HHW720871:HHW720873 HRS720871:HRS720873 IBO720871:IBO720873 ILK720871:ILK720873 IVG720871:IVG720873 JFC720871:JFC720873 JOY720871:JOY720873 JYU720871:JYU720873 KIQ720871:KIQ720873 KSM720871:KSM720873 LCI720871:LCI720873 LME720871:LME720873 LWA720871:LWA720873 MFW720871:MFW720873 MPS720871:MPS720873 MZO720871:MZO720873 NJK720871:NJK720873 NTG720871:NTG720873 ODC720871:ODC720873 OMY720871:OMY720873 OWU720871:OWU720873 PGQ720871:PGQ720873 PQM720871:PQM720873 QAI720871:QAI720873 QKE720871:QKE720873 QUA720871:QUA720873 RDW720871:RDW720873 RNS720871:RNS720873 RXO720871:RXO720873 SHK720871:SHK720873 SRG720871:SRG720873 TBC720871:TBC720873 TKY720871:TKY720873 TUU720871:TUU720873 UEQ720871:UEQ720873 UOM720871:UOM720873 UYI720871:UYI720873 VIE720871:VIE720873 VSA720871:VSA720873 WBW720871:WBW720873 WLS720871:WLS720873 WVO720871:WVO720873 JC786407:JC786409 SY786407:SY786409 ACU786407:ACU786409 AMQ786407:AMQ786409 AWM786407:AWM786409 BGI786407:BGI786409 BQE786407:BQE786409 CAA786407:CAA786409 CJW786407:CJW786409 CTS786407:CTS786409 DDO786407:DDO786409 DNK786407:DNK786409 DXG786407:DXG786409 EHC786407:EHC786409 EQY786407:EQY786409 FAU786407:FAU786409 FKQ786407:FKQ786409 FUM786407:FUM786409 GEI786407:GEI786409 GOE786407:GOE786409 GYA786407:GYA786409 HHW786407:HHW786409 HRS786407:HRS786409 IBO786407:IBO786409 ILK786407:ILK786409 IVG786407:IVG786409 JFC786407:JFC786409 JOY786407:JOY786409 JYU786407:JYU786409 KIQ786407:KIQ786409 KSM786407:KSM786409 LCI786407:LCI786409 LME786407:LME786409 LWA786407:LWA786409 MFW786407:MFW786409 MPS786407:MPS786409 MZO786407:MZO786409 NJK786407:NJK786409 NTG786407:NTG786409 ODC786407:ODC786409 OMY786407:OMY786409 OWU786407:OWU786409 PGQ786407:PGQ786409 PQM786407:PQM786409 QAI786407:QAI786409 QKE786407:QKE786409 QUA786407:QUA786409 RDW786407:RDW786409 RNS786407:RNS786409 RXO786407:RXO786409 SHK786407:SHK786409 SRG786407:SRG786409 TBC786407:TBC786409 TKY786407:TKY786409 TUU786407:TUU786409 UEQ786407:UEQ786409 UOM786407:UOM786409 UYI786407:UYI786409 VIE786407:VIE786409 VSA786407:VSA786409 WBW786407:WBW786409 WLS786407:WLS786409 WVO786407:WVO786409 JC851943:JC851945 SY851943:SY851945 ACU851943:ACU851945 AMQ851943:AMQ851945 AWM851943:AWM851945 BGI851943:BGI851945 BQE851943:BQE851945 CAA851943:CAA851945 CJW851943:CJW851945 CTS851943:CTS851945 DDO851943:DDO851945 DNK851943:DNK851945 DXG851943:DXG851945 EHC851943:EHC851945 EQY851943:EQY851945 FAU851943:FAU851945 FKQ851943:FKQ851945 FUM851943:FUM851945 GEI851943:GEI851945 GOE851943:GOE851945 GYA851943:GYA851945 HHW851943:HHW851945 HRS851943:HRS851945 IBO851943:IBO851945 ILK851943:ILK851945 IVG851943:IVG851945 JFC851943:JFC851945 JOY851943:JOY851945 JYU851943:JYU851945 KIQ851943:KIQ851945 KSM851943:KSM851945 LCI851943:LCI851945 LME851943:LME851945 LWA851943:LWA851945 MFW851943:MFW851945 MPS851943:MPS851945 MZO851943:MZO851945 NJK851943:NJK851945 NTG851943:NTG851945 ODC851943:ODC851945 OMY851943:OMY851945 OWU851943:OWU851945 PGQ851943:PGQ851945 PQM851943:PQM851945 QAI851943:QAI851945 QKE851943:QKE851945 QUA851943:QUA851945 RDW851943:RDW851945 RNS851943:RNS851945 RXO851943:RXO851945 SHK851943:SHK851945 SRG851943:SRG851945 TBC851943:TBC851945 TKY851943:TKY851945 TUU851943:TUU851945 UEQ851943:UEQ851945 UOM851943:UOM851945 UYI851943:UYI851945 VIE851943:VIE851945 VSA851943:VSA851945 WBW851943:WBW851945 WLS851943:WLS851945 WVO851943:WVO851945 JC917479:JC917481 SY917479:SY917481 ACU917479:ACU917481 AMQ917479:AMQ917481 AWM917479:AWM917481 BGI917479:BGI917481 BQE917479:BQE917481 CAA917479:CAA917481 CJW917479:CJW917481 CTS917479:CTS917481 DDO917479:DDO917481 DNK917479:DNK917481 DXG917479:DXG917481 EHC917479:EHC917481 EQY917479:EQY917481 FAU917479:FAU917481 FKQ917479:FKQ917481 FUM917479:FUM917481 GEI917479:GEI917481 GOE917479:GOE917481 GYA917479:GYA917481 HHW917479:HHW917481 HRS917479:HRS917481 IBO917479:IBO917481 ILK917479:ILK917481 IVG917479:IVG917481 JFC917479:JFC917481 JOY917479:JOY917481 JYU917479:JYU917481 KIQ917479:KIQ917481 KSM917479:KSM917481 LCI917479:LCI917481 LME917479:LME917481 LWA917479:LWA917481 MFW917479:MFW917481 MPS917479:MPS917481 MZO917479:MZO917481 NJK917479:NJK917481 NTG917479:NTG917481 ODC917479:ODC917481 OMY917479:OMY917481 OWU917479:OWU917481 PGQ917479:PGQ917481 PQM917479:PQM917481 QAI917479:QAI917481 QKE917479:QKE917481 QUA917479:QUA917481 RDW917479:RDW917481 RNS917479:RNS917481 RXO917479:RXO917481 SHK917479:SHK917481 SRG917479:SRG917481 TBC917479:TBC917481 TKY917479:TKY917481 TUU917479:TUU917481 UEQ917479:UEQ917481 UOM917479:UOM917481 UYI917479:UYI917481 VIE917479:VIE917481 VSA917479:VSA917481 WBW917479:WBW917481 WLS917479:WLS917481 WVO917479:WVO917481 JC983015:JC983017 SY983015:SY983017 ACU983015:ACU983017 AMQ983015:AMQ983017 AWM983015:AWM983017 BGI983015:BGI983017 BQE983015:BQE983017 CAA983015:CAA983017 CJW983015:CJW983017 CTS983015:CTS983017 DDO983015:DDO983017 DNK983015:DNK983017 DXG983015:DXG983017 EHC983015:EHC983017 EQY983015:EQY983017 FAU983015:FAU983017 FKQ983015:FKQ983017 FUM983015:FUM983017 GEI983015:GEI983017 GOE983015:GOE983017 GYA983015:GYA983017 HHW983015:HHW983017 HRS983015:HRS983017 IBO983015:IBO983017 ILK983015:ILK983017 IVG983015:IVG983017 JFC983015:JFC983017 JOY983015:JOY983017 JYU983015:JYU983017 KIQ983015:KIQ983017 KSM983015:KSM983017 LCI983015:LCI983017 LME983015:LME983017 LWA983015:LWA983017 MFW983015:MFW983017 MPS983015:MPS983017 MZO983015:MZO983017 NJK983015:NJK983017 NTG983015:NTG983017 ODC983015:ODC983017 OMY983015:OMY983017 OWU983015:OWU983017 PGQ983015:PGQ983017 PQM983015:PQM983017 QAI983015:QAI983017 QKE983015:QKE983017 QUA983015:QUA983017 RDW983015:RDW983017 RNS983015:RNS983017 RXO983015:RXO983017 SHK983015:SHK983017 SRG983015:SRG983017 TBC983015:TBC983017 TKY983015:TKY983017 TUU983015:TUU983017 UEQ983015:UEQ983017 UOM983015:UOM983017 UYI983015:UYI983017 VIE983015:VIE983017 VSA983015:VSA983017 WBW983015:WBW983017 WLS983015:WLS983017 WVO983015:WVO983017 JH65510:JH65512 TD65510:TD65512 ACZ65510:ACZ65512 AMV65510:AMV65512 AWR65510:AWR65512 BGN65510:BGN65512 BQJ65510:BQJ65512 CAF65510:CAF65512 CKB65510:CKB65512 CTX65510:CTX65512 DDT65510:DDT65512 DNP65510:DNP65512 DXL65510:DXL65512 EHH65510:EHH65512 ERD65510:ERD65512 FAZ65510:FAZ65512 FKV65510:FKV65512 FUR65510:FUR65512 GEN65510:GEN65512 GOJ65510:GOJ65512 GYF65510:GYF65512 HIB65510:HIB65512 HRX65510:HRX65512 IBT65510:IBT65512 ILP65510:ILP65512 IVL65510:IVL65512 JFH65510:JFH65512 JPD65510:JPD65512 JYZ65510:JYZ65512 KIV65510:KIV65512 KSR65510:KSR65512 LCN65510:LCN65512 LMJ65510:LMJ65512 LWF65510:LWF65512 MGB65510:MGB65512 MPX65510:MPX65512 MZT65510:MZT65512 NJP65510:NJP65512 NTL65510:NTL65512 ODH65510:ODH65512 OND65510:OND65512 OWZ65510:OWZ65512 PGV65510:PGV65512 PQR65510:PQR65512 QAN65510:QAN65512 QKJ65510:QKJ65512 QUF65510:QUF65512 REB65510:REB65512 RNX65510:RNX65512 RXT65510:RXT65512 SHP65510:SHP65512 SRL65510:SRL65512 TBH65510:TBH65512 TLD65510:TLD65512 TUZ65510:TUZ65512 UEV65510:UEV65512 UOR65510:UOR65512 UYN65510:UYN65512 VIJ65510:VIJ65512 VSF65510:VSF65512 WCB65510:WCB65512 WLX65510:WLX65512 WVT65510:WVT65512 JH131046:JH131048 TD131046:TD131048 ACZ131046:ACZ131048 AMV131046:AMV131048 AWR131046:AWR131048 BGN131046:BGN131048 BQJ131046:BQJ131048 CAF131046:CAF131048 CKB131046:CKB131048 CTX131046:CTX131048 DDT131046:DDT131048 DNP131046:DNP131048 DXL131046:DXL131048 EHH131046:EHH131048 ERD131046:ERD131048 FAZ131046:FAZ131048 FKV131046:FKV131048 FUR131046:FUR131048 GEN131046:GEN131048 GOJ131046:GOJ131048 GYF131046:GYF131048 HIB131046:HIB131048 HRX131046:HRX131048 IBT131046:IBT131048 ILP131046:ILP131048 IVL131046:IVL131048 JFH131046:JFH131048 JPD131046:JPD131048 JYZ131046:JYZ131048 KIV131046:KIV131048 KSR131046:KSR131048 LCN131046:LCN131048 LMJ131046:LMJ131048 LWF131046:LWF131048 MGB131046:MGB131048 MPX131046:MPX131048 MZT131046:MZT131048 NJP131046:NJP131048 NTL131046:NTL131048 ODH131046:ODH131048 OND131046:OND131048 OWZ131046:OWZ131048 PGV131046:PGV131048 PQR131046:PQR131048 QAN131046:QAN131048 QKJ131046:QKJ131048 QUF131046:QUF131048 REB131046:REB131048 RNX131046:RNX131048 RXT131046:RXT131048 SHP131046:SHP131048 SRL131046:SRL131048 TBH131046:TBH131048 TLD131046:TLD131048 TUZ131046:TUZ131048 UEV131046:UEV131048 UOR131046:UOR131048 UYN131046:UYN131048 VIJ131046:VIJ131048 VSF131046:VSF131048 WCB131046:WCB131048 WLX131046:WLX131048 WVT131046:WVT131048 JH196582:JH196584 TD196582:TD196584 ACZ196582:ACZ196584 AMV196582:AMV196584 AWR196582:AWR196584 BGN196582:BGN196584 BQJ196582:BQJ196584 CAF196582:CAF196584 CKB196582:CKB196584 CTX196582:CTX196584 DDT196582:DDT196584 DNP196582:DNP196584 DXL196582:DXL196584 EHH196582:EHH196584 ERD196582:ERD196584 FAZ196582:FAZ196584 FKV196582:FKV196584 FUR196582:FUR196584 GEN196582:GEN196584 GOJ196582:GOJ196584 GYF196582:GYF196584 HIB196582:HIB196584 HRX196582:HRX196584 IBT196582:IBT196584 ILP196582:ILP196584 IVL196582:IVL196584 JFH196582:JFH196584 JPD196582:JPD196584 JYZ196582:JYZ196584 KIV196582:KIV196584 KSR196582:KSR196584 LCN196582:LCN196584 LMJ196582:LMJ196584 LWF196582:LWF196584 MGB196582:MGB196584 MPX196582:MPX196584 MZT196582:MZT196584 NJP196582:NJP196584 NTL196582:NTL196584 ODH196582:ODH196584 OND196582:OND196584 OWZ196582:OWZ196584 PGV196582:PGV196584 PQR196582:PQR196584 QAN196582:QAN196584 QKJ196582:QKJ196584 QUF196582:QUF196584 REB196582:REB196584 RNX196582:RNX196584 RXT196582:RXT196584 SHP196582:SHP196584 SRL196582:SRL196584 TBH196582:TBH196584 TLD196582:TLD196584 TUZ196582:TUZ196584 UEV196582:UEV196584 UOR196582:UOR196584 UYN196582:UYN196584 VIJ196582:VIJ196584 VSF196582:VSF196584 WCB196582:WCB196584 WLX196582:WLX196584 WVT196582:WVT196584 JH262118:JH262120 TD262118:TD262120 ACZ262118:ACZ262120 AMV262118:AMV262120 AWR262118:AWR262120 BGN262118:BGN262120 BQJ262118:BQJ262120 CAF262118:CAF262120 CKB262118:CKB262120 CTX262118:CTX262120 DDT262118:DDT262120 DNP262118:DNP262120 DXL262118:DXL262120 EHH262118:EHH262120 ERD262118:ERD262120 FAZ262118:FAZ262120 FKV262118:FKV262120 FUR262118:FUR262120 GEN262118:GEN262120 GOJ262118:GOJ262120 GYF262118:GYF262120 HIB262118:HIB262120 HRX262118:HRX262120 IBT262118:IBT262120 ILP262118:ILP262120 IVL262118:IVL262120 JFH262118:JFH262120 JPD262118:JPD262120 JYZ262118:JYZ262120 KIV262118:KIV262120 KSR262118:KSR262120 LCN262118:LCN262120 LMJ262118:LMJ262120 LWF262118:LWF262120 MGB262118:MGB262120 MPX262118:MPX262120 MZT262118:MZT262120 NJP262118:NJP262120 NTL262118:NTL262120 ODH262118:ODH262120 OND262118:OND262120 OWZ262118:OWZ262120 PGV262118:PGV262120 PQR262118:PQR262120 QAN262118:QAN262120 QKJ262118:QKJ262120 QUF262118:QUF262120 REB262118:REB262120 RNX262118:RNX262120 RXT262118:RXT262120 SHP262118:SHP262120 SRL262118:SRL262120 TBH262118:TBH262120 TLD262118:TLD262120 TUZ262118:TUZ262120 UEV262118:UEV262120 UOR262118:UOR262120 UYN262118:UYN262120 VIJ262118:VIJ262120 VSF262118:VSF262120 WCB262118:WCB262120 WLX262118:WLX262120 WVT262118:WVT262120 JH327654:JH327656 TD327654:TD327656 ACZ327654:ACZ327656 AMV327654:AMV327656 AWR327654:AWR327656 BGN327654:BGN327656 BQJ327654:BQJ327656 CAF327654:CAF327656 CKB327654:CKB327656 CTX327654:CTX327656 DDT327654:DDT327656 DNP327654:DNP327656 DXL327654:DXL327656 EHH327654:EHH327656 ERD327654:ERD327656 FAZ327654:FAZ327656 FKV327654:FKV327656 FUR327654:FUR327656 GEN327654:GEN327656 GOJ327654:GOJ327656 GYF327654:GYF327656 HIB327654:HIB327656 HRX327654:HRX327656 IBT327654:IBT327656 ILP327654:ILP327656 IVL327654:IVL327656 JFH327654:JFH327656 JPD327654:JPD327656 JYZ327654:JYZ327656 KIV327654:KIV327656 KSR327654:KSR327656 LCN327654:LCN327656 LMJ327654:LMJ327656 LWF327654:LWF327656 MGB327654:MGB327656 MPX327654:MPX327656 MZT327654:MZT327656 NJP327654:NJP327656 NTL327654:NTL327656 ODH327654:ODH327656 OND327654:OND327656 OWZ327654:OWZ327656 PGV327654:PGV327656 PQR327654:PQR327656 QAN327654:QAN327656 QKJ327654:QKJ327656 QUF327654:QUF327656 REB327654:REB327656 RNX327654:RNX327656 RXT327654:RXT327656 SHP327654:SHP327656 SRL327654:SRL327656 TBH327654:TBH327656 TLD327654:TLD327656 TUZ327654:TUZ327656 UEV327654:UEV327656 UOR327654:UOR327656 UYN327654:UYN327656 VIJ327654:VIJ327656 VSF327654:VSF327656 WCB327654:WCB327656 WLX327654:WLX327656 WVT327654:WVT327656 JH393190:JH393192 TD393190:TD393192 ACZ393190:ACZ393192 AMV393190:AMV393192 AWR393190:AWR393192 BGN393190:BGN393192 BQJ393190:BQJ393192 CAF393190:CAF393192 CKB393190:CKB393192 CTX393190:CTX393192 DDT393190:DDT393192 DNP393190:DNP393192 DXL393190:DXL393192 EHH393190:EHH393192 ERD393190:ERD393192 FAZ393190:FAZ393192 FKV393190:FKV393192 FUR393190:FUR393192 GEN393190:GEN393192 GOJ393190:GOJ393192 GYF393190:GYF393192 HIB393190:HIB393192 HRX393190:HRX393192 IBT393190:IBT393192 ILP393190:ILP393192 IVL393190:IVL393192 JFH393190:JFH393192 JPD393190:JPD393192 JYZ393190:JYZ393192 KIV393190:KIV393192 KSR393190:KSR393192 LCN393190:LCN393192 LMJ393190:LMJ393192 LWF393190:LWF393192 MGB393190:MGB393192 MPX393190:MPX393192 MZT393190:MZT393192 NJP393190:NJP393192 NTL393190:NTL393192 ODH393190:ODH393192 OND393190:OND393192 OWZ393190:OWZ393192 PGV393190:PGV393192 PQR393190:PQR393192 QAN393190:QAN393192 QKJ393190:QKJ393192 QUF393190:QUF393192 REB393190:REB393192 RNX393190:RNX393192 RXT393190:RXT393192 SHP393190:SHP393192 SRL393190:SRL393192 TBH393190:TBH393192 TLD393190:TLD393192 TUZ393190:TUZ393192 UEV393190:UEV393192 UOR393190:UOR393192 UYN393190:UYN393192 VIJ393190:VIJ393192 VSF393190:VSF393192 WCB393190:WCB393192 WLX393190:WLX393192 WVT393190:WVT393192 JH458726:JH458728 TD458726:TD458728 ACZ458726:ACZ458728 AMV458726:AMV458728 AWR458726:AWR458728 BGN458726:BGN458728 BQJ458726:BQJ458728 CAF458726:CAF458728 CKB458726:CKB458728 CTX458726:CTX458728 DDT458726:DDT458728 DNP458726:DNP458728 DXL458726:DXL458728 EHH458726:EHH458728 ERD458726:ERD458728 FAZ458726:FAZ458728 FKV458726:FKV458728 FUR458726:FUR458728 GEN458726:GEN458728 GOJ458726:GOJ458728 GYF458726:GYF458728 HIB458726:HIB458728 HRX458726:HRX458728 IBT458726:IBT458728 ILP458726:ILP458728 IVL458726:IVL458728 JFH458726:JFH458728 JPD458726:JPD458728 JYZ458726:JYZ458728 KIV458726:KIV458728 KSR458726:KSR458728 LCN458726:LCN458728 LMJ458726:LMJ458728 LWF458726:LWF458728 MGB458726:MGB458728 MPX458726:MPX458728 MZT458726:MZT458728 NJP458726:NJP458728 NTL458726:NTL458728 ODH458726:ODH458728 OND458726:OND458728 OWZ458726:OWZ458728 PGV458726:PGV458728 PQR458726:PQR458728 QAN458726:QAN458728 QKJ458726:QKJ458728 QUF458726:QUF458728 REB458726:REB458728 RNX458726:RNX458728 RXT458726:RXT458728 SHP458726:SHP458728 SRL458726:SRL458728 TBH458726:TBH458728 TLD458726:TLD458728 TUZ458726:TUZ458728 UEV458726:UEV458728 UOR458726:UOR458728 UYN458726:UYN458728 VIJ458726:VIJ458728 VSF458726:VSF458728 WCB458726:WCB458728 WLX458726:WLX458728 WVT458726:WVT458728 JH524262:JH524264 TD524262:TD524264 ACZ524262:ACZ524264 AMV524262:AMV524264 AWR524262:AWR524264 BGN524262:BGN524264 BQJ524262:BQJ524264 CAF524262:CAF524264 CKB524262:CKB524264 CTX524262:CTX524264 DDT524262:DDT524264 DNP524262:DNP524264 DXL524262:DXL524264 EHH524262:EHH524264 ERD524262:ERD524264 FAZ524262:FAZ524264 FKV524262:FKV524264 FUR524262:FUR524264 GEN524262:GEN524264 GOJ524262:GOJ524264 GYF524262:GYF524264 HIB524262:HIB524264 HRX524262:HRX524264 IBT524262:IBT524264 ILP524262:ILP524264 IVL524262:IVL524264 JFH524262:JFH524264 JPD524262:JPD524264 JYZ524262:JYZ524264 KIV524262:KIV524264 KSR524262:KSR524264 LCN524262:LCN524264 LMJ524262:LMJ524264 LWF524262:LWF524264 MGB524262:MGB524264 MPX524262:MPX524264 MZT524262:MZT524264 NJP524262:NJP524264 NTL524262:NTL524264 ODH524262:ODH524264 OND524262:OND524264 OWZ524262:OWZ524264 PGV524262:PGV524264 PQR524262:PQR524264 QAN524262:QAN524264 QKJ524262:QKJ524264 QUF524262:QUF524264 REB524262:REB524264 RNX524262:RNX524264 RXT524262:RXT524264 SHP524262:SHP524264 SRL524262:SRL524264 TBH524262:TBH524264 TLD524262:TLD524264 TUZ524262:TUZ524264 UEV524262:UEV524264 UOR524262:UOR524264 UYN524262:UYN524264 VIJ524262:VIJ524264 VSF524262:VSF524264 WCB524262:WCB524264 WLX524262:WLX524264 WVT524262:WVT524264 JH589798:JH589800 TD589798:TD589800 ACZ589798:ACZ589800 AMV589798:AMV589800 AWR589798:AWR589800 BGN589798:BGN589800 BQJ589798:BQJ589800 CAF589798:CAF589800 CKB589798:CKB589800 CTX589798:CTX589800 DDT589798:DDT589800 DNP589798:DNP589800 DXL589798:DXL589800 EHH589798:EHH589800 ERD589798:ERD589800 FAZ589798:FAZ589800 FKV589798:FKV589800 FUR589798:FUR589800 GEN589798:GEN589800 GOJ589798:GOJ589800 GYF589798:GYF589800 HIB589798:HIB589800 HRX589798:HRX589800 IBT589798:IBT589800 ILP589798:ILP589800 IVL589798:IVL589800 JFH589798:JFH589800 JPD589798:JPD589800 JYZ589798:JYZ589800 KIV589798:KIV589800 KSR589798:KSR589800 LCN589798:LCN589800 LMJ589798:LMJ589800 LWF589798:LWF589800 MGB589798:MGB589800 MPX589798:MPX589800 MZT589798:MZT589800 NJP589798:NJP589800 NTL589798:NTL589800 ODH589798:ODH589800 OND589798:OND589800 OWZ589798:OWZ589800 PGV589798:PGV589800 PQR589798:PQR589800 QAN589798:QAN589800 QKJ589798:QKJ589800 QUF589798:QUF589800 REB589798:REB589800 RNX589798:RNX589800 RXT589798:RXT589800 SHP589798:SHP589800 SRL589798:SRL589800 TBH589798:TBH589800 TLD589798:TLD589800 TUZ589798:TUZ589800 UEV589798:UEV589800 UOR589798:UOR589800 UYN589798:UYN589800 VIJ589798:VIJ589800 VSF589798:VSF589800 WCB589798:WCB589800 WLX589798:WLX589800 WVT589798:WVT589800 JH655334:JH655336 TD655334:TD655336 ACZ655334:ACZ655336 AMV655334:AMV655336 AWR655334:AWR655336 BGN655334:BGN655336 BQJ655334:BQJ655336 CAF655334:CAF655336 CKB655334:CKB655336 CTX655334:CTX655336 DDT655334:DDT655336 DNP655334:DNP655336 DXL655334:DXL655336 EHH655334:EHH655336 ERD655334:ERD655336 FAZ655334:FAZ655336 FKV655334:FKV655336 FUR655334:FUR655336 GEN655334:GEN655336 GOJ655334:GOJ655336 GYF655334:GYF655336 HIB655334:HIB655336 HRX655334:HRX655336 IBT655334:IBT655336 ILP655334:ILP655336 IVL655334:IVL655336 JFH655334:JFH655336 JPD655334:JPD655336 JYZ655334:JYZ655336 KIV655334:KIV655336 KSR655334:KSR655336 LCN655334:LCN655336 LMJ655334:LMJ655336 LWF655334:LWF655336 MGB655334:MGB655336 MPX655334:MPX655336 MZT655334:MZT655336 NJP655334:NJP655336 NTL655334:NTL655336 ODH655334:ODH655336 OND655334:OND655336 OWZ655334:OWZ655336 PGV655334:PGV655336 PQR655334:PQR655336 QAN655334:QAN655336 QKJ655334:QKJ655336 QUF655334:QUF655336 REB655334:REB655336 RNX655334:RNX655336 RXT655334:RXT655336 SHP655334:SHP655336 SRL655334:SRL655336 TBH655334:TBH655336 TLD655334:TLD655336 TUZ655334:TUZ655336 UEV655334:UEV655336 UOR655334:UOR655336 UYN655334:UYN655336 VIJ655334:VIJ655336 VSF655334:VSF655336 WCB655334:WCB655336 WLX655334:WLX655336 WVT655334:WVT655336 JH720870:JH720872 TD720870:TD720872 ACZ720870:ACZ720872 AMV720870:AMV720872 AWR720870:AWR720872 BGN720870:BGN720872 BQJ720870:BQJ720872 CAF720870:CAF720872 CKB720870:CKB720872 CTX720870:CTX720872 DDT720870:DDT720872 DNP720870:DNP720872 DXL720870:DXL720872 EHH720870:EHH720872 ERD720870:ERD720872 FAZ720870:FAZ720872 FKV720870:FKV720872 FUR720870:FUR720872 GEN720870:GEN720872 GOJ720870:GOJ720872 GYF720870:GYF720872 HIB720870:HIB720872 HRX720870:HRX720872 IBT720870:IBT720872 ILP720870:ILP720872 IVL720870:IVL720872 JFH720870:JFH720872 JPD720870:JPD720872 JYZ720870:JYZ720872 KIV720870:KIV720872 KSR720870:KSR720872 LCN720870:LCN720872 LMJ720870:LMJ720872 LWF720870:LWF720872 MGB720870:MGB720872 MPX720870:MPX720872 MZT720870:MZT720872 NJP720870:NJP720872 NTL720870:NTL720872 ODH720870:ODH720872 OND720870:OND720872 OWZ720870:OWZ720872 PGV720870:PGV720872 PQR720870:PQR720872 QAN720870:QAN720872 QKJ720870:QKJ720872 QUF720870:QUF720872 REB720870:REB720872 RNX720870:RNX720872 RXT720870:RXT720872 SHP720870:SHP720872 SRL720870:SRL720872 TBH720870:TBH720872 TLD720870:TLD720872 TUZ720870:TUZ720872 UEV720870:UEV720872 UOR720870:UOR720872 UYN720870:UYN720872 VIJ720870:VIJ720872 VSF720870:VSF720872 WCB720870:WCB720872 WLX720870:WLX720872 WVT720870:WVT720872 JH786406:JH786408 TD786406:TD786408 ACZ786406:ACZ786408 AMV786406:AMV786408 AWR786406:AWR786408 BGN786406:BGN786408 BQJ786406:BQJ786408 CAF786406:CAF786408 CKB786406:CKB786408 CTX786406:CTX786408 DDT786406:DDT786408 DNP786406:DNP786408 DXL786406:DXL786408 EHH786406:EHH786408 ERD786406:ERD786408 FAZ786406:FAZ786408 FKV786406:FKV786408 FUR786406:FUR786408 GEN786406:GEN786408 GOJ786406:GOJ786408 GYF786406:GYF786408 HIB786406:HIB786408 HRX786406:HRX786408 IBT786406:IBT786408 ILP786406:ILP786408 IVL786406:IVL786408 JFH786406:JFH786408 JPD786406:JPD786408 JYZ786406:JYZ786408 KIV786406:KIV786408 KSR786406:KSR786408 LCN786406:LCN786408 LMJ786406:LMJ786408 LWF786406:LWF786408 MGB786406:MGB786408 MPX786406:MPX786408 MZT786406:MZT786408 NJP786406:NJP786408 NTL786406:NTL786408 ODH786406:ODH786408 OND786406:OND786408 OWZ786406:OWZ786408 PGV786406:PGV786408 PQR786406:PQR786408 QAN786406:QAN786408 QKJ786406:QKJ786408 QUF786406:QUF786408 REB786406:REB786408 RNX786406:RNX786408 RXT786406:RXT786408 SHP786406:SHP786408 SRL786406:SRL786408 TBH786406:TBH786408 TLD786406:TLD786408 TUZ786406:TUZ786408 UEV786406:UEV786408 UOR786406:UOR786408 UYN786406:UYN786408 VIJ786406:VIJ786408 VSF786406:VSF786408 WCB786406:WCB786408 WLX786406:WLX786408 WVT786406:WVT786408 JH851942:JH851944 TD851942:TD851944 ACZ851942:ACZ851944 AMV851942:AMV851944 AWR851942:AWR851944 BGN851942:BGN851944 BQJ851942:BQJ851944 CAF851942:CAF851944 CKB851942:CKB851944 CTX851942:CTX851944 DDT851942:DDT851944 DNP851942:DNP851944 DXL851942:DXL851944 EHH851942:EHH851944 ERD851942:ERD851944 FAZ851942:FAZ851944 FKV851942:FKV851944 FUR851942:FUR851944 GEN851942:GEN851944 GOJ851942:GOJ851944 GYF851942:GYF851944 HIB851942:HIB851944 HRX851942:HRX851944 IBT851942:IBT851944 ILP851942:ILP851944 IVL851942:IVL851944 JFH851942:JFH851944 JPD851942:JPD851944 JYZ851942:JYZ851944 KIV851942:KIV851944 KSR851942:KSR851944 LCN851942:LCN851944 LMJ851942:LMJ851944 LWF851942:LWF851944 MGB851942:MGB851944 MPX851942:MPX851944 MZT851942:MZT851944 NJP851942:NJP851944 NTL851942:NTL851944 ODH851942:ODH851944 OND851942:OND851944 OWZ851942:OWZ851944 PGV851942:PGV851944 PQR851942:PQR851944 QAN851942:QAN851944 QKJ851942:QKJ851944 QUF851942:QUF851944 REB851942:REB851944 RNX851942:RNX851944 RXT851942:RXT851944 SHP851942:SHP851944 SRL851942:SRL851944 TBH851942:TBH851944 TLD851942:TLD851944 TUZ851942:TUZ851944 UEV851942:UEV851944 UOR851942:UOR851944 UYN851942:UYN851944 VIJ851942:VIJ851944 VSF851942:VSF851944 WCB851942:WCB851944 WLX851942:WLX851944 WVT851942:WVT851944 JH917478:JH917480 TD917478:TD917480 ACZ917478:ACZ917480 AMV917478:AMV917480 AWR917478:AWR917480 BGN917478:BGN917480 BQJ917478:BQJ917480 CAF917478:CAF917480 CKB917478:CKB917480 CTX917478:CTX917480 DDT917478:DDT917480 DNP917478:DNP917480 DXL917478:DXL917480 EHH917478:EHH917480 ERD917478:ERD917480 FAZ917478:FAZ917480 FKV917478:FKV917480 FUR917478:FUR917480 GEN917478:GEN917480 GOJ917478:GOJ917480 GYF917478:GYF917480 HIB917478:HIB917480 HRX917478:HRX917480 IBT917478:IBT917480 ILP917478:ILP917480 IVL917478:IVL917480 JFH917478:JFH917480 JPD917478:JPD917480 JYZ917478:JYZ917480 KIV917478:KIV917480 KSR917478:KSR917480 LCN917478:LCN917480 LMJ917478:LMJ917480 LWF917478:LWF917480 MGB917478:MGB917480 MPX917478:MPX917480 MZT917478:MZT917480 NJP917478:NJP917480 NTL917478:NTL917480 ODH917478:ODH917480 OND917478:OND917480 OWZ917478:OWZ917480 PGV917478:PGV917480 PQR917478:PQR917480 QAN917478:QAN917480 QKJ917478:QKJ917480 QUF917478:QUF917480 REB917478:REB917480 RNX917478:RNX917480 RXT917478:RXT917480 SHP917478:SHP917480 SRL917478:SRL917480 TBH917478:TBH917480 TLD917478:TLD917480 TUZ917478:TUZ917480 UEV917478:UEV917480 UOR917478:UOR917480 UYN917478:UYN917480 VIJ917478:VIJ917480 VSF917478:VSF917480 WCB917478:WCB917480 WLX917478:WLX917480 WVT917478:WVT917480 JH983014:JH983016 TD983014:TD983016 ACZ983014:ACZ983016 AMV983014:AMV983016 AWR983014:AWR983016 BGN983014:BGN983016 BQJ983014:BQJ983016 CAF983014:CAF983016 CKB983014:CKB983016 CTX983014:CTX983016 DDT983014:DDT983016 DNP983014:DNP983016 DXL983014:DXL983016 EHH983014:EHH983016 ERD983014:ERD983016 FAZ983014:FAZ983016 FKV983014:FKV983016 FUR983014:FUR983016 GEN983014:GEN983016 GOJ983014:GOJ983016 GYF983014:GYF983016 HIB983014:HIB983016 HRX983014:HRX983016 IBT983014:IBT983016 ILP983014:ILP983016 IVL983014:IVL983016 JFH983014:JFH983016 JPD983014:JPD983016 JYZ983014:JYZ983016 KIV983014:KIV983016 KSR983014:KSR983016 LCN983014:LCN983016 LMJ983014:LMJ983016 LWF983014:LWF983016 MGB983014:MGB983016 MPX983014:MPX983016 MZT983014:MZT983016 NJP983014:NJP983016 NTL983014:NTL983016 ODH983014:ODH983016 OND983014:OND983016 OWZ983014:OWZ983016 PGV983014:PGV983016 PQR983014:PQR983016 QAN983014:QAN983016 QKJ983014:QKJ983016 QUF983014:QUF983016 REB983014:REB983016 RNX983014:RNX983016 RXT983014:RXT983016 SHP983014:SHP983016 SRL983014:SRL983016 TBH983014:TBH983016 TLD983014:TLD983016 TUZ983014:TUZ983016 UEV983014:UEV983016 UOR983014:UOR983016 UYN983014:UYN983016 VIJ983014:VIJ983016 VSF983014:VSF983016 WCB983014:WCB983016 WLX983014:WLX983016 WVT983014:WVT983016 JC65517:JC65526 SY65517:SY65526 ACU65517:ACU65526 AMQ65517:AMQ65526 AWM65517:AWM65526 BGI65517:BGI65526 BQE65517:BQE65526 CAA65517:CAA65526 CJW65517:CJW65526 CTS65517:CTS65526 DDO65517:DDO65526 DNK65517:DNK65526 DXG65517:DXG65526 EHC65517:EHC65526 EQY65517:EQY65526 FAU65517:FAU65526 FKQ65517:FKQ65526 FUM65517:FUM65526 GEI65517:GEI65526 GOE65517:GOE65526 GYA65517:GYA65526 HHW65517:HHW65526 HRS65517:HRS65526 IBO65517:IBO65526 ILK65517:ILK65526 IVG65517:IVG65526 JFC65517:JFC65526 JOY65517:JOY65526 JYU65517:JYU65526 KIQ65517:KIQ65526 KSM65517:KSM65526 LCI65517:LCI65526 LME65517:LME65526 LWA65517:LWA65526 MFW65517:MFW65526 MPS65517:MPS65526 MZO65517:MZO65526 NJK65517:NJK65526 NTG65517:NTG65526 ODC65517:ODC65526 OMY65517:OMY65526 OWU65517:OWU65526 PGQ65517:PGQ65526 PQM65517:PQM65526 QAI65517:QAI65526 QKE65517:QKE65526 QUA65517:QUA65526 RDW65517:RDW65526 RNS65517:RNS65526 RXO65517:RXO65526 SHK65517:SHK65526 SRG65517:SRG65526 TBC65517:TBC65526 TKY65517:TKY65526 TUU65517:TUU65526 UEQ65517:UEQ65526 UOM65517:UOM65526 UYI65517:UYI65526 VIE65517:VIE65526 VSA65517:VSA65526 WBW65517:WBW65526 WLS65517:WLS65526 WVO65517:WVO65526 JC131053:JC131062 SY131053:SY131062 ACU131053:ACU131062 AMQ131053:AMQ131062 AWM131053:AWM131062 BGI131053:BGI131062 BQE131053:BQE131062 CAA131053:CAA131062 CJW131053:CJW131062 CTS131053:CTS131062 DDO131053:DDO131062 DNK131053:DNK131062 DXG131053:DXG131062 EHC131053:EHC131062 EQY131053:EQY131062 FAU131053:FAU131062 FKQ131053:FKQ131062 FUM131053:FUM131062 GEI131053:GEI131062 GOE131053:GOE131062 GYA131053:GYA131062 HHW131053:HHW131062 HRS131053:HRS131062 IBO131053:IBO131062 ILK131053:ILK131062 IVG131053:IVG131062 JFC131053:JFC131062 JOY131053:JOY131062 JYU131053:JYU131062 KIQ131053:KIQ131062 KSM131053:KSM131062 LCI131053:LCI131062 LME131053:LME131062 LWA131053:LWA131062 MFW131053:MFW131062 MPS131053:MPS131062 MZO131053:MZO131062 NJK131053:NJK131062 NTG131053:NTG131062 ODC131053:ODC131062 OMY131053:OMY131062 OWU131053:OWU131062 PGQ131053:PGQ131062 PQM131053:PQM131062 QAI131053:QAI131062 QKE131053:QKE131062 QUA131053:QUA131062 RDW131053:RDW131062 RNS131053:RNS131062 RXO131053:RXO131062 SHK131053:SHK131062 SRG131053:SRG131062 TBC131053:TBC131062 TKY131053:TKY131062 TUU131053:TUU131062 UEQ131053:UEQ131062 UOM131053:UOM131062 UYI131053:UYI131062 VIE131053:VIE131062 VSA131053:VSA131062 WBW131053:WBW131062 WLS131053:WLS131062 WVO131053:WVO131062 JC196589:JC196598 SY196589:SY196598 ACU196589:ACU196598 AMQ196589:AMQ196598 AWM196589:AWM196598 BGI196589:BGI196598 BQE196589:BQE196598 CAA196589:CAA196598 CJW196589:CJW196598 CTS196589:CTS196598 DDO196589:DDO196598 DNK196589:DNK196598 DXG196589:DXG196598 EHC196589:EHC196598 EQY196589:EQY196598 FAU196589:FAU196598 FKQ196589:FKQ196598 FUM196589:FUM196598 GEI196589:GEI196598 GOE196589:GOE196598 GYA196589:GYA196598 HHW196589:HHW196598 HRS196589:HRS196598 IBO196589:IBO196598 ILK196589:ILK196598 IVG196589:IVG196598 JFC196589:JFC196598 JOY196589:JOY196598 JYU196589:JYU196598 KIQ196589:KIQ196598 KSM196589:KSM196598 LCI196589:LCI196598 LME196589:LME196598 LWA196589:LWA196598 MFW196589:MFW196598 MPS196589:MPS196598 MZO196589:MZO196598 NJK196589:NJK196598 NTG196589:NTG196598 ODC196589:ODC196598 OMY196589:OMY196598 OWU196589:OWU196598 PGQ196589:PGQ196598 PQM196589:PQM196598 QAI196589:QAI196598 QKE196589:QKE196598 QUA196589:QUA196598 RDW196589:RDW196598 RNS196589:RNS196598 RXO196589:RXO196598 SHK196589:SHK196598 SRG196589:SRG196598 TBC196589:TBC196598 TKY196589:TKY196598 TUU196589:TUU196598 UEQ196589:UEQ196598 UOM196589:UOM196598 UYI196589:UYI196598 VIE196589:VIE196598 VSA196589:VSA196598 WBW196589:WBW196598 WLS196589:WLS196598 WVO196589:WVO196598 JC262125:JC262134 SY262125:SY262134 ACU262125:ACU262134 AMQ262125:AMQ262134 AWM262125:AWM262134 BGI262125:BGI262134 BQE262125:BQE262134 CAA262125:CAA262134 CJW262125:CJW262134 CTS262125:CTS262134 DDO262125:DDO262134 DNK262125:DNK262134 DXG262125:DXG262134 EHC262125:EHC262134 EQY262125:EQY262134 FAU262125:FAU262134 FKQ262125:FKQ262134 FUM262125:FUM262134 GEI262125:GEI262134 GOE262125:GOE262134 GYA262125:GYA262134 HHW262125:HHW262134 HRS262125:HRS262134 IBO262125:IBO262134 ILK262125:ILK262134 IVG262125:IVG262134 JFC262125:JFC262134 JOY262125:JOY262134 JYU262125:JYU262134 KIQ262125:KIQ262134 KSM262125:KSM262134 LCI262125:LCI262134 LME262125:LME262134 LWA262125:LWA262134 MFW262125:MFW262134 MPS262125:MPS262134 MZO262125:MZO262134 NJK262125:NJK262134 NTG262125:NTG262134 ODC262125:ODC262134 OMY262125:OMY262134 OWU262125:OWU262134 PGQ262125:PGQ262134 PQM262125:PQM262134 QAI262125:QAI262134 QKE262125:QKE262134 QUA262125:QUA262134 RDW262125:RDW262134 RNS262125:RNS262134 RXO262125:RXO262134 SHK262125:SHK262134 SRG262125:SRG262134 TBC262125:TBC262134 TKY262125:TKY262134 TUU262125:TUU262134 UEQ262125:UEQ262134 UOM262125:UOM262134 UYI262125:UYI262134 VIE262125:VIE262134 VSA262125:VSA262134 WBW262125:WBW262134 WLS262125:WLS262134 WVO262125:WVO262134 JC327661:JC327670 SY327661:SY327670 ACU327661:ACU327670 AMQ327661:AMQ327670 AWM327661:AWM327670 BGI327661:BGI327670 BQE327661:BQE327670 CAA327661:CAA327670 CJW327661:CJW327670 CTS327661:CTS327670 DDO327661:DDO327670 DNK327661:DNK327670 DXG327661:DXG327670 EHC327661:EHC327670 EQY327661:EQY327670 FAU327661:FAU327670 FKQ327661:FKQ327670 FUM327661:FUM327670 GEI327661:GEI327670 GOE327661:GOE327670 GYA327661:GYA327670 HHW327661:HHW327670 HRS327661:HRS327670 IBO327661:IBO327670 ILK327661:ILK327670 IVG327661:IVG327670 JFC327661:JFC327670 JOY327661:JOY327670 JYU327661:JYU327670 KIQ327661:KIQ327670 KSM327661:KSM327670 LCI327661:LCI327670 LME327661:LME327670 LWA327661:LWA327670 MFW327661:MFW327670 MPS327661:MPS327670 MZO327661:MZO327670 NJK327661:NJK327670 NTG327661:NTG327670 ODC327661:ODC327670 OMY327661:OMY327670 OWU327661:OWU327670 PGQ327661:PGQ327670 PQM327661:PQM327670 QAI327661:QAI327670 QKE327661:QKE327670 QUA327661:QUA327670 RDW327661:RDW327670 RNS327661:RNS327670 RXO327661:RXO327670 SHK327661:SHK327670 SRG327661:SRG327670 TBC327661:TBC327670 TKY327661:TKY327670 TUU327661:TUU327670 UEQ327661:UEQ327670 UOM327661:UOM327670 UYI327661:UYI327670 VIE327661:VIE327670 VSA327661:VSA327670 WBW327661:WBW327670 WLS327661:WLS327670 WVO327661:WVO327670 JC393197:JC393206 SY393197:SY393206 ACU393197:ACU393206 AMQ393197:AMQ393206 AWM393197:AWM393206 BGI393197:BGI393206 BQE393197:BQE393206 CAA393197:CAA393206 CJW393197:CJW393206 CTS393197:CTS393206 DDO393197:DDO393206 DNK393197:DNK393206 DXG393197:DXG393206 EHC393197:EHC393206 EQY393197:EQY393206 FAU393197:FAU393206 FKQ393197:FKQ393206 FUM393197:FUM393206 GEI393197:GEI393206 GOE393197:GOE393206 GYA393197:GYA393206 HHW393197:HHW393206 HRS393197:HRS393206 IBO393197:IBO393206 ILK393197:ILK393206 IVG393197:IVG393206 JFC393197:JFC393206 JOY393197:JOY393206 JYU393197:JYU393206 KIQ393197:KIQ393206 KSM393197:KSM393206 LCI393197:LCI393206 LME393197:LME393206 LWA393197:LWA393206 MFW393197:MFW393206 MPS393197:MPS393206 MZO393197:MZO393206 NJK393197:NJK393206 NTG393197:NTG393206 ODC393197:ODC393206 OMY393197:OMY393206 OWU393197:OWU393206 PGQ393197:PGQ393206 PQM393197:PQM393206 QAI393197:QAI393206 QKE393197:QKE393206 QUA393197:QUA393206 RDW393197:RDW393206 RNS393197:RNS393206 RXO393197:RXO393206 SHK393197:SHK393206 SRG393197:SRG393206 TBC393197:TBC393206 TKY393197:TKY393206 TUU393197:TUU393206 UEQ393197:UEQ393206 UOM393197:UOM393206 UYI393197:UYI393206 VIE393197:VIE393206 VSA393197:VSA393206 WBW393197:WBW393206 WLS393197:WLS393206 WVO393197:WVO393206 JC458733:JC458742 SY458733:SY458742 ACU458733:ACU458742 AMQ458733:AMQ458742 AWM458733:AWM458742 BGI458733:BGI458742 BQE458733:BQE458742 CAA458733:CAA458742 CJW458733:CJW458742 CTS458733:CTS458742 DDO458733:DDO458742 DNK458733:DNK458742 DXG458733:DXG458742 EHC458733:EHC458742 EQY458733:EQY458742 FAU458733:FAU458742 FKQ458733:FKQ458742 FUM458733:FUM458742 GEI458733:GEI458742 GOE458733:GOE458742 GYA458733:GYA458742 HHW458733:HHW458742 HRS458733:HRS458742 IBO458733:IBO458742 ILK458733:ILK458742 IVG458733:IVG458742 JFC458733:JFC458742 JOY458733:JOY458742 JYU458733:JYU458742 KIQ458733:KIQ458742 KSM458733:KSM458742 LCI458733:LCI458742 LME458733:LME458742 LWA458733:LWA458742 MFW458733:MFW458742 MPS458733:MPS458742 MZO458733:MZO458742 NJK458733:NJK458742 NTG458733:NTG458742 ODC458733:ODC458742 OMY458733:OMY458742 OWU458733:OWU458742 PGQ458733:PGQ458742 PQM458733:PQM458742 QAI458733:QAI458742 QKE458733:QKE458742 QUA458733:QUA458742 RDW458733:RDW458742 RNS458733:RNS458742 RXO458733:RXO458742 SHK458733:SHK458742 SRG458733:SRG458742 TBC458733:TBC458742 TKY458733:TKY458742 TUU458733:TUU458742 UEQ458733:UEQ458742 UOM458733:UOM458742 UYI458733:UYI458742 VIE458733:VIE458742 VSA458733:VSA458742 WBW458733:WBW458742 WLS458733:WLS458742 WVO458733:WVO458742 JC524269:JC524278 SY524269:SY524278 ACU524269:ACU524278 AMQ524269:AMQ524278 AWM524269:AWM524278 BGI524269:BGI524278 BQE524269:BQE524278 CAA524269:CAA524278 CJW524269:CJW524278 CTS524269:CTS524278 DDO524269:DDO524278 DNK524269:DNK524278 DXG524269:DXG524278 EHC524269:EHC524278 EQY524269:EQY524278 FAU524269:FAU524278 FKQ524269:FKQ524278 FUM524269:FUM524278 GEI524269:GEI524278 GOE524269:GOE524278 GYA524269:GYA524278 HHW524269:HHW524278 HRS524269:HRS524278 IBO524269:IBO524278 ILK524269:ILK524278 IVG524269:IVG524278 JFC524269:JFC524278 JOY524269:JOY524278 JYU524269:JYU524278 KIQ524269:KIQ524278 KSM524269:KSM524278 LCI524269:LCI524278 LME524269:LME524278 LWA524269:LWA524278 MFW524269:MFW524278 MPS524269:MPS524278 MZO524269:MZO524278 NJK524269:NJK524278 NTG524269:NTG524278 ODC524269:ODC524278 OMY524269:OMY524278 OWU524269:OWU524278 PGQ524269:PGQ524278 PQM524269:PQM524278 QAI524269:QAI524278 QKE524269:QKE524278 QUA524269:QUA524278 RDW524269:RDW524278 RNS524269:RNS524278 RXO524269:RXO524278 SHK524269:SHK524278 SRG524269:SRG524278 TBC524269:TBC524278 TKY524269:TKY524278 TUU524269:TUU524278 UEQ524269:UEQ524278 UOM524269:UOM524278 UYI524269:UYI524278 VIE524269:VIE524278 VSA524269:VSA524278 WBW524269:WBW524278 WLS524269:WLS524278 WVO524269:WVO524278 JC589805:JC589814 SY589805:SY589814 ACU589805:ACU589814 AMQ589805:AMQ589814 AWM589805:AWM589814 BGI589805:BGI589814 BQE589805:BQE589814 CAA589805:CAA589814 CJW589805:CJW589814 CTS589805:CTS589814 DDO589805:DDO589814 DNK589805:DNK589814 DXG589805:DXG589814 EHC589805:EHC589814 EQY589805:EQY589814 FAU589805:FAU589814 FKQ589805:FKQ589814 FUM589805:FUM589814 GEI589805:GEI589814 GOE589805:GOE589814 GYA589805:GYA589814 HHW589805:HHW589814 HRS589805:HRS589814 IBO589805:IBO589814 ILK589805:ILK589814 IVG589805:IVG589814 JFC589805:JFC589814 JOY589805:JOY589814 JYU589805:JYU589814 KIQ589805:KIQ589814 KSM589805:KSM589814 LCI589805:LCI589814 LME589805:LME589814 LWA589805:LWA589814 MFW589805:MFW589814 MPS589805:MPS589814 MZO589805:MZO589814 NJK589805:NJK589814 NTG589805:NTG589814 ODC589805:ODC589814 OMY589805:OMY589814 OWU589805:OWU589814 PGQ589805:PGQ589814 PQM589805:PQM589814 QAI589805:QAI589814 QKE589805:QKE589814 QUA589805:QUA589814 RDW589805:RDW589814 RNS589805:RNS589814 RXO589805:RXO589814 SHK589805:SHK589814 SRG589805:SRG589814 TBC589805:TBC589814 TKY589805:TKY589814 TUU589805:TUU589814 UEQ589805:UEQ589814 UOM589805:UOM589814 UYI589805:UYI589814 VIE589805:VIE589814 VSA589805:VSA589814 WBW589805:WBW589814 WLS589805:WLS589814 WVO589805:WVO589814 JC655341:JC655350 SY655341:SY655350 ACU655341:ACU655350 AMQ655341:AMQ655350 AWM655341:AWM655350 BGI655341:BGI655350 BQE655341:BQE655350 CAA655341:CAA655350 CJW655341:CJW655350 CTS655341:CTS655350 DDO655341:DDO655350 DNK655341:DNK655350 DXG655341:DXG655350 EHC655341:EHC655350 EQY655341:EQY655350 FAU655341:FAU655350 FKQ655341:FKQ655350 FUM655341:FUM655350 GEI655341:GEI655350 GOE655341:GOE655350 GYA655341:GYA655350 HHW655341:HHW655350 HRS655341:HRS655350 IBO655341:IBO655350 ILK655341:ILK655350 IVG655341:IVG655350 JFC655341:JFC655350 JOY655341:JOY655350 JYU655341:JYU655350 KIQ655341:KIQ655350 KSM655341:KSM655350 LCI655341:LCI655350 LME655341:LME655350 LWA655341:LWA655350 MFW655341:MFW655350 MPS655341:MPS655350 MZO655341:MZO655350 NJK655341:NJK655350 NTG655341:NTG655350 ODC655341:ODC655350 OMY655341:OMY655350 OWU655341:OWU655350 PGQ655341:PGQ655350 PQM655341:PQM655350 QAI655341:QAI655350 QKE655341:QKE655350 QUA655341:QUA655350 RDW655341:RDW655350 RNS655341:RNS655350 RXO655341:RXO655350 SHK655341:SHK655350 SRG655341:SRG655350 TBC655341:TBC655350 TKY655341:TKY655350 TUU655341:TUU655350 UEQ655341:UEQ655350 UOM655341:UOM655350 UYI655341:UYI655350 VIE655341:VIE655350 VSA655341:VSA655350 WBW655341:WBW655350 WLS655341:WLS655350 WVO655341:WVO655350 JC720877:JC720886 SY720877:SY720886 ACU720877:ACU720886 AMQ720877:AMQ720886 AWM720877:AWM720886 BGI720877:BGI720886 BQE720877:BQE720886 CAA720877:CAA720886 CJW720877:CJW720886 CTS720877:CTS720886 DDO720877:DDO720886 DNK720877:DNK720886 DXG720877:DXG720886 EHC720877:EHC720886 EQY720877:EQY720886 FAU720877:FAU720886 FKQ720877:FKQ720886 FUM720877:FUM720886 GEI720877:GEI720886 GOE720877:GOE720886 GYA720877:GYA720886 HHW720877:HHW720886 HRS720877:HRS720886 IBO720877:IBO720886 ILK720877:ILK720886 IVG720877:IVG720886 JFC720877:JFC720886 JOY720877:JOY720886 JYU720877:JYU720886 KIQ720877:KIQ720886 KSM720877:KSM720886 LCI720877:LCI720886 LME720877:LME720886 LWA720877:LWA720886 MFW720877:MFW720886 MPS720877:MPS720886 MZO720877:MZO720886 NJK720877:NJK720886 NTG720877:NTG720886 ODC720877:ODC720886 OMY720877:OMY720886 OWU720877:OWU720886 PGQ720877:PGQ720886 PQM720877:PQM720886 QAI720877:QAI720886 QKE720877:QKE720886 QUA720877:QUA720886 RDW720877:RDW720886 RNS720877:RNS720886 RXO720877:RXO720886 SHK720877:SHK720886 SRG720877:SRG720886 TBC720877:TBC720886 TKY720877:TKY720886 TUU720877:TUU720886 UEQ720877:UEQ720886 UOM720877:UOM720886 UYI720877:UYI720886 VIE720877:VIE720886 VSA720877:VSA720886 WBW720877:WBW720886 WLS720877:WLS720886 WVO720877:WVO720886 JC786413:JC786422 SY786413:SY786422 ACU786413:ACU786422 AMQ786413:AMQ786422 AWM786413:AWM786422 BGI786413:BGI786422 BQE786413:BQE786422 CAA786413:CAA786422 CJW786413:CJW786422 CTS786413:CTS786422 DDO786413:DDO786422 DNK786413:DNK786422 DXG786413:DXG786422 EHC786413:EHC786422 EQY786413:EQY786422 FAU786413:FAU786422 FKQ786413:FKQ786422 FUM786413:FUM786422 GEI786413:GEI786422 GOE786413:GOE786422 GYA786413:GYA786422 HHW786413:HHW786422 HRS786413:HRS786422 IBO786413:IBO786422 ILK786413:ILK786422 IVG786413:IVG786422 JFC786413:JFC786422 JOY786413:JOY786422 JYU786413:JYU786422 KIQ786413:KIQ786422 KSM786413:KSM786422 LCI786413:LCI786422 LME786413:LME786422 LWA786413:LWA786422 MFW786413:MFW786422 MPS786413:MPS786422 MZO786413:MZO786422 NJK786413:NJK786422 NTG786413:NTG786422 ODC786413:ODC786422 OMY786413:OMY786422 OWU786413:OWU786422 PGQ786413:PGQ786422 PQM786413:PQM786422 QAI786413:QAI786422 QKE786413:QKE786422 QUA786413:QUA786422 RDW786413:RDW786422 RNS786413:RNS786422 RXO786413:RXO786422 SHK786413:SHK786422 SRG786413:SRG786422 TBC786413:TBC786422 TKY786413:TKY786422 TUU786413:TUU786422 UEQ786413:UEQ786422 UOM786413:UOM786422 UYI786413:UYI786422 VIE786413:VIE786422 VSA786413:VSA786422 WBW786413:WBW786422 WLS786413:WLS786422 WVO786413:WVO786422 JC851949:JC851958 SY851949:SY851958 ACU851949:ACU851958 AMQ851949:AMQ851958 AWM851949:AWM851958 BGI851949:BGI851958 BQE851949:BQE851958 CAA851949:CAA851958 CJW851949:CJW851958 CTS851949:CTS851958 DDO851949:DDO851958 DNK851949:DNK851958 DXG851949:DXG851958 EHC851949:EHC851958 EQY851949:EQY851958 FAU851949:FAU851958 FKQ851949:FKQ851958 FUM851949:FUM851958 GEI851949:GEI851958 GOE851949:GOE851958 GYA851949:GYA851958 HHW851949:HHW851958 HRS851949:HRS851958 IBO851949:IBO851958 ILK851949:ILK851958 IVG851949:IVG851958 JFC851949:JFC851958 JOY851949:JOY851958 JYU851949:JYU851958 KIQ851949:KIQ851958 KSM851949:KSM851958 LCI851949:LCI851958 LME851949:LME851958 LWA851949:LWA851958 MFW851949:MFW851958 MPS851949:MPS851958 MZO851949:MZO851958 NJK851949:NJK851958 NTG851949:NTG851958 ODC851949:ODC851958 OMY851949:OMY851958 OWU851949:OWU851958 PGQ851949:PGQ851958 PQM851949:PQM851958 QAI851949:QAI851958 QKE851949:QKE851958 QUA851949:QUA851958 RDW851949:RDW851958 RNS851949:RNS851958 RXO851949:RXO851958 SHK851949:SHK851958 SRG851949:SRG851958 TBC851949:TBC851958 TKY851949:TKY851958 TUU851949:TUU851958 UEQ851949:UEQ851958 UOM851949:UOM851958 UYI851949:UYI851958 VIE851949:VIE851958 VSA851949:VSA851958 WBW851949:WBW851958 WLS851949:WLS851958 WVO851949:WVO851958 JC917485:JC917494 SY917485:SY917494 ACU917485:ACU917494 AMQ917485:AMQ917494 AWM917485:AWM917494 BGI917485:BGI917494 BQE917485:BQE917494 CAA917485:CAA917494 CJW917485:CJW917494 CTS917485:CTS917494 DDO917485:DDO917494 DNK917485:DNK917494 DXG917485:DXG917494 EHC917485:EHC917494 EQY917485:EQY917494 FAU917485:FAU917494 FKQ917485:FKQ917494 FUM917485:FUM917494 GEI917485:GEI917494 GOE917485:GOE917494 GYA917485:GYA917494 HHW917485:HHW917494 HRS917485:HRS917494 IBO917485:IBO917494 ILK917485:ILK917494 IVG917485:IVG917494 JFC917485:JFC917494 JOY917485:JOY917494 JYU917485:JYU917494 KIQ917485:KIQ917494 KSM917485:KSM917494 LCI917485:LCI917494 LME917485:LME917494 LWA917485:LWA917494 MFW917485:MFW917494 MPS917485:MPS917494 MZO917485:MZO917494 NJK917485:NJK917494 NTG917485:NTG917494 ODC917485:ODC917494 OMY917485:OMY917494 OWU917485:OWU917494 PGQ917485:PGQ917494 PQM917485:PQM917494 QAI917485:QAI917494 QKE917485:QKE917494 QUA917485:QUA917494 RDW917485:RDW917494 RNS917485:RNS917494 RXO917485:RXO917494 SHK917485:SHK917494 SRG917485:SRG917494 TBC917485:TBC917494 TKY917485:TKY917494 TUU917485:TUU917494 UEQ917485:UEQ917494 UOM917485:UOM917494 UYI917485:UYI917494 VIE917485:VIE917494 VSA917485:VSA917494 WBW917485:WBW917494 WLS917485:WLS917494 WVO917485:WVO917494 JC983021:JC983030 SY983021:SY983030 ACU983021:ACU983030 AMQ983021:AMQ983030 AWM983021:AWM983030 BGI983021:BGI983030 BQE983021:BQE983030 CAA983021:CAA983030 CJW983021:CJW983030 CTS983021:CTS983030 DDO983021:DDO983030 DNK983021:DNK983030 DXG983021:DXG983030 EHC983021:EHC983030 EQY983021:EQY983030 FAU983021:FAU983030 FKQ983021:FKQ983030 FUM983021:FUM983030 GEI983021:GEI983030 GOE983021:GOE983030 GYA983021:GYA983030 HHW983021:HHW983030 HRS983021:HRS983030 IBO983021:IBO983030 ILK983021:ILK983030 IVG983021:IVG983030 JFC983021:JFC983030 JOY983021:JOY983030 JYU983021:JYU983030 KIQ983021:KIQ983030 KSM983021:KSM983030 LCI983021:LCI983030 LME983021:LME983030 LWA983021:LWA983030 MFW983021:MFW983030 MPS983021:MPS983030 MZO983021:MZO983030 NJK983021:NJK983030 NTG983021:NTG983030 ODC983021:ODC983030 OMY983021:OMY983030 OWU983021:OWU983030 PGQ983021:PGQ983030 PQM983021:PQM983030 QAI983021:QAI983030 QKE983021:QKE983030 QUA983021:QUA983030 RDW983021:RDW983030 RNS983021:RNS983030 RXO983021:RXO983030 SHK983021:SHK983030 SRG983021:SRG983030 TBC983021:TBC983030 TKY983021:TKY983030 TUU983021:TUU983030 UEQ983021:UEQ983030 UOM983021:UOM983030 UYI983021:UYI983030 VIE983021:VIE983030 VSA983021:VSA983030 WBW983021:WBW983030 WLS983021:WLS983030 WVO983021:WVO983030 JH65534 TD65534 ACZ65534 AMV65534 AWR65534 BGN65534 BQJ65534 CAF65534 CKB65534 CTX65534 DDT65534 DNP65534 DXL65534 EHH65534 ERD65534 FAZ65534 FKV65534 FUR65534 GEN65534 GOJ65534 GYF65534 HIB65534 HRX65534 IBT65534 ILP65534 IVL65534 JFH65534 JPD65534 JYZ65534 KIV65534 KSR65534 LCN65534 LMJ65534 LWF65534 MGB65534 MPX65534 MZT65534 NJP65534 NTL65534 ODH65534 OND65534 OWZ65534 PGV65534 PQR65534 QAN65534 QKJ65534 QUF65534 REB65534 RNX65534 RXT65534 SHP65534 SRL65534 TBH65534 TLD65534 TUZ65534 UEV65534 UOR65534 UYN65534 VIJ65534 VSF65534 WCB65534 WLX65534 WVT65534 JH131070 TD131070 ACZ131070 AMV131070 AWR131070 BGN131070 BQJ131070 CAF131070 CKB131070 CTX131070 DDT131070 DNP131070 DXL131070 EHH131070 ERD131070 FAZ131070 FKV131070 FUR131070 GEN131070 GOJ131070 GYF131070 HIB131070 HRX131070 IBT131070 ILP131070 IVL131070 JFH131070 JPD131070 JYZ131070 KIV131070 KSR131070 LCN131070 LMJ131070 LWF131070 MGB131070 MPX131070 MZT131070 NJP131070 NTL131070 ODH131070 OND131070 OWZ131070 PGV131070 PQR131070 QAN131070 QKJ131070 QUF131070 REB131070 RNX131070 RXT131070 SHP131070 SRL131070 TBH131070 TLD131070 TUZ131070 UEV131070 UOR131070 UYN131070 VIJ131070 VSF131070 WCB131070 WLX131070 WVT131070 JH196606 TD196606 ACZ196606 AMV196606 AWR196606 BGN196606 BQJ196606 CAF196606 CKB196606 CTX196606 DDT196606 DNP196606 DXL196606 EHH196606 ERD196606 FAZ196606 FKV196606 FUR196606 GEN196606 GOJ196606 GYF196606 HIB196606 HRX196606 IBT196606 ILP196606 IVL196606 JFH196606 JPD196606 JYZ196606 KIV196606 KSR196606 LCN196606 LMJ196606 LWF196606 MGB196606 MPX196606 MZT196606 NJP196606 NTL196606 ODH196606 OND196606 OWZ196606 PGV196606 PQR196606 QAN196606 QKJ196606 QUF196606 REB196606 RNX196606 RXT196606 SHP196606 SRL196606 TBH196606 TLD196606 TUZ196606 UEV196606 UOR196606 UYN196606 VIJ196606 VSF196606 WCB196606 WLX196606 WVT196606 JH262142 TD262142 ACZ262142 AMV262142 AWR262142 BGN262142 BQJ262142 CAF262142 CKB262142 CTX262142 DDT262142 DNP262142 DXL262142 EHH262142 ERD262142 FAZ262142 FKV262142 FUR262142 GEN262142 GOJ262142 GYF262142 HIB262142 HRX262142 IBT262142 ILP262142 IVL262142 JFH262142 JPD262142 JYZ262142 KIV262142 KSR262142 LCN262142 LMJ262142 LWF262142 MGB262142 MPX262142 MZT262142 NJP262142 NTL262142 ODH262142 OND262142 OWZ262142 PGV262142 PQR262142 QAN262142 QKJ262142 QUF262142 REB262142 RNX262142 RXT262142 SHP262142 SRL262142 TBH262142 TLD262142 TUZ262142 UEV262142 UOR262142 UYN262142 VIJ262142 VSF262142 WCB262142 WLX262142 WVT262142 JH327678 TD327678 ACZ327678 AMV327678 AWR327678 BGN327678 BQJ327678 CAF327678 CKB327678 CTX327678 DDT327678 DNP327678 DXL327678 EHH327678 ERD327678 FAZ327678 FKV327678 FUR327678 GEN327678 GOJ327678 GYF327678 HIB327678 HRX327678 IBT327678 ILP327678 IVL327678 JFH327678 JPD327678 JYZ327678 KIV327678 KSR327678 LCN327678 LMJ327678 LWF327678 MGB327678 MPX327678 MZT327678 NJP327678 NTL327678 ODH327678 OND327678 OWZ327678 PGV327678 PQR327678 QAN327678 QKJ327678 QUF327678 REB327678 RNX327678 RXT327678 SHP327678 SRL327678 TBH327678 TLD327678 TUZ327678 UEV327678 UOR327678 UYN327678 VIJ327678 VSF327678 WCB327678 WLX327678 WVT327678 JH393214 TD393214 ACZ393214 AMV393214 AWR393214 BGN393214 BQJ393214 CAF393214 CKB393214 CTX393214 DDT393214 DNP393214 DXL393214 EHH393214 ERD393214 FAZ393214 FKV393214 FUR393214 GEN393214 GOJ393214 GYF393214 HIB393214 HRX393214 IBT393214 ILP393214 IVL393214 JFH393214 JPD393214 JYZ393214 KIV393214 KSR393214 LCN393214 LMJ393214 LWF393214 MGB393214 MPX393214 MZT393214 NJP393214 NTL393214 ODH393214 OND393214 OWZ393214 PGV393214 PQR393214 QAN393214 QKJ393214 QUF393214 REB393214 RNX393214 RXT393214 SHP393214 SRL393214 TBH393214 TLD393214 TUZ393214 UEV393214 UOR393214 UYN393214 VIJ393214 VSF393214 WCB393214 WLX393214 WVT393214 JH458750 TD458750 ACZ458750 AMV458750 AWR458750 BGN458750 BQJ458750 CAF458750 CKB458750 CTX458750 DDT458750 DNP458750 DXL458750 EHH458750 ERD458750 FAZ458750 FKV458750 FUR458750 GEN458750 GOJ458750 GYF458750 HIB458750 HRX458750 IBT458750 ILP458750 IVL458750 JFH458750 JPD458750 JYZ458750 KIV458750 KSR458750 LCN458750 LMJ458750 LWF458750 MGB458750 MPX458750 MZT458750 NJP458750 NTL458750 ODH458750 OND458750 OWZ458750 PGV458750 PQR458750 QAN458750 QKJ458750 QUF458750 REB458750 RNX458750 RXT458750 SHP458750 SRL458750 TBH458750 TLD458750 TUZ458750 UEV458750 UOR458750 UYN458750 VIJ458750 VSF458750 WCB458750 WLX458750 WVT458750 JH524286 TD524286 ACZ524286 AMV524286 AWR524286 BGN524286 BQJ524286 CAF524286 CKB524286 CTX524286 DDT524286 DNP524286 DXL524286 EHH524286 ERD524286 FAZ524286 FKV524286 FUR524286 GEN524286 GOJ524286 GYF524286 HIB524286 HRX524286 IBT524286 ILP524286 IVL524286 JFH524286 JPD524286 JYZ524286 KIV524286 KSR524286 LCN524286 LMJ524286 LWF524286 MGB524286 MPX524286 MZT524286 NJP524286 NTL524286 ODH524286 OND524286 OWZ524286 PGV524286 PQR524286 QAN524286 QKJ524286 QUF524286 REB524286 RNX524286 RXT524286 SHP524286 SRL524286 TBH524286 TLD524286 TUZ524286 UEV524286 UOR524286 UYN524286 VIJ524286 VSF524286 WCB524286 WLX524286 WVT524286 JH589822 TD589822 ACZ589822 AMV589822 AWR589822 BGN589822 BQJ589822 CAF589822 CKB589822 CTX589822 DDT589822 DNP589822 DXL589822 EHH589822 ERD589822 FAZ589822 FKV589822 FUR589822 GEN589822 GOJ589822 GYF589822 HIB589822 HRX589822 IBT589822 ILP589822 IVL589822 JFH589822 JPD589822 JYZ589822 KIV589822 KSR589822 LCN589822 LMJ589822 LWF589822 MGB589822 MPX589822 MZT589822 NJP589822 NTL589822 ODH589822 OND589822 OWZ589822 PGV589822 PQR589822 QAN589822 QKJ589822 QUF589822 REB589822 RNX589822 RXT589822 SHP589822 SRL589822 TBH589822 TLD589822 TUZ589822 UEV589822 UOR589822 UYN589822 VIJ589822 VSF589822 WCB589822 WLX589822 WVT589822 JH655358 TD655358 ACZ655358 AMV655358 AWR655358 BGN655358 BQJ655358 CAF655358 CKB655358 CTX655358 DDT655358 DNP655358 DXL655358 EHH655358 ERD655358 FAZ655358 FKV655358 FUR655358 GEN655358 GOJ655358 GYF655358 HIB655358 HRX655358 IBT655358 ILP655358 IVL655358 JFH655358 JPD655358 JYZ655358 KIV655358 KSR655358 LCN655358 LMJ655358 LWF655358 MGB655358 MPX655358 MZT655358 NJP655358 NTL655358 ODH655358 OND655358 OWZ655358 PGV655358 PQR655358 QAN655358 QKJ655358 QUF655358 REB655358 RNX655358 RXT655358 SHP655358 SRL655358 TBH655358 TLD655358 TUZ655358 UEV655358 UOR655358 UYN655358 VIJ655358 VSF655358 WCB655358 WLX655358 WVT655358 JH720894 TD720894 ACZ720894 AMV720894 AWR720894 BGN720894 BQJ720894 CAF720894 CKB720894 CTX720894 DDT720894 DNP720894 DXL720894 EHH720894 ERD720894 FAZ720894 FKV720894 FUR720894 GEN720894 GOJ720894 GYF720894 HIB720894 HRX720894 IBT720894 ILP720894 IVL720894 JFH720894 JPD720894 JYZ720894 KIV720894 KSR720894 LCN720894 LMJ720894 LWF720894 MGB720894 MPX720894 MZT720894 NJP720894 NTL720894 ODH720894 OND720894 OWZ720894 PGV720894 PQR720894 QAN720894 QKJ720894 QUF720894 REB720894 RNX720894 RXT720894 SHP720894 SRL720894 TBH720894 TLD720894 TUZ720894 UEV720894 UOR720894 UYN720894 VIJ720894 VSF720894 WCB720894 WLX720894 WVT720894 JH786430 TD786430 ACZ786430 AMV786430 AWR786430 BGN786430 BQJ786430 CAF786430 CKB786430 CTX786430 DDT786430 DNP786430 DXL786430 EHH786430 ERD786430 FAZ786430 FKV786430 FUR786430 GEN786430 GOJ786430 GYF786430 HIB786430 HRX786430 IBT786430 ILP786430 IVL786430 JFH786430 JPD786430 JYZ786430 KIV786430 KSR786430 LCN786430 LMJ786430 LWF786430 MGB786430 MPX786430 MZT786430 NJP786430 NTL786430 ODH786430 OND786430 OWZ786430 PGV786430 PQR786430 QAN786430 QKJ786430 QUF786430 REB786430 RNX786430 RXT786430 SHP786430 SRL786430 TBH786430 TLD786430 TUZ786430 UEV786430 UOR786430 UYN786430 VIJ786430 VSF786430 WCB786430 WLX786430 WVT786430 JH851966 TD851966 ACZ851966 AMV851966 AWR851966 BGN851966 BQJ851966 CAF851966 CKB851966 CTX851966 DDT851966 DNP851966 DXL851966 EHH851966 ERD851966 FAZ851966 FKV851966 FUR851966 GEN851966 GOJ851966 GYF851966 HIB851966 HRX851966 IBT851966 ILP851966 IVL851966 JFH851966 JPD851966 JYZ851966 KIV851966 KSR851966 LCN851966 LMJ851966 LWF851966 MGB851966 MPX851966 MZT851966 NJP851966 NTL851966 ODH851966 OND851966 OWZ851966 PGV851966 PQR851966 QAN851966 QKJ851966 QUF851966 REB851966 RNX851966 RXT851966 SHP851966 SRL851966 TBH851966 TLD851966 TUZ851966 UEV851966 UOR851966 UYN851966 VIJ851966 VSF851966 WCB851966 WLX851966 WVT851966 JH917502 TD917502 ACZ917502 AMV917502 AWR917502 BGN917502 BQJ917502 CAF917502 CKB917502 CTX917502 DDT917502 DNP917502 DXL917502 EHH917502 ERD917502 FAZ917502 FKV917502 FUR917502 GEN917502 GOJ917502 GYF917502 HIB917502 HRX917502 IBT917502 ILP917502 IVL917502 JFH917502 JPD917502 JYZ917502 KIV917502 KSR917502 LCN917502 LMJ917502 LWF917502 MGB917502 MPX917502 MZT917502 NJP917502 NTL917502 ODH917502 OND917502 OWZ917502 PGV917502 PQR917502 QAN917502 QKJ917502 QUF917502 REB917502 RNX917502 RXT917502 SHP917502 SRL917502 TBH917502 TLD917502 TUZ917502 UEV917502 UOR917502 UYN917502 VIJ917502 VSF917502 WCB917502 WLX917502 WVT917502 JH983038 TD983038 ACZ983038 AMV983038 AWR983038 BGN983038 BQJ983038 CAF983038 CKB983038 CTX983038 DDT983038 DNP983038 DXL983038 EHH983038 ERD983038 FAZ983038 FKV983038 FUR983038 GEN983038 GOJ983038 GYF983038 HIB983038 HRX983038 IBT983038 ILP983038 IVL983038 JFH983038 JPD983038 JYZ983038 KIV983038 KSR983038 LCN983038 LMJ983038 LWF983038 MGB983038 MPX983038 MZT983038 NJP983038 NTL983038 ODH983038 OND983038 OWZ983038 PGV983038 PQR983038 QAN983038 QKJ983038 QUF983038 REB983038 RNX983038 RXT983038 SHP983038 SRL983038 TBH983038 TLD983038 TUZ983038 UEV983038 UOR983038 UYN983038 VIJ983038 VSF983038 WCB983038 WLX983038">
      <formula1>1</formula1>
    </dataValidation>
    <dataValidation type="whole" operator="greaterThanOrEqual" allowBlank="1" showInputMessage="1" showErrorMessage="1" sqref="WVT983022:WVT983024 O65538:O65566 O983022:O983024 O917486:O917488 O851950:O851952 O786414:O786416 O720878:O720880 O655342:O655344 O589806:O589808 O524270:O524272 O458734:O458736 O393198:O393200 O327662:O327664 O262126:O262128 O196590:O196592 O131054:O131056 O65518:O65520 O983018:O983019 O917482:O917483 O851946:O851947 O786410:O786411 O720874:O720875 O655338:O655339 O589802:O589803 O524266:O524267 O458730:O458731 O393194:O393195 O327658:O327659 O262122:O262123 O196586:O196587 O131050:O131051 O65514:O65515 O983009:O983013 O917473:O917477 O851937:O851941 O786401:O786405 O720865:O720869 O655329:O655333 O589793:O589797 O524257:O524261 O458721:O458725 O393185:O393189 O327649:O327653 O262113:O262117 O196577:O196581 O131041:O131045 O65505:O65509 O983033:O983036 O917497:O917500 O851961:O851964 O786425:O786428 O720889:O720892 O655353:O655356 O589817:O589820 O524281:O524284 O458745:O458748 O393209:O393212 O327673:O327676 O262137:O262140 O196601:O196604 O131065:O131068 O65529:O65532 O983042:O983070 O917506:O917534 O851970:O851998 O786434:O786462 O720898:O720926 O655362:O655390 O589826:O589854 O524290:O524318 O458754:O458782 O393218:O393246 O327682:O327710 O262146:O262174 O196610:O196638 O131074:O131102 JH65538:JH65566 TD65538:TD65566 ACZ65538:ACZ65566 AMV65538:AMV65566 AWR65538:AWR65566 BGN65538:BGN65566 BQJ65538:BQJ65566 CAF65538:CAF65566 CKB65538:CKB65566 CTX65538:CTX65566 DDT65538:DDT65566 DNP65538:DNP65566 DXL65538:DXL65566 EHH65538:EHH65566 ERD65538:ERD65566 FAZ65538:FAZ65566 FKV65538:FKV65566 FUR65538:FUR65566 GEN65538:GEN65566 GOJ65538:GOJ65566 GYF65538:GYF65566 HIB65538:HIB65566 HRX65538:HRX65566 IBT65538:IBT65566 ILP65538:ILP65566 IVL65538:IVL65566 JFH65538:JFH65566 JPD65538:JPD65566 JYZ65538:JYZ65566 KIV65538:KIV65566 KSR65538:KSR65566 LCN65538:LCN65566 LMJ65538:LMJ65566 LWF65538:LWF65566 MGB65538:MGB65566 MPX65538:MPX65566 MZT65538:MZT65566 NJP65538:NJP65566 NTL65538:NTL65566 ODH65538:ODH65566 OND65538:OND65566 OWZ65538:OWZ65566 PGV65538:PGV65566 PQR65538:PQR65566 QAN65538:QAN65566 QKJ65538:QKJ65566 QUF65538:QUF65566 REB65538:REB65566 RNX65538:RNX65566 RXT65538:RXT65566 SHP65538:SHP65566 SRL65538:SRL65566 TBH65538:TBH65566 TLD65538:TLD65566 TUZ65538:TUZ65566 UEV65538:UEV65566 UOR65538:UOR65566 UYN65538:UYN65566 VIJ65538:VIJ65566 VSF65538:VSF65566 WCB65538:WCB65566 WLX65538:WLX65566 WVT65538:WVT65566 JH131074:JH131102 TD131074:TD131102 ACZ131074:ACZ131102 AMV131074:AMV131102 AWR131074:AWR131102 BGN131074:BGN131102 BQJ131074:BQJ131102 CAF131074:CAF131102 CKB131074:CKB131102 CTX131074:CTX131102 DDT131074:DDT131102 DNP131074:DNP131102 DXL131074:DXL131102 EHH131074:EHH131102 ERD131074:ERD131102 FAZ131074:FAZ131102 FKV131074:FKV131102 FUR131074:FUR131102 GEN131074:GEN131102 GOJ131074:GOJ131102 GYF131074:GYF131102 HIB131074:HIB131102 HRX131074:HRX131102 IBT131074:IBT131102 ILP131074:ILP131102 IVL131074:IVL131102 JFH131074:JFH131102 JPD131074:JPD131102 JYZ131074:JYZ131102 KIV131074:KIV131102 KSR131074:KSR131102 LCN131074:LCN131102 LMJ131074:LMJ131102 LWF131074:LWF131102 MGB131074:MGB131102 MPX131074:MPX131102 MZT131074:MZT131102 NJP131074:NJP131102 NTL131074:NTL131102 ODH131074:ODH131102 OND131074:OND131102 OWZ131074:OWZ131102 PGV131074:PGV131102 PQR131074:PQR131102 QAN131074:QAN131102 QKJ131074:QKJ131102 QUF131074:QUF131102 REB131074:REB131102 RNX131074:RNX131102 RXT131074:RXT131102 SHP131074:SHP131102 SRL131074:SRL131102 TBH131074:TBH131102 TLD131074:TLD131102 TUZ131074:TUZ131102 UEV131074:UEV131102 UOR131074:UOR131102 UYN131074:UYN131102 VIJ131074:VIJ131102 VSF131074:VSF131102 WCB131074:WCB131102 WLX131074:WLX131102 WVT131074:WVT131102 JH196610:JH196638 TD196610:TD196638 ACZ196610:ACZ196638 AMV196610:AMV196638 AWR196610:AWR196638 BGN196610:BGN196638 BQJ196610:BQJ196638 CAF196610:CAF196638 CKB196610:CKB196638 CTX196610:CTX196638 DDT196610:DDT196638 DNP196610:DNP196638 DXL196610:DXL196638 EHH196610:EHH196638 ERD196610:ERD196638 FAZ196610:FAZ196638 FKV196610:FKV196638 FUR196610:FUR196638 GEN196610:GEN196638 GOJ196610:GOJ196638 GYF196610:GYF196638 HIB196610:HIB196638 HRX196610:HRX196638 IBT196610:IBT196638 ILP196610:ILP196638 IVL196610:IVL196638 JFH196610:JFH196638 JPD196610:JPD196638 JYZ196610:JYZ196638 KIV196610:KIV196638 KSR196610:KSR196638 LCN196610:LCN196638 LMJ196610:LMJ196638 LWF196610:LWF196638 MGB196610:MGB196638 MPX196610:MPX196638 MZT196610:MZT196638 NJP196610:NJP196638 NTL196610:NTL196638 ODH196610:ODH196638 OND196610:OND196638 OWZ196610:OWZ196638 PGV196610:PGV196638 PQR196610:PQR196638 QAN196610:QAN196638 QKJ196610:QKJ196638 QUF196610:QUF196638 REB196610:REB196638 RNX196610:RNX196638 RXT196610:RXT196638 SHP196610:SHP196638 SRL196610:SRL196638 TBH196610:TBH196638 TLD196610:TLD196638 TUZ196610:TUZ196638 UEV196610:UEV196638 UOR196610:UOR196638 UYN196610:UYN196638 VIJ196610:VIJ196638 VSF196610:VSF196638 WCB196610:WCB196638 WLX196610:WLX196638 WVT196610:WVT196638 JH262146:JH262174 TD262146:TD262174 ACZ262146:ACZ262174 AMV262146:AMV262174 AWR262146:AWR262174 BGN262146:BGN262174 BQJ262146:BQJ262174 CAF262146:CAF262174 CKB262146:CKB262174 CTX262146:CTX262174 DDT262146:DDT262174 DNP262146:DNP262174 DXL262146:DXL262174 EHH262146:EHH262174 ERD262146:ERD262174 FAZ262146:FAZ262174 FKV262146:FKV262174 FUR262146:FUR262174 GEN262146:GEN262174 GOJ262146:GOJ262174 GYF262146:GYF262174 HIB262146:HIB262174 HRX262146:HRX262174 IBT262146:IBT262174 ILP262146:ILP262174 IVL262146:IVL262174 JFH262146:JFH262174 JPD262146:JPD262174 JYZ262146:JYZ262174 KIV262146:KIV262174 KSR262146:KSR262174 LCN262146:LCN262174 LMJ262146:LMJ262174 LWF262146:LWF262174 MGB262146:MGB262174 MPX262146:MPX262174 MZT262146:MZT262174 NJP262146:NJP262174 NTL262146:NTL262174 ODH262146:ODH262174 OND262146:OND262174 OWZ262146:OWZ262174 PGV262146:PGV262174 PQR262146:PQR262174 QAN262146:QAN262174 QKJ262146:QKJ262174 QUF262146:QUF262174 REB262146:REB262174 RNX262146:RNX262174 RXT262146:RXT262174 SHP262146:SHP262174 SRL262146:SRL262174 TBH262146:TBH262174 TLD262146:TLD262174 TUZ262146:TUZ262174 UEV262146:UEV262174 UOR262146:UOR262174 UYN262146:UYN262174 VIJ262146:VIJ262174 VSF262146:VSF262174 WCB262146:WCB262174 WLX262146:WLX262174 WVT262146:WVT262174 JH327682:JH327710 TD327682:TD327710 ACZ327682:ACZ327710 AMV327682:AMV327710 AWR327682:AWR327710 BGN327682:BGN327710 BQJ327682:BQJ327710 CAF327682:CAF327710 CKB327682:CKB327710 CTX327682:CTX327710 DDT327682:DDT327710 DNP327682:DNP327710 DXL327682:DXL327710 EHH327682:EHH327710 ERD327682:ERD327710 FAZ327682:FAZ327710 FKV327682:FKV327710 FUR327682:FUR327710 GEN327682:GEN327710 GOJ327682:GOJ327710 GYF327682:GYF327710 HIB327682:HIB327710 HRX327682:HRX327710 IBT327682:IBT327710 ILP327682:ILP327710 IVL327682:IVL327710 JFH327682:JFH327710 JPD327682:JPD327710 JYZ327682:JYZ327710 KIV327682:KIV327710 KSR327682:KSR327710 LCN327682:LCN327710 LMJ327682:LMJ327710 LWF327682:LWF327710 MGB327682:MGB327710 MPX327682:MPX327710 MZT327682:MZT327710 NJP327682:NJP327710 NTL327682:NTL327710 ODH327682:ODH327710 OND327682:OND327710 OWZ327682:OWZ327710 PGV327682:PGV327710 PQR327682:PQR327710 QAN327682:QAN327710 QKJ327682:QKJ327710 QUF327682:QUF327710 REB327682:REB327710 RNX327682:RNX327710 RXT327682:RXT327710 SHP327682:SHP327710 SRL327682:SRL327710 TBH327682:TBH327710 TLD327682:TLD327710 TUZ327682:TUZ327710 UEV327682:UEV327710 UOR327682:UOR327710 UYN327682:UYN327710 VIJ327682:VIJ327710 VSF327682:VSF327710 WCB327682:WCB327710 WLX327682:WLX327710 WVT327682:WVT327710 JH393218:JH393246 TD393218:TD393246 ACZ393218:ACZ393246 AMV393218:AMV393246 AWR393218:AWR393246 BGN393218:BGN393246 BQJ393218:BQJ393246 CAF393218:CAF393246 CKB393218:CKB393246 CTX393218:CTX393246 DDT393218:DDT393246 DNP393218:DNP393246 DXL393218:DXL393246 EHH393218:EHH393246 ERD393218:ERD393246 FAZ393218:FAZ393246 FKV393218:FKV393246 FUR393218:FUR393246 GEN393218:GEN393246 GOJ393218:GOJ393246 GYF393218:GYF393246 HIB393218:HIB393246 HRX393218:HRX393246 IBT393218:IBT393246 ILP393218:ILP393246 IVL393218:IVL393246 JFH393218:JFH393246 JPD393218:JPD393246 JYZ393218:JYZ393246 KIV393218:KIV393246 KSR393218:KSR393246 LCN393218:LCN393246 LMJ393218:LMJ393246 LWF393218:LWF393246 MGB393218:MGB393246 MPX393218:MPX393246 MZT393218:MZT393246 NJP393218:NJP393246 NTL393218:NTL393246 ODH393218:ODH393246 OND393218:OND393246 OWZ393218:OWZ393246 PGV393218:PGV393246 PQR393218:PQR393246 QAN393218:QAN393246 QKJ393218:QKJ393246 QUF393218:QUF393246 REB393218:REB393246 RNX393218:RNX393246 RXT393218:RXT393246 SHP393218:SHP393246 SRL393218:SRL393246 TBH393218:TBH393246 TLD393218:TLD393246 TUZ393218:TUZ393246 UEV393218:UEV393246 UOR393218:UOR393246 UYN393218:UYN393246 VIJ393218:VIJ393246 VSF393218:VSF393246 WCB393218:WCB393246 WLX393218:WLX393246 WVT393218:WVT393246 JH458754:JH458782 TD458754:TD458782 ACZ458754:ACZ458782 AMV458754:AMV458782 AWR458754:AWR458782 BGN458754:BGN458782 BQJ458754:BQJ458782 CAF458754:CAF458782 CKB458754:CKB458782 CTX458754:CTX458782 DDT458754:DDT458782 DNP458754:DNP458782 DXL458754:DXL458782 EHH458754:EHH458782 ERD458754:ERD458782 FAZ458754:FAZ458782 FKV458754:FKV458782 FUR458754:FUR458782 GEN458754:GEN458782 GOJ458754:GOJ458782 GYF458754:GYF458782 HIB458754:HIB458782 HRX458754:HRX458782 IBT458754:IBT458782 ILP458754:ILP458782 IVL458754:IVL458782 JFH458754:JFH458782 JPD458754:JPD458782 JYZ458754:JYZ458782 KIV458754:KIV458782 KSR458754:KSR458782 LCN458754:LCN458782 LMJ458754:LMJ458782 LWF458754:LWF458782 MGB458754:MGB458782 MPX458754:MPX458782 MZT458754:MZT458782 NJP458754:NJP458782 NTL458754:NTL458782 ODH458754:ODH458782 OND458754:OND458782 OWZ458754:OWZ458782 PGV458754:PGV458782 PQR458754:PQR458782 QAN458754:QAN458782 QKJ458754:QKJ458782 QUF458754:QUF458782 REB458754:REB458782 RNX458754:RNX458782 RXT458754:RXT458782 SHP458754:SHP458782 SRL458754:SRL458782 TBH458754:TBH458782 TLD458754:TLD458782 TUZ458754:TUZ458782 UEV458754:UEV458782 UOR458754:UOR458782 UYN458754:UYN458782 VIJ458754:VIJ458782 VSF458754:VSF458782 WCB458754:WCB458782 WLX458754:WLX458782 WVT458754:WVT458782 JH524290:JH524318 TD524290:TD524318 ACZ524290:ACZ524318 AMV524290:AMV524318 AWR524290:AWR524318 BGN524290:BGN524318 BQJ524290:BQJ524318 CAF524290:CAF524318 CKB524290:CKB524318 CTX524290:CTX524318 DDT524290:DDT524318 DNP524290:DNP524318 DXL524290:DXL524318 EHH524290:EHH524318 ERD524290:ERD524318 FAZ524290:FAZ524318 FKV524290:FKV524318 FUR524290:FUR524318 GEN524290:GEN524318 GOJ524290:GOJ524318 GYF524290:GYF524318 HIB524290:HIB524318 HRX524290:HRX524318 IBT524290:IBT524318 ILP524290:ILP524318 IVL524290:IVL524318 JFH524290:JFH524318 JPD524290:JPD524318 JYZ524290:JYZ524318 KIV524290:KIV524318 KSR524290:KSR524318 LCN524290:LCN524318 LMJ524290:LMJ524318 LWF524290:LWF524318 MGB524290:MGB524318 MPX524290:MPX524318 MZT524290:MZT524318 NJP524290:NJP524318 NTL524290:NTL524318 ODH524290:ODH524318 OND524290:OND524318 OWZ524290:OWZ524318 PGV524290:PGV524318 PQR524290:PQR524318 QAN524290:QAN524318 QKJ524290:QKJ524318 QUF524290:QUF524318 REB524290:REB524318 RNX524290:RNX524318 RXT524290:RXT524318 SHP524290:SHP524318 SRL524290:SRL524318 TBH524290:TBH524318 TLD524290:TLD524318 TUZ524290:TUZ524318 UEV524290:UEV524318 UOR524290:UOR524318 UYN524290:UYN524318 VIJ524290:VIJ524318 VSF524290:VSF524318 WCB524290:WCB524318 WLX524290:WLX524318 WVT524290:WVT524318 JH589826:JH589854 TD589826:TD589854 ACZ589826:ACZ589854 AMV589826:AMV589854 AWR589826:AWR589854 BGN589826:BGN589854 BQJ589826:BQJ589854 CAF589826:CAF589854 CKB589826:CKB589854 CTX589826:CTX589854 DDT589826:DDT589854 DNP589826:DNP589854 DXL589826:DXL589854 EHH589826:EHH589854 ERD589826:ERD589854 FAZ589826:FAZ589854 FKV589826:FKV589854 FUR589826:FUR589854 GEN589826:GEN589854 GOJ589826:GOJ589854 GYF589826:GYF589854 HIB589826:HIB589854 HRX589826:HRX589854 IBT589826:IBT589854 ILP589826:ILP589854 IVL589826:IVL589854 JFH589826:JFH589854 JPD589826:JPD589854 JYZ589826:JYZ589854 KIV589826:KIV589854 KSR589826:KSR589854 LCN589826:LCN589854 LMJ589826:LMJ589854 LWF589826:LWF589854 MGB589826:MGB589854 MPX589826:MPX589854 MZT589826:MZT589854 NJP589826:NJP589854 NTL589826:NTL589854 ODH589826:ODH589854 OND589826:OND589854 OWZ589826:OWZ589854 PGV589826:PGV589854 PQR589826:PQR589854 QAN589826:QAN589854 QKJ589826:QKJ589854 QUF589826:QUF589854 REB589826:REB589854 RNX589826:RNX589854 RXT589826:RXT589854 SHP589826:SHP589854 SRL589826:SRL589854 TBH589826:TBH589854 TLD589826:TLD589854 TUZ589826:TUZ589854 UEV589826:UEV589854 UOR589826:UOR589854 UYN589826:UYN589854 VIJ589826:VIJ589854 VSF589826:VSF589854 WCB589826:WCB589854 WLX589826:WLX589854 WVT589826:WVT589854 JH655362:JH655390 TD655362:TD655390 ACZ655362:ACZ655390 AMV655362:AMV655390 AWR655362:AWR655390 BGN655362:BGN655390 BQJ655362:BQJ655390 CAF655362:CAF655390 CKB655362:CKB655390 CTX655362:CTX655390 DDT655362:DDT655390 DNP655362:DNP655390 DXL655362:DXL655390 EHH655362:EHH655390 ERD655362:ERD655390 FAZ655362:FAZ655390 FKV655362:FKV655390 FUR655362:FUR655390 GEN655362:GEN655390 GOJ655362:GOJ655390 GYF655362:GYF655390 HIB655362:HIB655390 HRX655362:HRX655390 IBT655362:IBT655390 ILP655362:ILP655390 IVL655362:IVL655390 JFH655362:JFH655390 JPD655362:JPD655390 JYZ655362:JYZ655390 KIV655362:KIV655390 KSR655362:KSR655390 LCN655362:LCN655390 LMJ655362:LMJ655390 LWF655362:LWF655390 MGB655362:MGB655390 MPX655362:MPX655390 MZT655362:MZT655390 NJP655362:NJP655390 NTL655362:NTL655390 ODH655362:ODH655390 OND655362:OND655390 OWZ655362:OWZ655390 PGV655362:PGV655390 PQR655362:PQR655390 QAN655362:QAN655390 QKJ655362:QKJ655390 QUF655362:QUF655390 REB655362:REB655390 RNX655362:RNX655390 RXT655362:RXT655390 SHP655362:SHP655390 SRL655362:SRL655390 TBH655362:TBH655390 TLD655362:TLD655390 TUZ655362:TUZ655390 UEV655362:UEV655390 UOR655362:UOR655390 UYN655362:UYN655390 VIJ655362:VIJ655390 VSF655362:VSF655390 WCB655362:WCB655390 WLX655362:WLX655390 WVT655362:WVT655390 JH720898:JH720926 TD720898:TD720926 ACZ720898:ACZ720926 AMV720898:AMV720926 AWR720898:AWR720926 BGN720898:BGN720926 BQJ720898:BQJ720926 CAF720898:CAF720926 CKB720898:CKB720926 CTX720898:CTX720926 DDT720898:DDT720926 DNP720898:DNP720926 DXL720898:DXL720926 EHH720898:EHH720926 ERD720898:ERD720926 FAZ720898:FAZ720926 FKV720898:FKV720926 FUR720898:FUR720926 GEN720898:GEN720926 GOJ720898:GOJ720926 GYF720898:GYF720926 HIB720898:HIB720926 HRX720898:HRX720926 IBT720898:IBT720926 ILP720898:ILP720926 IVL720898:IVL720926 JFH720898:JFH720926 JPD720898:JPD720926 JYZ720898:JYZ720926 KIV720898:KIV720926 KSR720898:KSR720926 LCN720898:LCN720926 LMJ720898:LMJ720926 LWF720898:LWF720926 MGB720898:MGB720926 MPX720898:MPX720926 MZT720898:MZT720926 NJP720898:NJP720926 NTL720898:NTL720926 ODH720898:ODH720926 OND720898:OND720926 OWZ720898:OWZ720926 PGV720898:PGV720926 PQR720898:PQR720926 QAN720898:QAN720926 QKJ720898:QKJ720926 QUF720898:QUF720926 REB720898:REB720926 RNX720898:RNX720926 RXT720898:RXT720926 SHP720898:SHP720926 SRL720898:SRL720926 TBH720898:TBH720926 TLD720898:TLD720926 TUZ720898:TUZ720926 UEV720898:UEV720926 UOR720898:UOR720926 UYN720898:UYN720926 VIJ720898:VIJ720926 VSF720898:VSF720926 WCB720898:WCB720926 WLX720898:WLX720926 WVT720898:WVT720926 JH786434:JH786462 TD786434:TD786462 ACZ786434:ACZ786462 AMV786434:AMV786462 AWR786434:AWR786462 BGN786434:BGN786462 BQJ786434:BQJ786462 CAF786434:CAF786462 CKB786434:CKB786462 CTX786434:CTX786462 DDT786434:DDT786462 DNP786434:DNP786462 DXL786434:DXL786462 EHH786434:EHH786462 ERD786434:ERD786462 FAZ786434:FAZ786462 FKV786434:FKV786462 FUR786434:FUR786462 GEN786434:GEN786462 GOJ786434:GOJ786462 GYF786434:GYF786462 HIB786434:HIB786462 HRX786434:HRX786462 IBT786434:IBT786462 ILP786434:ILP786462 IVL786434:IVL786462 JFH786434:JFH786462 JPD786434:JPD786462 JYZ786434:JYZ786462 KIV786434:KIV786462 KSR786434:KSR786462 LCN786434:LCN786462 LMJ786434:LMJ786462 LWF786434:LWF786462 MGB786434:MGB786462 MPX786434:MPX786462 MZT786434:MZT786462 NJP786434:NJP786462 NTL786434:NTL786462 ODH786434:ODH786462 OND786434:OND786462 OWZ786434:OWZ786462 PGV786434:PGV786462 PQR786434:PQR786462 QAN786434:QAN786462 QKJ786434:QKJ786462 QUF786434:QUF786462 REB786434:REB786462 RNX786434:RNX786462 RXT786434:RXT786462 SHP786434:SHP786462 SRL786434:SRL786462 TBH786434:TBH786462 TLD786434:TLD786462 TUZ786434:TUZ786462 UEV786434:UEV786462 UOR786434:UOR786462 UYN786434:UYN786462 VIJ786434:VIJ786462 VSF786434:VSF786462 WCB786434:WCB786462 WLX786434:WLX786462 WVT786434:WVT786462 JH851970:JH851998 TD851970:TD851998 ACZ851970:ACZ851998 AMV851970:AMV851998 AWR851970:AWR851998 BGN851970:BGN851998 BQJ851970:BQJ851998 CAF851970:CAF851998 CKB851970:CKB851998 CTX851970:CTX851998 DDT851970:DDT851998 DNP851970:DNP851998 DXL851970:DXL851998 EHH851970:EHH851998 ERD851970:ERD851998 FAZ851970:FAZ851998 FKV851970:FKV851998 FUR851970:FUR851998 GEN851970:GEN851998 GOJ851970:GOJ851998 GYF851970:GYF851998 HIB851970:HIB851998 HRX851970:HRX851998 IBT851970:IBT851998 ILP851970:ILP851998 IVL851970:IVL851998 JFH851970:JFH851998 JPD851970:JPD851998 JYZ851970:JYZ851998 KIV851970:KIV851998 KSR851970:KSR851998 LCN851970:LCN851998 LMJ851970:LMJ851998 LWF851970:LWF851998 MGB851970:MGB851998 MPX851970:MPX851998 MZT851970:MZT851998 NJP851970:NJP851998 NTL851970:NTL851998 ODH851970:ODH851998 OND851970:OND851998 OWZ851970:OWZ851998 PGV851970:PGV851998 PQR851970:PQR851998 QAN851970:QAN851998 QKJ851970:QKJ851998 QUF851970:QUF851998 REB851970:REB851998 RNX851970:RNX851998 RXT851970:RXT851998 SHP851970:SHP851998 SRL851970:SRL851998 TBH851970:TBH851998 TLD851970:TLD851998 TUZ851970:TUZ851998 UEV851970:UEV851998 UOR851970:UOR851998 UYN851970:UYN851998 VIJ851970:VIJ851998 VSF851970:VSF851998 WCB851970:WCB851998 WLX851970:WLX851998 WVT851970:WVT851998 JH917506:JH917534 TD917506:TD917534 ACZ917506:ACZ917534 AMV917506:AMV917534 AWR917506:AWR917534 BGN917506:BGN917534 BQJ917506:BQJ917534 CAF917506:CAF917534 CKB917506:CKB917534 CTX917506:CTX917534 DDT917506:DDT917534 DNP917506:DNP917534 DXL917506:DXL917534 EHH917506:EHH917534 ERD917506:ERD917534 FAZ917506:FAZ917534 FKV917506:FKV917534 FUR917506:FUR917534 GEN917506:GEN917534 GOJ917506:GOJ917534 GYF917506:GYF917534 HIB917506:HIB917534 HRX917506:HRX917534 IBT917506:IBT917534 ILP917506:ILP917534 IVL917506:IVL917534 JFH917506:JFH917534 JPD917506:JPD917534 JYZ917506:JYZ917534 KIV917506:KIV917534 KSR917506:KSR917534 LCN917506:LCN917534 LMJ917506:LMJ917534 LWF917506:LWF917534 MGB917506:MGB917534 MPX917506:MPX917534 MZT917506:MZT917534 NJP917506:NJP917534 NTL917506:NTL917534 ODH917506:ODH917534 OND917506:OND917534 OWZ917506:OWZ917534 PGV917506:PGV917534 PQR917506:PQR917534 QAN917506:QAN917534 QKJ917506:QKJ917534 QUF917506:QUF917534 REB917506:REB917534 RNX917506:RNX917534 RXT917506:RXT917534 SHP917506:SHP917534 SRL917506:SRL917534 TBH917506:TBH917534 TLD917506:TLD917534 TUZ917506:TUZ917534 UEV917506:UEV917534 UOR917506:UOR917534 UYN917506:UYN917534 VIJ917506:VIJ917534 VSF917506:VSF917534 WCB917506:WCB917534 WLX917506:WLX917534 WVT917506:WVT917534 JH983042:JH983070 TD983042:TD983070 ACZ983042:ACZ983070 AMV983042:AMV983070 AWR983042:AWR983070 BGN983042:BGN983070 BQJ983042:BQJ983070 CAF983042:CAF983070 CKB983042:CKB983070 CTX983042:CTX983070 DDT983042:DDT983070 DNP983042:DNP983070 DXL983042:DXL983070 EHH983042:EHH983070 ERD983042:ERD983070 FAZ983042:FAZ983070 FKV983042:FKV983070 FUR983042:FUR983070 GEN983042:GEN983070 GOJ983042:GOJ983070 GYF983042:GYF983070 HIB983042:HIB983070 HRX983042:HRX983070 IBT983042:IBT983070 ILP983042:ILP983070 IVL983042:IVL983070 JFH983042:JFH983070 JPD983042:JPD983070 JYZ983042:JYZ983070 KIV983042:KIV983070 KSR983042:KSR983070 LCN983042:LCN983070 LMJ983042:LMJ983070 LWF983042:LWF983070 MGB983042:MGB983070 MPX983042:MPX983070 MZT983042:MZT983070 NJP983042:NJP983070 NTL983042:NTL983070 ODH983042:ODH983070 OND983042:OND983070 OWZ983042:OWZ983070 PGV983042:PGV983070 PQR983042:PQR983070 QAN983042:QAN983070 QKJ983042:QKJ983070 QUF983042:QUF983070 REB983042:REB983070 RNX983042:RNX983070 RXT983042:RXT983070 SHP983042:SHP983070 SRL983042:SRL983070 TBH983042:TBH983070 TLD983042:TLD983070 TUZ983042:TUZ983070 UEV983042:UEV983070 UOR983042:UOR983070 UYN983042:UYN983070 VIJ983042:VIJ983070 VSF983042:VSF983070 WCB983042:WCB983070 WLX983042:WLX983070 WVT983042:WVT983070 JH65529:JH65532 TD65529:TD65532 ACZ65529:ACZ65532 AMV65529:AMV65532 AWR65529:AWR65532 BGN65529:BGN65532 BQJ65529:BQJ65532 CAF65529:CAF65532 CKB65529:CKB65532 CTX65529:CTX65532 DDT65529:DDT65532 DNP65529:DNP65532 DXL65529:DXL65532 EHH65529:EHH65532 ERD65529:ERD65532 FAZ65529:FAZ65532 FKV65529:FKV65532 FUR65529:FUR65532 GEN65529:GEN65532 GOJ65529:GOJ65532 GYF65529:GYF65532 HIB65529:HIB65532 HRX65529:HRX65532 IBT65529:IBT65532 ILP65529:ILP65532 IVL65529:IVL65532 JFH65529:JFH65532 JPD65529:JPD65532 JYZ65529:JYZ65532 KIV65529:KIV65532 KSR65529:KSR65532 LCN65529:LCN65532 LMJ65529:LMJ65532 LWF65529:LWF65532 MGB65529:MGB65532 MPX65529:MPX65532 MZT65529:MZT65532 NJP65529:NJP65532 NTL65529:NTL65532 ODH65529:ODH65532 OND65529:OND65532 OWZ65529:OWZ65532 PGV65529:PGV65532 PQR65529:PQR65532 QAN65529:QAN65532 QKJ65529:QKJ65532 QUF65529:QUF65532 REB65529:REB65532 RNX65529:RNX65532 RXT65529:RXT65532 SHP65529:SHP65532 SRL65529:SRL65532 TBH65529:TBH65532 TLD65529:TLD65532 TUZ65529:TUZ65532 UEV65529:UEV65532 UOR65529:UOR65532 UYN65529:UYN65532 VIJ65529:VIJ65532 VSF65529:VSF65532 WCB65529:WCB65532 WLX65529:WLX65532 WVT65529:WVT65532 JH131065:JH131068 TD131065:TD131068 ACZ131065:ACZ131068 AMV131065:AMV131068 AWR131065:AWR131068 BGN131065:BGN131068 BQJ131065:BQJ131068 CAF131065:CAF131068 CKB131065:CKB131068 CTX131065:CTX131068 DDT131065:DDT131068 DNP131065:DNP131068 DXL131065:DXL131068 EHH131065:EHH131068 ERD131065:ERD131068 FAZ131065:FAZ131068 FKV131065:FKV131068 FUR131065:FUR131068 GEN131065:GEN131068 GOJ131065:GOJ131068 GYF131065:GYF131068 HIB131065:HIB131068 HRX131065:HRX131068 IBT131065:IBT131068 ILP131065:ILP131068 IVL131065:IVL131068 JFH131065:JFH131068 JPD131065:JPD131068 JYZ131065:JYZ131068 KIV131065:KIV131068 KSR131065:KSR131068 LCN131065:LCN131068 LMJ131065:LMJ131068 LWF131065:LWF131068 MGB131065:MGB131068 MPX131065:MPX131068 MZT131065:MZT131068 NJP131065:NJP131068 NTL131065:NTL131068 ODH131065:ODH131068 OND131065:OND131068 OWZ131065:OWZ131068 PGV131065:PGV131068 PQR131065:PQR131068 QAN131065:QAN131068 QKJ131065:QKJ131068 QUF131065:QUF131068 REB131065:REB131068 RNX131065:RNX131068 RXT131065:RXT131068 SHP131065:SHP131068 SRL131065:SRL131068 TBH131065:TBH131068 TLD131065:TLD131068 TUZ131065:TUZ131068 UEV131065:UEV131068 UOR131065:UOR131068 UYN131065:UYN131068 VIJ131065:VIJ131068 VSF131065:VSF131068 WCB131065:WCB131068 WLX131065:WLX131068 WVT131065:WVT131068 JH196601:JH196604 TD196601:TD196604 ACZ196601:ACZ196604 AMV196601:AMV196604 AWR196601:AWR196604 BGN196601:BGN196604 BQJ196601:BQJ196604 CAF196601:CAF196604 CKB196601:CKB196604 CTX196601:CTX196604 DDT196601:DDT196604 DNP196601:DNP196604 DXL196601:DXL196604 EHH196601:EHH196604 ERD196601:ERD196604 FAZ196601:FAZ196604 FKV196601:FKV196604 FUR196601:FUR196604 GEN196601:GEN196604 GOJ196601:GOJ196604 GYF196601:GYF196604 HIB196601:HIB196604 HRX196601:HRX196604 IBT196601:IBT196604 ILP196601:ILP196604 IVL196601:IVL196604 JFH196601:JFH196604 JPD196601:JPD196604 JYZ196601:JYZ196604 KIV196601:KIV196604 KSR196601:KSR196604 LCN196601:LCN196604 LMJ196601:LMJ196604 LWF196601:LWF196604 MGB196601:MGB196604 MPX196601:MPX196604 MZT196601:MZT196604 NJP196601:NJP196604 NTL196601:NTL196604 ODH196601:ODH196604 OND196601:OND196604 OWZ196601:OWZ196604 PGV196601:PGV196604 PQR196601:PQR196604 QAN196601:QAN196604 QKJ196601:QKJ196604 QUF196601:QUF196604 REB196601:REB196604 RNX196601:RNX196604 RXT196601:RXT196604 SHP196601:SHP196604 SRL196601:SRL196604 TBH196601:TBH196604 TLD196601:TLD196604 TUZ196601:TUZ196604 UEV196601:UEV196604 UOR196601:UOR196604 UYN196601:UYN196604 VIJ196601:VIJ196604 VSF196601:VSF196604 WCB196601:WCB196604 WLX196601:WLX196604 WVT196601:WVT196604 JH262137:JH262140 TD262137:TD262140 ACZ262137:ACZ262140 AMV262137:AMV262140 AWR262137:AWR262140 BGN262137:BGN262140 BQJ262137:BQJ262140 CAF262137:CAF262140 CKB262137:CKB262140 CTX262137:CTX262140 DDT262137:DDT262140 DNP262137:DNP262140 DXL262137:DXL262140 EHH262137:EHH262140 ERD262137:ERD262140 FAZ262137:FAZ262140 FKV262137:FKV262140 FUR262137:FUR262140 GEN262137:GEN262140 GOJ262137:GOJ262140 GYF262137:GYF262140 HIB262137:HIB262140 HRX262137:HRX262140 IBT262137:IBT262140 ILP262137:ILP262140 IVL262137:IVL262140 JFH262137:JFH262140 JPD262137:JPD262140 JYZ262137:JYZ262140 KIV262137:KIV262140 KSR262137:KSR262140 LCN262137:LCN262140 LMJ262137:LMJ262140 LWF262137:LWF262140 MGB262137:MGB262140 MPX262137:MPX262140 MZT262137:MZT262140 NJP262137:NJP262140 NTL262137:NTL262140 ODH262137:ODH262140 OND262137:OND262140 OWZ262137:OWZ262140 PGV262137:PGV262140 PQR262137:PQR262140 QAN262137:QAN262140 QKJ262137:QKJ262140 QUF262137:QUF262140 REB262137:REB262140 RNX262137:RNX262140 RXT262137:RXT262140 SHP262137:SHP262140 SRL262137:SRL262140 TBH262137:TBH262140 TLD262137:TLD262140 TUZ262137:TUZ262140 UEV262137:UEV262140 UOR262137:UOR262140 UYN262137:UYN262140 VIJ262137:VIJ262140 VSF262137:VSF262140 WCB262137:WCB262140 WLX262137:WLX262140 WVT262137:WVT262140 JH327673:JH327676 TD327673:TD327676 ACZ327673:ACZ327676 AMV327673:AMV327676 AWR327673:AWR327676 BGN327673:BGN327676 BQJ327673:BQJ327676 CAF327673:CAF327676 CKB327673:CKB327676 CTX327673:CTX327676 DDT327673:DDT327676 DNP327673:DNP327676 DXL327673:DXL327676 EHH327673:EHH327676 ERD327673:ERD327676 FAZ327673:FAZ327676 FKV327673:FKV327676 FUR327673:FUR327676 GEN327673:GEN327676 GOJ327673:GOJ327676 GYF327673:GYF327676 HIB327673:HIB327676 HRX327673:HRX327676 IBT327673:IBT327676 ILP327673:ILP327676 IVL327673:IVL327676 JFH327673:JFH327676 JPD327673:JPD327676 JYZ327673:JYZ327676 KIV327673:KIV327676 KSR327673:KSR327676 LCN327673:LCN327676 LMJ327673:LMJ327676 LWF327673:LWF327676 MGB327673:MGB327676 MPX327673:MPX327676 MZT327673:MZT327676 NJP327673:NJP327676 NTL327673:NTL327676 ODH327673:ODH327676 OND327673:OND327676 OWZ327673:OWZ327676 PGV327673:PGV327676 PQR327673:PQR327676 QAN327673:QAN327676 QKJ327673:QKJ327676 QUF327673:QUF327676 REB327673:REB327676 RNX327673:RNX327676 RXT327673:RXT327676 SHP327673:SHP327676 SRL327673:SRL327676 TBH327673:TBH327676 TLD327673:TLD327676 TUZ327673:TUZ327676 UEV327673:UEV327676 UOR327673:UOR327676 UYN327673:UYN327676 VIJ327673:VIJ327676 VSF327673:VSF327676 WCB327673:WCB327676 WLX327673:WLX327676 WVT327673:WVT327676 JH393209:JH393212 TD393209:TD393212 ACZ393209:ACZ393212 AMV393209:AMV393212 AWR393209:AWR393212 BGN393209:BGN393212 BQJ393209:BQJ393212 CAF393209:CAF393212 CKB393209:CKB393212 CTX393209:CTX393212 DDT393209:DDT393212 DNP393209:DNP393212 DXL393209:DXL393212 EHH393209:EHH393212 ERD393209:ERD393212 FAZ393209:FAZ393212 FKV393209:FKV393212 FUR393209:FUR393212 GEN393209:GEN393212 GOJ393209:GOJ393212 GYF393209:GYF393212 HIB393209:HIB393212 HRX393209:HRX393212 IBT393209:IBT393212 ILP393209:ILP393212 IVL393209:IVL393212 JFH393209:JFH393212 JPD393209:JPD393212 JYZ393209:JYZ393212 KIV393209:KIV393212 KSR393209:KSR393212 LCN393209:LCN393212 LMJ393209:LMJ393212 LWF393209:LWF393212 MGB393209:MGB393212 MPX393209:MPX393212 MZT393209:MZT393212 NJP393209:NJP393212 NTL393209:NTL393212 ODH393209:ODH393212 OND393209:OND393212 OWZ393209:OWZ393212 PGV393209:PGV393212 PQR393209:PQR393212 QAN393209:QAN393212 QKJ393209:QKJ393212 QUF393209:QUF393212 REB393209:REB393212 RNX393209:RNX393212 RXT393209:RXT393212 SHP393209:SHP393212 SRL393209:SRL393212 TBH393209:TBH393212 TLD393209:TLD393212 TUZ393209:TUZ393212 UEV393209:UEV393212 UOR393209:UOR393212 UYN393209:UYN393212 VIJ393209:VIJ393212 VSF393209:VSF393212 WCB393209:WCB393212 WLX393209:WLX393212 WVT393209:WVT393212 JH458745:JH458748 TD458745:TD458748 ACZ458745:ACZ458748 AMV458745:AMV458748 AWR458745:AWR458748 BGN458745:BGN458748 BQJ458745:BQJ458748 CAF458745:CAF458748 CKB458745:CKB458748 CTX458745:CTX458748 DDT458745:DDT458748 DNP458745:DNP458748 DXL458745:DXL458748 EHH458745:EHH458748 ERD458745:ERD458748 FAZ458745:FAZ458748 FKV458745:FKV458748 FUR458745:FUR458748 GEN458745:GEN458748 GOJ458745:GOJ458748 GYF458745:GYF458748 HIB458745:HIB458748 HRX458745:HRX458748 IBT458745:IBT458748 ILP458745:ILP458748 IVL458745:IVL458748 JFH458745:JFH458748 JPD458745:JPD458748 JYZ458745:JYZ458748 KIV458745:KIV458748 KSR458745:KSR458748 LCN458745:LCN458748 LMJ458745:LMJ458748 LWF458745:LWF458748 MGB458745:MGB458748 MPX458745:MPX458748 MZT458745:MZT458748 NJP458745:NJP458748 NTL458745:NTL458748 ODH458745:ODH458748 OND458745:OND458748 OWZ458745:OWZ458748 PGV458745:PGV458748 PQR458745:PQR458748 QAN458745:QAN458748 QKJ458745:QKJ458748 QUF458745:QUF458748 REB458745:REB458748 RNX458745:RNX458748 RXT458745:RXT458748 SHP458745:SHP458748 SRL458745:SRL458748 TBH458745:TBH458748 TLD458745:TLD458748 TUZ458745:TUZ458748 UEV458745:UEV458748 UOR458745:UOR458748 UYN458745:UYN458748 VIJ458745:VIJ458748 VSF458745:VSF458748 WCB458745:WCB458748 WLX458745:WLX458748 WVT458745:WVT458748 JH524281:JH524284 TD524281:TD524284 ACZ524281:ACZ524284 AMV524281:AMV524284 AWR524281:AWR524284 BGN524281:BGN524284 BQJ524281:BQJ524284 CAF524281:CAF524284 CKB524281:CKB524284 CTX524281:CTX524284 DDT524281:DDT524284 DNP524281:DNP524284 DXL524281:DXL524284 EHH524281:EHH524284 ERD524281:ERD524284 FAZ524281:FAZ524284 FKV524281:FKV524284 FUR524281:FUR524284 GEN524281:GEN524284 GOJ524281:GOJ524284 GYF524281:GYF524284 HIB524281:HIB524284 HRX524281:HRX524284 IBT524281:IBT524284 ILP524281:ILP524284 IVL524281:IVL524284 JFH524281:JFH524284 JPD524281:JPD524284 JYZ524281:JYZ524284 KIV524281:KIV524284 KSR524281:KSR524284 LCN524281:LCN524284 LMJ524281:LMJ524284 LWF524281:LWF524284 MGB524281:MGB524284 MPX524281:MPX524284 MZT524281:MZT524284 NJP524281:NJP524284 NTL524281:NTL524284 ODH524281:ODH524284 OND524281:OND524284 OWZ524281:OWZ524284 PGV524281:PGV524284 PQR524281:PQR524284 QAN524281:QAN524284 QKJ524281:QKJ524284 QUF524281:QUF524284 REB524281:REB524284 RNX524281:RNX524284 RXT524281:RXT524284 SHP524281:SHP524284 SRL524281:SRL524284 TBH524281:TBH524284 TLD524281:TLD524284 TUZ524281:TUZ524284 UEV524281:UEV524284 UOR524281:UOR524284 UYN524281:UYN524284 VIJ524281:VIJ524284 VSF524281:VSF524284 WCB524281:WCB524284 WLX524281:WLX524284 WVT524281:WVT524284 JH589817:JH589820 TD589817:TD589820 ACZ589817:ACZ589820 AMV589817:AMV589820 AWR589817:AWR589820 BGN589817:BGN589820 BQJ589817:BQJ589820 CAF589817:CAF589820 CKB589817:CKB589820 CTX589817:CTX589820 DDT589817:DDT589820 DNP589817:DNP589820 DXL589817:DXL589820 EHH589817:EHH589820 ERD589817:ERD589820 FAZ589817:FAZ589820 FKV589817:FKV589820 FUR589817:FUR589820 GEN589817:GEN589820 GOJ589817:GOJ589820 GYF589817:GYF589820 HIB589817:HIB589820 HRX589817:HRX589820 IBT589817:IBT589820 ILP589817:ILP589820 IVL589817:IVL589820 JFH589817:JFH589820 JPD589817:JPD589820 JYZ589817:JYZ589820 KIV589817:KIV589820 KSR589817:KSR589820 LCN589817:LCN589820 LMJ589817:LMJ589820 LWF589817:LWF589820 MGB589817:MGB589820 MPX589817:MPX589820 MZT589817:MZT589820 NJP589817:NJP589820 NTL589817:NTL589820 ODH589817:ODH589820 OND589817:OND589820 OWZ589817:OWZ589820 PGV589817:PGV589820 PQR589817:PQR589820 QAN589817:QAN589820 QKJ589817:QKJ589820 QUF589817:QUF589820 REB589817:REB589820 RNX589817:RNX589820 RXT589817:RXT589820 SHP589817:SHP589820 SRL589817:SRL589820 TBH589817:TBH589820 TLD589817:TLD589820 TUZ589817:TUZ589820 UEV589817:UEV589820 UOR589817:UOR589820 UYN589817:UYN589820 VIJ589817:VIJ589820 VSF589817:VSF589820 WCB589817:WCB589820 WLX589817:WLX589820 WVT589817:WVT589820 JH655353:JH655356 TD655353:TD655356 ACZ655353:ACZ655356 AMV655353:AMV655356 AWR655353:AWR655356 BGN655353:BGN655356 BQJ655353:BQJ655356 CAF655353:CAF655356 CKB655353:CKB655356 CTX655353:CTX655356 DDT655353:DDT655356 DNP655353:DNP655356 DXL655353:DXL655356 EHH655353:EHH655356 ERD655353:ERD655356 FAZ655353:FAZ655356 FKV655353:FKV655356 FUR655353:FUR655356 GEN655353:GEN655356 GOJ655353:GOJ655356 GYF655353:GYF655356 HIB655353:HIB655356 HRX655353:HRX655356 IBT655353:IBT655356 ILP655353:ILP655356 IVL655353:IVL655356 JFH655353:JFH655356 JPD655353:JPD655356 JYZ655353:JYZ655356 KIV655353:KIV655356 KSR655353:KSR655356 LCN655353:LCN655356 LMJ655353:LMJ655356 LWF655353:LWF655356 MGB655353:MGB655356 MPX655353:MPX655356 MZT655353:MZT655356 NJP655353:NJP655356 NTL655353:NTL655356 ODH655353:ODH655356 OND655353:OND655356 OWZ655353:OWZ655356 PGV655353:PGV655356 PQR655353:PQR655356 QAN655353:QAN655356 QKJ655353:QKJ655356 QUF655353:QUF655356 REB655353:REB655356 RNX655353:RNX655356 RXT655353:RXT655356 SHP655353:SHP655356 SRL655353:SRL655356 TBH655353:TBH655356 TLD655353:TLD655356 TUZ655353:TUZ655356 UEV655353:UEV655356 UOR655353:UOR655356 UYN655353:UYN655356 VIJ655353:VIJ655356 VSF655353:VSF655356 WCB655353:WCB655356 WLX655353:WLX655356 WVT655353:WVT655356 JH720889:JH720892 TD720889:TD720892 ACZ720889:ACZ720892 AMV720889:AMV720892 AWR720889:AWR720892 BGN720889:BGN720892 BQJ720889:BQJ720892 CAF720889:CAF720892 CKB720889:CKB720892 CTX720889:CTX720892 DDT720889:DDT720892 DNP720889:DNP720892 DXL720889:DXL720892 EHH720889:EHH720892 ERD720889:ERD720892 FAZ720889:FAZ720892 FKV720889:FKV720892 FUR720889:FUR720892 GEN720889:GEN720892 GOJ720889:GOJ720892 GYF720889:GYF720892 HIB720889:HIB720892 HRX720889:HRX720892 IBT720889:IBT720892 ILP720889:ILP720892 IVL720889:IVL720892 JFH720889:JFH720892 JPD720889:JPD720892 JYZ720889:JYZ720892 KIV720889:KIV720892 KSR720889:KSR720892 LCN720889:LCN720892 LMJ720889:LMJ720892 LWF720889:LWF720892 MGB720889:MGB720892 MPX720889:MPX720892 MZT720889:MZT720892 NJP720889:NJP720892 NTL720889:NTL720892 ODH720889:ODH720892 OND720889:OND720892 OWZ720889:OWZ720892 PGV720889:PGV720892 PQR720889:PQR720892 QAN720889:QAN720892 QKJ720889:QKJ720892 QUF720889:QUF720892 REB720889:REB720892 RNX720889:RNX720892 RXT720889:RXT720892 SHP720889:SHP720892 SRL720889:SRL720892 TBH720889:TBH720892 TLD720889:TLD720892 TUZ720889:TUZ720892 UEV720889:UEV720892 UOR720889:UOR720892 UYN720889:UYN720892 VIJ720889:VIJ720892 VSF720889:VSF720892 WCB720889:WCB720892 WLX720889:WLX720892 WVT720889:WVT720892 JH786425:JH786428 TD786425:TD786428 ACZ786425:ACZ786428 AMV786425:AMV786428 AWR786425:AWR786428 BGN786425:BGN786428 BQJ786425:BQJ786428 CAF786425:CAF786428 CKB786425:CKB786428 CTX786425:CTX786428 DDT786425:DDT786428 DNP786425:DNP786428 DXL786425:DXL786428 EHH786425:EHH786428 ERD786425:ERD786428 FAZ786425:FAZ786428 FKV786425:FKV786428 FUR786425:FUR786428 GEN786425:GEN786428 GOJ786425:GOJ786428 GYF786425:GYF786428 HIB786425:HIB786428 HRX786425:HRX786428 IBT786425:IBT786428 ILP786425:ILP786428 IVL786425:IVL786428 JFH786425:JFH786428 JPD786425:JPD786428 JYZ786425:JYZ786428 KIV786425:KIV786428 KSR786425:KSR786428 LCN786425:LCN786428 LMJ786425:LMJ786428 LWF786425:LWF786428 MGB786425:MGB786428 MPX786425:MPX786428 MZT786425:MZT786428 NJP786425:NJP786428 NTL786425:NTL786428 ODH786425:ODH786428 OND786425:OND786428 OWZ786425:OWZ786428 PGV786425:PGV786428 PQR786425:PQR786428 QAN786425:QAN786428 QKJ786425:QKJ786428 QUF786425:QUF786428 REB786425:REB786428 RNX786425:RNX786428 RXT786425:RXT786428 SHP786425:SHP786428 SRL786425:SRL786428 TBH786425:TBH786428 TLD786425:TLD786428 TUZ786425:TUZ786428 UEV786425:UEV786428 UOR786425:UOR786428 UYN786425:UYN786428 VIJ786425:VIJ786428 VSF786425:VSF786428 WCB786425:WCB786428 WLX786425:WLX786428 WVT786425:WVT786428 JH851961:JH851964 TD851961:TD851964 ACZ851961:ACZ851964 AMV851961:AMV851964 AWR851961:AWR851964 BGN851961:BGN851964 BQJ851961:BQJ851964 CAF851961:CAF851964 CKB851961:CKB851964 CTX851961:CTX851964 DDT851961:DDT851964 DNP851961:DNP851964 DXL851961:DXL851964 EHH851961:EHH851964 ERD851961:ERD851964 FAZ851961:FAZ851964 FKV851961:FKV851964 FUR851961:FUR851964 GEN851961:GEN851964 GOJ851961:GOJ851964 GYF851961:GYF851964 HIB851961:HIB851964 HRX851961:HRX851964 IBT851961:IBT851964 ILP851961:ILP851964 IVL851961:IVL851964 JFH851961:JFH851964 JPD851961:JPD851964 JYZ851961:JYZ851964 KIV851961:KIV851964 KSR851961:KSR851964 LCN851961:LCN851964 LMJ851961:LMJ851964 LWF851961:LWF851964 MGB851961:MGB851964 MPX851961:MPX851964 MZT851961:MZT851964 NJP851961:NJP851964 NTL851961:NTL851964 ODH851961:ODH851964 OND851961:OND851964 OWZ851961:OWZ851964 PGV851961:PGV851964 PQR851961:PQR851964 QAN851961:QAN851964 QKJ851961:QKJ851964 QUF851961:QUF851964 REB851961:REB851964 RNX851961:RNX851964 RXT851961:RXT851964 SHP851961:SHP851964 SRL851961:SRL851964 TBH851961:TBH851964 TLD851961:TLD851964 TUZ851961:TUZ851964 UEV851961:UEV851964 UOR851961:UOR851964 UYN851961:UYN851964 VIJ851961:VIJ851964 VSF851961:VSF851964 WCB851961:WCB851964 WLX851961:WLX851964 WVT851961:WVT851964 JH917497:JH917500 TD917497:TD917500 ACZ917497:ACZ917500 AMV917497:AMV917500 AWR917497:AWR917500 BGN917497:BGN917500 BQJ917497:BQJ917500 CAF917497:CAF917500 CKB917497:CKB917500 CTX917497:CTX917500 DDT917497:DDT917500 DNP917497:DNP917500 DXL917497:DXL917500 EHH917497:EHH917500 ERD917497:ERD917500 FAZ917497:FAZ917500 FKV917497:FKV917500 FUR917497:FUR917500 GEN917497:GEN917500 GOJ917497:GOJ917500 GYF917497:GYF917500 HIB917497:HIB917500 HRX917497:HRX917500 IBT917497:IBT917500 ILP917497:ILP917500 IVL917497:IVL917500 JFH917497:JFH917500 JPD917497:JPD917500 JYZ917497:JYZ917500 KIV917497:KIV917500 KSR917497:KSR917500 LCN917497:LCN917500 LMJ917497:LMJ917500 LWF917497:LWF917500 MGB917497:MGB917500 MPX917497:MPX917500 MZT917497:MZT917500 NJP917497:NJP917500 NTL917497:NTL917500 ODH917497:ODH917500 OND917497:OND917500 OWZ917497:OWZ917500 PGV917497:PGV917500 PQR917497:PQR917500 QAN917497:QAN917500 QKJ917497:QKJ917500 QUF917497:QUF917500 REB917497:REB917500 RNX917497:RNX917500 RXT917497:RXT917500 SHP917497:SHP917500 SRL917497:SRL917500 TBH917497:TBH917500 TLD917497:TLD917500 TUZ917497:TUZ917500 UEV917497:UEV917500 UOR917497:UOR917500 UYN917497:UYN917500 VIJ917497:VIJ917500 VSF917497:VSF917500 WCB917497:WCB917500 WLX917497:WLX917500 WVT917497:WVT917500 JH983033:JH983036 TD983033:TD983036 ACZ983033:ACZ983036 AMV983033:AMV983036 AWR983033:AWR983036 BGN983033:BGN983036 BQJ983033:BQJ983036 CAF983033:CAF983036 CKB983033:CKB983036 CTX983033:CTX983036 DDT983033:DDT983036 DNP983033:DNP983036 DXL983033:DXL983036 EHH983033:EHH983036 ERD983033:ERD983036 FAZ983033:FAZ983036 FKV983033:FKV983036 FUR983033:FUR983036 GEN983033:GEN983036 GOJ983033:GOJ983036 GYF983033:GYF983036 HIB983033:HIB983036 HRX983033:HRX983036 IBT983033:IBT983036 ILP983033:ILP983036 IVL983033:IVL983036 JFH983033:JFH983036 JPD983033:JPD983036 JYZ983033:JYZ983036 KIV983033:KIV983036 KSR983033:KSR983036 LCN983033:LCN983036 LMJ983033:LMJ983036 LWF983033:LWF983036 MGB983033:MGB983036 MPX983033:MPX983036 MZT983033:MZT983036 NJP983033:NJP983036 NTL983033:NTL983036 ODH983033:ODH983036 OND983033:OND983036 OWZ983033:OWZ983036 PGV983033:PGV983036 PQR983033:PQR983036 QAN983033:QAN983036 QKJ983033:QKJ983036 QUF983033:QUF983036 REB983033:REB983036 RNX983033:RNX983036 RXT983033:RXT983036 SHP983033:SHP983036 SRL983033:SRL983036 TBH983033:TBH983036 TLD983033:TLD983036 TUZ983033:TUZ983036 UEV983033:UEV983036 UOR983033:UOR983036 UYN983033:UYN983036 VIJ983033:VIJ983036 VSF983033:VSF983036 WCB983033:WCB983036 WLX983033:WLX983036 WVT983033:WVT983036 JH65505:JH65509 TD65505:TD65509 ACZ65505:ACZ65509 AMV65505:AMV65509 AWR65505:AWR65509 BGN65505:BGN65509 BQJ65505:BQJ65509 CAF65505:CAF65509 CKB65505:CKB65509 CTX65505:CTX65509 DDT65505:DDT65509 DNP65505:DNP65509 DXL65505:DXL65509 EHH65505:EHH65509 ERD65505:ERD65509 FAZ65505:FAZ65509 FKV65505:FKV65509 FUR65505:FUR65509 GEN65505:GEN65509 GOJ65505:GOJ65509 GYF65505:GYF65509 HIB65505:HIB65509 HRX65505:HRX65509 IBT65505:IBT65509 ILP65505:ILP65509 IVL65505:IVL65509 JFH65505:JFH65509 JPD65505:JPD65509 JYZ65505:JYZ65509 KIV65505:KIV65509 KSR65505:KSR65509 LCN65505:LCN65509 LMJ65505:LMJ65509 LWF65505:LWF65509 MGB65505:MGB65509 MPX65505:MPX65509 MZT65505:MZT65509 NJP65505:NJP65509 NTL65505:NTL65509 ODH65505:ODH65509 OND65505:OND65509 OWZ65505:OWZ65509 PGV65505:PGV65509 PQR65505:PQR65509 QAN65505:QAN65509 QKJ65505:QKJ65509 QUF65505:QUF65509 REB65505:REB65509 RNX65505:RNX65509 RXT65505:RXT65509 SHP65505:SHP65509 SRL65505:SRL65509 TBH65505:TBH65509 TLD65505:TLD65509 TUZ65505:TUZ65509 UEV65505:UEV65509 UOR65505:UOR65509 UYN65505:UYN65509 VIJ65505:VIJ65509 VSF65505:VSF65509 WCB65505:WCB65509 WLX65505:WLX65509 WVT65505:WVT65509 JH131041:JH131045 TD131041:TD131045 ACZ131041:ACZ131045 AMV131041:AMV131045 AWR131041:AWR131045 BGN131041:BGN131045 BQJ131041:BQJ131045 CAF131041:CAF131045 CKB131041:CKB131045 CTX131041:CTX131045 DDT131041:DDT131045 DNP131041:DNP131045 DXL131041:DXL131045 EHH131041:EHH131045 ERD131041:ERD131045 FAZ131041:FAZ131045 FKV131041:FKV131045 FUR131041:FUR131045 GEN131041:GEN131045 GOJ131041:GOJ131045 GYF131041:GYF131045 HIB131041:HIB131045 HRX131041:HRX131045 IBT131041:IBT131045 ILP131041:ILP131045 IVL131041:IVL131045 JFH131041:JFH131045 JPD131041:JPD131045 JYZ131041:JYZ131045 KIV131041:KIV131045 KSR131041:KSR131045 LCN131041:LCN131045 LMJ131041:LMJ131045 LWF131041:LWF131045 MGB131041:MGB131045 MPX131041:MPX131045 MZT131041:MZT131045 NJP131041:NJP131045 NTL131041:NTL131045 ODH131041:ODH131045 OND131041:OND131045 OWZ131041:OWZ131045 PGV131041:PGV131045 PQR131041:PQR131045 QAN131041:QAN131045 QKJ131041:QKJ131045 QUF131041:QUF131045 REB131041:REB131045 RNX131041:RNX131045 RXT131041:RXT131045 SHP131041:SHP131045 SRL131041:SRL131045 TBH131041:TBH131045 TLD131041:TLD131045 TUZ131041:TUZ131045 UEV131041:UEV131045 UOR131041:UOR131045 UYN131041:UYN131045 VIJ131041:VIJ131045 VSF131041:VSF131045 WCB131041:WCB131045 WLX131041:WLX131045 WVT131041:WVT131045 JH196577:JH196581 TD196577:TD196581 ACZ196577:ACZ196581 AMV196577:AMV196581 AWR196577:AWR196581 BGN196577:BGN196581 BQJ196577:BQJ196581 CAF196577:CAF196581 CKB196577:CKB196581 CTX196577:CTX196581 DDT196577:DDT196581 DNP196577:DNP196581 DXL196577:DXL196581 EHH196577:EHH196581 ERD196577:ERD196581 FAZ196577:FAZ196581 FKV196577:FKV196581 FUR196577:FUR196581 GEN196577:GEN196581 GOJ196577:GOJ196581 GYF196577:GYF196581 HIB196577:HIB196581 HRX196577:HRX196581 IBT196577:IBT196581 ILP196577:ILP196581 IVL196577:IVL196581 JFH196577:JFH196581 JPD196577:JPD196581 JYZ196577:JYZ196581 KIV196577:KIV196581 KSR196577:KSR196581 LCN196577:LCN196581 LMJ196577:LMJ196581 LWF196577:LWF196581 MGB196577:MGB196581 MPX196577:MPX196581 MZT196577:MZT196581 NJP196577:NJP196581 NTL196577:NTL196581 ODH196577:ODH196581 OND196577:OND196581 OWZ196577:OWZ196581 PGV196577:PGV196581 PQR196577:PQR196581 QAN196577:QAN196581 QKJ196577:QKJ196581 QUF196577:QUF196581 REB196577:REB196581 RNX196577:RNX196581 RXT196577:RXT196581 SHP196577:SHP196581 SRL196577:SRL196581 TBH196577:TBH196581 TLD196577:TLD196581 TUZ196577:TUZ196581 UEV196577:UEV196581 UOR196577:UOR196581 UYN196577:UYN196581 VIJ196577:VIJ196581 VSF196577:VSF196581 WCB196577:WCB196581 WLX196577:WLX196581 WVT196577:WVT196581 JH262113:JH262117 TD262113:TD262117 ACZ262113:ACZ262117 AMV262113:AMV262117 AWR262113:AWR262117 BGN262113:BGN262117 BQJ262113:BQJ262117 CAF262113:CAF262117 CKB262113:CKB262117 CTX262113:CTX262117 DDT262113:DDT262117 DNP262113:DNP262117 DXL262113:DXL262117 EHH262113:EHH262117 ERD262113:ERD262117 FAZ262113:FAZ262117 FKV262113:FKV262117 FUR262113:FUR262117 GEN262113:GEN262117 GOJ262113:GOJ262117 GYF262113:GYF262117 HIB262113:HIB262117 HRX262113:HRX262117 IBT262113:IBT262117 ILP262113:ILP262117 IVL262113:IVL262117 JFH262113:JFH262117 JPD262113:JPD262117 JYZ262113:JYZ262117 KIV262113:KIV262117 KSR262113:KSR262117 LCN262113:LCN262117 LMJ262113:LMJ262117 LWF262113:LWF262117 MGB262113:MGB262117 MPX262113:MPX262117 MZT262113:MZT262117 NJP262113:NJP262117 NTL262113:NTL262117 ODH262113:ODH262117 OND262113:OND262117 OWZ262113:OWZ262117 PGV262113:PGV262117 PQR262113:PQR262117 QAN262113:QAN262117 QKJ262113:QKJ262117 QUF262113:QUF262117 REB262113:REB262117 RNX262113:RNX262117 RXT262113:RXT262117 SHP262113:SHP262117 SRL262113:SRL262117 TBH262113:TBH262117 TLD262113:TLD262117 TUZ262113:TUZ262117 UEV262113:UEV262117 UOR262113:UOR262117 UYN262113:UYN262117 VIJ262113:VIJ262117 VSF262113:VSF262117 WCB262113:WCB262117 WLX262113:WLX262117 WVT262113:WVT262117 JH327649:JH327653 TD327649:TD327653 ACZ327649:ACZ327653 AMV327649:AMV327653 AWR327649:AWR327653 BGN327649:BGN327653 BQJ327649:BQJ327653 CAF327649:CAF327653 CKB327649:CKB327653 CTX327649:CTX327653 DDT327649:DDT327653 DNP327649:DNP327653 DXL327649:DXL327653 EHH327649:EHH327653 ERD327649:ERD327653 FAZ327649:FAZ327653 FKV327649:FKV327653 FUR327649:FUR327653 GEN327649:GEN327653 GOJ327649:GOJ327653 GYF327649:GYF327653 HIB327649:HIB327653 HRX327649:HRX327653 IBT327649:IBT327653 ILP327649:ILP327653 IVL327649:IVL327653 JFH327649:JFH327653 JPD327649:JPD327653 JYZ327649:JYZ327653 KIV327649:KIV327653 KSR327649:KSR327653 LCN327649:LCN327653 LMJ327649:LMJ327653 LWF327649:LWF327653 MGB327649:MGB327653 MPX327649:MPX327653 MZT327649:MZT327653 NJP327649:NJP327653 NTL327649:NTL327653 ODH327649:ODH327653 OND327649:OND327653 OWZ327649:OWZ327653 PGV327649:PGV327653 PQR327649:PQR327653 QAN327649:QAN327653 QKJ327649:QKJ327653 QUF327649:QUF327653 REB327649:REB327653 RNX327649:RNX327653 RXT327649:RXT327653 SHP327649:SHP327653 SRL327649:SRL327653 TBH327649:TBH327653 TLD327649:TLD327653 TUZ327649:TUZ327653 UEV327649:UEV327653 UOR327649:UOR327653 UYN327649:UYN327653 VIJ327649:VIJ327653 VSF327649:VSF327653 WCB327649:WCB327653 WLX327649:WLX327653 WVT327649:WVT327653 JH393185:JH393189 TD393185:TD393189 ACZ393185:ACZ393189 AMV393185:AMV393189 AWR393185:AWR393189 BGN393185:BGN393189 BQJ393185:BQJ393189 CAF393185:CAF393189 CKB393185:CKB393189 CTX393185:CTX393189 DDT393185:DDT393189 DNP393185:DNP393189 DXL393185:DXL393189 EHH393185:EHH393189 ERD393185:ERD393189 FAZ393185:FAZ393189 FKV393185:FKV393189 FUR393185:FUR393189 GEN393185:GEN393189 GOJ393185:GOJ393189 GYF393185:GYF393189 HIB393185:HIB393189 HRX393185:HRX393189 IBT393185:IBT393189 ILP393185:ILP393189 IVL393185:IVL393189 JFH393185:JFH393189 JPD393185:JPD393189 JYZ393185:JYZ393189 KIV393185:KIV393189 KSR393185:KSR393189 LCN393185:LCN393189 LMJ393185:LMJ393189 LWF393185:LWF393189 MGB393185:MGB393189 MPX393185:MPX393189 MZT393185:MZT393189 NJP393185:NJP393189 NTL393185:NTL393189 ODH393185:ODH393189 OND393185:OND393189 OWZ393185:OWZ393189 PGV393185:PGV393189 PQR393185:PQR393189 QAN393185:QAN393189 QKJ393185:QKJ393189 QUF393185:QUF393189 REB393185:REB393189 RNX393185:RNX393189 RXT393185:RXT393189 SHP393185:SHP393189 SRL393185:SRL393189 TBH393185:TBH393189 TLD393185:TLD393189 TUZ393185:TUZ393189 UEV393185:UEV393189 UOR393185:UOR393189 UYN393185:UYN393189 VIJ393185:VIJ393189 VSF393185:VSF393189 WCB393185:WCB393189 WLX393185:WLX393189 WVT393185:WVT393189 JH458721:JH458725 TD458721:TD458725 ACZ458721:ACZ458725 AMV458721:AMV458725 AWR458721:AWR458725 BGN458721:BGN458725 BQJ458721:BQJ458725 CAF458721:CAF458725 CKB458721:CKB458725 CTX458721:CTX458725 DDT458721:DDT458725 DNP458721:DNP458725 DXL458721:DXL458725 EHH458721:EHH458725 ERD458721:ERD458725 FAZ458721:FAZ458725 FKV458721:FKV458725 FUR458721:FUR458725 GEN458721:GEN458725 GOJ458721:GOJ458725 GYF458721:GYF458725 HIB458721:HIB458725 HRX458721:HRX458725 IBT458721:IBT458725 ILP458721:ILP458725 IVL458721:IVL458725 JFH458721:JFH458725 JPD458721:JPD458725 JYZ458721:JYZ458725 KIV458721:KIV458725 KSR458721:KSR458725 LCN458721:LCN458725 LMJ458721:LMJ458725 LWF458721:LWF458725 MGB458721:MGB458725 MPX458721:MPX458725 MZT458721:MZT458725 NJP458721:NJP458725 NTL458721:NTL458725 ODH458721:ODH458725 OND458721:OND458725 OWZ458721:OWZ458725 PGV458721:PGV458725 PQR458721:PQR458725 QAN458721:QAN458725 QKJ458721:QKJ458725 QUF458721:QUF458725 REB458721:REB458725 RNX458721:RNX458725 RXT458721:RXT458725 SHP458721:SHP458725 SRL458721:SRL458725 TBH458721:TBH458725 TLD458721:TLD458725 TUZ458721:TUZ458725 UEV458721:UEV458725 UOR458721:UOR458725 UYN458721:UYN458725 VIJ458721:VIJ458725 VSF458721:VSF458725 WCB458721:WCB458725 WLX458721:WLX458725 WVT458721:WVT458725 JH524257:JH524261 TD524257:TD524261 ACZ524257:ACZ524261 AMV524257:AMV524261 AWR524257:AWR524261 BGN524257:BGN524261 BQJ524257:BQJ524261 CAF524257:CAF524261 CKB524257:CKB524261 CTX524257:CTX524261 DDT524257:DDT524261 DNP524257:DNP524261 DXL524257:DXL524261 EHH524257:EHH524261 ERD524257:ERD524261 FAZ524257:FAZ524261 FKV524257:FKV524261 FUR524257:FUR524261 GEN524257:GEN524261 GOJ524257:GOJ524261 GYF524257:GYF524261 HIB524257:HIB524261 HRX524257:HRX524261 IBT524257:IBT524261 ILP524257:ILP524261 IVL524257:IVL524261 JFH524257:JFH524261 JPD524257:JPD524261 JYZ524257:JYZ524261 KIV524257:KIV524261 KSR524257:KSR524261 LCN524257:LCN524261 LMJ524257:LMJ524261 LWF524257:LWF524261 MGB524257:MGB524261 MPX524257:MPX524261 MZT524257:MZT524261 NJP524257:NJP524261 NTL524257:NTL524261 ODH524257:ODH524261 OND524257:OND524261 OWZ524257:OWZ524261 PGV524257:PGV524261 PQR524257:PQR524261 QAN524257:QAN524261 QKJ524257:QKJ524261 QUF524257:QUF524261 REB524257:REB524261 RNX524257:RNX524261 RXT524257:RXT524261 SHP524257:SHP524261 SRL524257:SRL524261 TBH524257:TBH524261 TLD524257:TLD524261 TUZ524257:TUZ524261 UEV524257:UEV524261 UOR524257:UOR524261 UYN524257:UYN524261 VIJ524257:VIJ524261 VSF524257:VSF524261 WCB524257:WCB524261 WLX524257:WLX524261 WVT524257:WVT524261 JH589793:JH589797 TD589793:TD589797 ACZ589793:ACZ589797 AMV589793:AMV589797 AWR589793:AWR589797 BGN589793:BGN589797 BQJ589793:BQJ589797 CAF589793:CAF589797 CKB589793:CKB589797 CTX589793:CTX589797 DDT589793:DDT589797 DNP589793:DNP589797 DXL589793:DXL589797 EHH589793:EHH589797 ERD589793:ERD589797 FAZ589793:FAZ589797 FKV589793:FKV589797 FUR589793:FUR589797 GEN589793:GEN589797 GOJ589793:GOJ589797 GYF589793:GYF589797 HIB589793:HIB589797 HRX589793:HRX589797 IBT589793:IBT589797 ILP589793:ILP589797 IVL589793:IVL589797 JFH589793:JFH589797 JPD589793:JPD589797 JYZ589793:JYZ589797 KIV589793:KIV589797 KSR589793:KSR589797 LCN589793:LCN589797 LMJ589793:LMJ589797 LWF589793:LWF589797 MGB589793:MGB589797 MPX589793:MPX589797 MZT589793:MZT589797 NJP589793:NJP589797 NTL589793:NTL589797 ODH589793:ODH589797 OND589793:OND589797 OWZ589793:OWZ589797 PGV589793:PGV589797 PQR589793:PQR589797 QAN589793:QAN589797 QKJ589793:QKJ589797 QUF589793:QUF589797 REB589793:REB589797 RNX589793:RNX589797 RXT589793:RXT589797 SHP589793:SHP589797 SRL589793:SRL589797 TBH589793:TBH589797 TLD589793:TLD589797 TUZ589793:TUZ589797 UEV589793:UEV589797 UOR589793:UOR589797 UYN589793:UYN589797 VIJ589793:VIJ589797 VSF589793:VSF589797 WCB589793:WCB589797 WLX589793:WLX589797 WVT589793:WVT589797 JH655329:JH655333 TD655329:TD655333 ACZ655329:ACZ655333 AMV655329:AMV655333 AWR655329:AWR655333 BGN655329:BGN655333 BQJ655329:BQJ655333 CAF655329:CAF655333 CKB655329:CKB655333 CTX655329:CTX655333 DDT655329:DDT655333 DNP655329:DNP655333 DXL655329:DXL655333 EHH655329:EHH655333 ERD655329:ERD655333 FAZ655329:FAZ655333 FKV655329:FKV655333 FUR655329:FUR655333 GEN655329:GEN655333 GOJ655329:GOJ655333 GYF655329:GYF655333 HIB655329:HIB655333 HRX655329:HRX655333 IBT655329:IBT655333 ILP655329:ILP655333 IVL655329:IVL655333 JFH655329:JFH655333 JPD655329:JPD655333 JYZ655329:JYZ655333 KIV655329:KIV655333 KSR655329:KSR655333 LCN655329:LCN655333 LMJ655329:LMJ655333 LWF655329:LWF655333 MGB655329:MGB655333 MPX655329:MPX655333 MZT655329:MZT655333 NJP655329:NJP655333 NTL655329:NTL655333 ODH655329:ODH655333 OND655329:OND655333 OWZ655329:OWZ655333 PGV655329:PGV655333 PQR655329:PQR655333 QAN655329:QAN655333 QKJ655329:QKJ655333 QUF655329:QUF655333 REB655329:REB655333 RNX655329:RNX655333 RXT655329:RXT655333 SHP655329:SHP655333 SRL655329:SRL655333 TBH655329:TBH655333 TLD655329:TLD655333 TUZ655329:TUZ655333 UEV655329:UEV655333 UOR655329:UOR655333 UYN655329:UYN655333 VIJ655329:VIJ655333 VSF655329:VSF655333 WCB655329:WCB655333 WLX655329:WLX655333 WVT655329:WVT655333 JH720865:JH720869 TD720865:TD720869 ACZ720865:ACZ720869 AMV720865:AMV720869 AWR720865:AWR720869 BGN720865:BGN720869 BQJ720865:BQJ720869 CAF720865:CAF720869 CKB720865:CKB720869 CTX720865:CTX720869 DDT720865:DDT720869 DNP720865:DNP720869 DXL720865:DXL720869 EHH720865:EHH720869 ERD720865:ERD720869 FAZ720865:FAZ720869 FKV720865:FKV720869 FUR720865:FUR720869 GEN720865:GEN720869 GOJ720865:GOJ720869 GYF720865:GYF720869 HIB720865:HIB720869 HRX720865:HRX720869 IBT720865:IBT720869 ILP720865:ILP720869 IVL720865:IVL720869 JFH720865:JFH720869 JPD720865:JPD720869 JYZ720865:JYZ720869 KIV720865:KIV720869 KSR720865:KSR720869 LCN720865:LCN720869 LMJ720865:LMJ720869 LWF720865:LWF720869 MGB720865:MGB720869 MPX720865:MPX720869 MZT720865:MZT720869 NJP720865:NJP720869 NTL720865:NTL720869 ODH720865:ODH720869 OND720865:OND720869 OWZ720865:OWZ720869 PGV720865:PGV720869 PQR720865:PQR720869 QAN720865:QAN720869 QKJ720865:QKJ720869 QUF720865:QUF720869 REB720865:REB720869 RNX720865:RNX720869 RXT720865:RXT720869 SHP720865:SHP720869 SRL720865:SRL720869 TBH720865:TBH720869 TLD720865:TLD720869 TUZ720865:TUZ720869 UEV720865:UEV720869 UOR720865:UOR720869 UYN720865:UYN720869 VIJ720865:VIJ720869 VSF720865:VSF720869 WCB720865:WCB720869 WLX720865:WLX720869 WVT720865:WVT720869 JH786401:JH786405 TD786401:TD786405 ACZ786401:ACZ786405 AMV786401:AMV786405 AWR786401:AWR786405 BGN786401:BGN786405 BQJ786401:BQJ786405 CAF786401:CAF786405 CKB786401:CKB786405 CTX786401:CTX786405 DDT786401:DDT786405 DNP786401:DNP786405 DXL786401:DXL786405 EHH786401:EHH786405 ERD786401:ERD786405 FAZ786401:FAZ786405 FKV786401:FKV786405 FUR786401:FUR786405 GEN786401:GEN786405 GOJ786401:GOJ786405 GYF786401:GYF786405 HIB786401:HIB786405 HRX786401:HRX786405 IBT786401:IBT786405 ILP786401:ILP786405 IVL786401:IVL786405 JFH786401:JFH786405 JPD786401:JPD786405 JYZ786401:JYZ786405 KIV786401:KIV786405 KSR786401:KSR786405 LCN786401:LCN786405 LMJ786401:LMJ786405 LWF786401:LWF786405 MGB786401:MGB786405 MPX786401:MPX786405 MZT786401:MZT786405 NJP786401:NJP786405 NTL786401:NTL786405 ODH786401:ODH786405 OND786401:OND786405 OWZ786401:OWZ786405 PGV786401:PGV786405 PQR786401:PQR786405 QAN786401:QAN786405 QKJ786401:QKJ786405 QUF786401:QUF786405 REB786401:REB786405 RNX786401:RNX786405 RXT786401:RXT786405 SHP786401:SHP786405 SRL786401:SRL786405 TBH786401:TBH786405 TLD786401:TLD786405 TUZ786401:TUZ786405 UEV786401:UEV786405 UOR786401:UOR786405 UYN786401:UYN786405 VIJ786401:VIJ786405 VSF786401:VSF786405 WCB786401:WCB786405 WLX786401:WLX786405 WVT786401:WVT786405 JH851937:JH851941 TD851937:TD851941 ACZ851937:ACZ851941 AMV851937:AMV851941 AWR851937:AWR851941 BGN851937:BGN851941 BQJ851937:BQJ851941 CAF851937:CAF851941 CKB851937:CKB851941 CTX851937:CTX851941 DDT851937:DDT851941 DNP851937:DNP851941 DXL851937:DXL851941 EHH851937:EHH851941 ERD851937:ERD851941 FAZ851937:FAZ851941 FKV851937:FKV851941 FUR851937:FUR851941 GEN851937:GEN851941 GOJ851937:GOJ851941 GYF851937:GYF851941 HIB851937:HIB851941 HRX851937:HRX851941 IBT851937:IBT851941 ILP851937:ILP851941 IVL851937:IVL851941 JFH851937:JFH851941 JPD851937:JPD851941 JYZ851937:JYZ851941 KIV851937:KIV851941 KSR851937:KSR851941 LCN851937:LCN851941 LMJ851937:LMJ851941 LWF851937:LWF851941 MGB851937:MGB851941 MPX851937:MPX851941 MZT851937:MZT851941 NJP851937:NJP851941 NTL851937:NTL851941 ODH851937:ODH851941 OND851937:OND851941 OWZ851937:OWZ851941 PGV851937:PGV851941 PQR851937:PQR851941 QAN851937:QAN851941 QKJ851937:QKJ851941 QUF851937:QUF851941 REB851937:REB851941 RNX851937:RNX851941 RXT851937:RXT851941 SHP851937:SHP851941 SRL851937:SRL851941 TBH851937:TBH851941 TLD851937:TLD851941 TUZ851937:TUZ851941 UEV851937:UEV851941 UOR851937:UOR851941 UYN851937:UYN851941 VIJ851937:VIJ851941 VSF851937:VSF851941 WCB851937:WCB851941 WLX851937:WLX851941 WVT851937:WVT851941 JH917473:JH917477 TD917473:TD917477 ACZ917473:ACZ917477 AMV917473:AMV917477 AWR917473:AWR917477 BGN917473:BGN917477 BQJ917473:BQJ917477 CAF917473:CAF917477 CKB917473:CKB917477 CTX917473:CTX917477 DDT917473:DDT917477 DNP917473:DNP917477 DXL917473:DXL917477 EHH917473:EHH917477 ERD917473:ERD917477 FAZ917473:FAZ917477 FKV917473:FKV917477 FUR917473:FUR917477 GEN917473:GEN917477 GOJ917473:GOJ917477 GYF917473:GYF917477 HIB917473:HIB917477 HRX917473:HRX917477 IBT917473:IBT917477 ILP917473:ILP917477 IVL917473:IVL917477 JFH917473:JFH917477 JPD917473:JPD917477 JYZ917473:JYZ917477 KIV917473:KIV917477 KSR917473:KSR917477 LCN917473:LCN917477 LMJ917473:LMJ917477 LWF917473:LWF917477 MGB917473:MGB917477 MPX917473:MPX917477 MZT917473:MZT917477 NJP917473:NJP917477 NTL917473:NTL917477 ODH917473:ODH917477 OND917473:OND917477 OWZ917473:OWZ917477 PGV917473:PGV917477 PQR917473:PQR917477 QAN917473:QAN917477 QKJ917473:QKJ917477 QUF917473:QUF917477 REB917473:REB917477 RNX917473:RNX917477 RXT917473:RXT917477 SHP917473:SHP917477 SRL917473:SRL917477 TBH917473:TBH917477 TLD917473:TLD917477 TUZ917473:TUZ917477 UEV917473:UEV917477 UOR917473:UOR917477 UYN917473:UYN917477 VIJ917473:VIJ917477 VSF917473:VSF917477 WCB917473:WCB917477 WLX917473:WLX917477 WVT917473:WVT917477 JH983009:JH983013 TD983009:TD983013 ACZ983009:ACZ983013 AMV983009:AMV983013 AWR983009:AWR983013 BGN983009:BGN983013 BQJ983009:BQJ983013 CAF983009:CAF983013 CKB983009:CKB983013 CTX983009:CTX983013 DDT983009:DDT983013 DNP983009:DNP983013 DXL983009:DXL983013 EHH983009:EHH983013 ERD983009:ERD983013 FAZ983009:FAZ983013 FKV983009:FKV983013 FUR983009:FUR983013 GEN983009:GEN983013 GOJ983009:GOJ983013 GYF983009:GYF983013 HIB983009:HIB983013 HRX983009:HRX983013 IBT983009:IBT983013 ILP983009:ILP983013 IVL983009:IVL983013 JFH983009:JFH983013 JPD983009:JPD983013 JYZ983009:JYZ983013 KIV983009:KIV983013 KSR983009:KSR983013 LCN983009:LCN983013 LMJ983009:LMJ983013 LWF983009:LWF983013 MGB983009:MGB983013 MPX983009:MPX983013 MZT983009:MZT983013 NJP983009:NJP983013 NTL983009:NTL983013 ODH983009:ODH983013 OND983009:OND983013 OWZ983009:OWZ983013 PGV983009:PGV983013 PQR983009:PQR983013 QAN983009:QAN983013 QKJ983009:QKJ983013 QUF983009:QUF983013 REB983009:REB983013 RNX983009:RNX983013 RXT983009:RXT983013 SHP983009:SHP983013 SRL983009:SRL983013 TBH983009:TBH983013 TLD983009:TLD983013 TUZ983009:TUZ983013 UEV983009:UEV983013 UOR983009:UOR983013 UYN983009:UYN983013 VIJ983009:VIJ983013 VSF983009:VSF983013 WCB983009:WCB983013 WLX983009:WLX983013 WVT983009:WVT983013 JH65514:JH65515 TD65514:TD65515 ACZ65514:ACZ65515 AMV65514:AMV65515 AWR65514:AWR65515 BGN65514:BGN65515 BQJ65514:BQJ65515 CAF65514:CAF65515 CKB65514:CKB65515 CTX65514:CTX65515 DDT65514:DDT65515 DNP65514:DNP65515 DXL65514:DXL65515 EHH65514:EHH65515 ERD65514:ERD65515 FAZ65514:FAZ65515 FKV65514:FKV65515 FUR65514:FUR65515 GEN65514:GEN65515 GOJ65514:GOJ65515 GYF65514:GYF65515 HIB65514:HIB65515 HRX65514:HRX65515 IBT65514:IBT65515 ILP65514:ILP65515 IVL65514:IVL65515 JFH65514:JFH65515 JPD65514:JPD65515 JYZ65514:JYZ65515 KIV65514:KIV65515 KSR65514:KSR65515 LCN65514:LCN65515 LMJ65514:LMJ65515 LWF65514:LWF65515 MGB65514:MGB65515 MPX65514:MPX65515 MZT65514:MZT65515 NJP65514:NJP65515 NTL65514:NTL65515 ODH65514:ODH65515 OND65514:OND65515 OWZ65514:OWZ65515 PGV65514:PGV65515 PQR65514:PQR65515 QAN65514:QAN65515 QKJ65514:QKJ65515 QUF65514:QUF65515 REB65514:REB65515 RNX65514:RNX65515 RXT65514:RXT65515 SHP65514:SHP65515 SRL65514:SRL65515 TBH65514:TBH65515 TLD65514:TLD65515 TUZ65514:TUZ65515 UEV65514:UEV65515 UOR65514:UOR65515 UYN65514:UYN65515 VIJ65514:VIJ65515 VSF65514:VSF65515 WCB65514:WCB65515 WLX65514:WLX65515 WVT65514:WVT65515 JH131050:JH131051 TD131050:TD131051 ACZ131050:ACZ131051 AMV131050:AMV131051 AWR131050:AWR131051 BGN131050:BGN131051 BQJ131050:BQJ131051 CAF131050:CAF131051 CKB131050:CKB131051 CTX131050:CTX131051 DDT131050:DDT131051 DNP131050:DNP131051 DXL131050:DXL131051 EHH131050:EHH131051 ERD131050:ERD131051 FAZ131050:FAZ131051 FKV131050:FKV131051 FUR131050:FUR131051 GEN131050:GEN131051 GOJ131050:GOJ131051 GYF131050:GYF131051 HIB131050:HIB131051 HRX131050:HRX131051 IBT131050:IBT131051 ILP131050:ILP131051 IVL131050:IVL131051 JFH131050:JFH131051 JPD131050:JPD131051 JYZ131050:JYZ131051 KIV131050:KIV131051 KSR131050:KSR131051 LCN131050:LCN131051 LMJ131050:LMJ131051 LWF131050:LWF131051 MGB131050:MGB131051 MPX131050:MPX131051 MZT131050:MZT131051 NJP131050:NJP131051 NTL131050:NTL131051 ODH131050:ODH131051 OND131050:OND131051 OWZ131050:OWZ131051 PGV131050:PGV131051 PQR131050:PQR131051 QAN131050:QAN131051 QKJ131050:QKJ131051 QUF131050:QUF131051 REB131050:REB131051 RNX131050:RNX131051 RXT131050:RXT131051 SHP131050:SHP131051 SRL131050:SRL131051 TBH131050:TBH131051 TLD131050:TLD131051 TUZ131050:TUZ131051 UEV131050:UEV131051 UOR131050:UOR131051 UYN131050:UYN131051 VIJ131050:VIJ131051 VSF131050:VSF131051 WCB131050:WCB131051 WLX131050:WLX131051 WVT131050:WVT131051 JH196586:JH196587 TD196586:TD196587 ACZ196586:ACZ196587 AMV196586:AMV196587 AWR196586:AWR196587 BGN196586:BGN196587 BQJ196586:BQJ196587 CAF196586:CAF196587 CKB196586:CKB196587 CTX196586:CTX196587 DDT196586:DDT196587 DNP196586:DNP196587 DXL196586:DXL196587 EHH196586:EHH196587 ERD196586:ERD196587 FAZ196586:FAZ196587 FKV196586:FKV196587 FUR196586:FUR196587 GEN196586:GEN196587 GOJ196586:GOJ196587 GYF196586:GYF196587 HIB196586:HIB196587 HRX196586:HRX196587 IBT196586:IBT196587 ILP196586:ILP196587 IVL196586:IVL196587 JFH196586:JFH196587 JPD196586:JPD196587 JYZ196586:JYZ196587 KIV196586:KIV196587 KSR196586:KSR196587 LCN196586:LCN196587 LMJ196586:LMJ196587 LWF196586:LWF196587 MGB196586:MGB196587 MPX196586:MPX196587 MZT196586:MZT196587 NJP196586:NJP196587 NTL196586:NTL196587 ODH196586:ODH196587 OND196586:OND196587 OWZ196586:OWZ196587 PGV196586:PGV196587 PQR196586:PQR196587 QAN196586:QAN196587 QKJ196586:QKJ196587 QUF196586:QUF196587 REB196586:REB196587 RNX196586:RNX196587 RXT196586:RXT196587 SHP196586:SHP196587 SRL196586:SRL196587 TBH196586:TBH196587 TLD196586:TLD196587 TUZ196586:TUZ196587 UEV196586:UEV196587 UOR196586:UOR196587 UYN196586:UYN196587 VIJ196586:VIJ196587 VSF196586:VSF196587 WCB196586:WCB196587 WLX196586:WLX196587 WVT196586:WVT196587 JH262122:JH262123 TD262122:TD262123 ACZ262122:ACZ262123 AMV262122:AMV262123 AWR262122:AWR262123 BGN262122:BGN262123 BQJ262122:BQJ262123 CAF262122:CAF262123 CKB262122:CKB262123 CTX262122:CTX262123 DDT262122:DDT262123 DNP262122:DNP262123 DXL262122:DXL262123 EHH262122:EHH262123 ERD262122:ERD262123 FAZ262122:FAZ262123 FKV262122:FKV262123 FUR262122:FUR262123 GEN262122:GEN262123 GOJ262122:GOJ262123 GYF262122:GYF262123 HIB262122:HIB262123 HRX262122:HRX262123 IBT262122:IBT262123 ILP262122:ILP262123 IVL262122:IVL262123 JFH262122:JFH262123 JPD262122:JPD262123 JYZ262122:JYZ262123 KIV262122:KIV262123 KSR262122:KSR262123 LCN262122:LCN262123 LMJ262122:LMJ262123 LWF262122:LWF262123 MGB262122:MGB262123 MPX262122:MPX262123 MZT262122:MZT262123 NJP262122:NJP262123 NTL262122:NTL262123 ODH262122:ODH262123 OND262122:OND262123 OWZ262122:OWZ262123 PGV262122:PGV262123 PQR262122:PQR262123 QAN262122:QAN262123 QKJ262122:QKJ262123 QUF262122:QUF262123 REB262122:REB262123 RNX262122:RNX262123 RXT262122:RXT262123 SHP262122:SHP262123 SRL262122:SRL262123 TBH262122:TBH262123 TLD262122:TLD262123 TUZ262122:TUZ262123 UEV262122:UEV262123 UOR262122:UOR262123 UYN262122:UYN262123 VIJ262122:VIJ262123 VSF262122:VSF262123 WCB262122:WCB262123 WLX262122:WLX262123 WVT262122:WVT262123 JH327658:JH327659 TD327658:TD327659 ACZ327658:ACZ327659 AMV327658:AMV327659 AWR327658:AWR327659 BGN327658:BGN327659 BQJ327658:BQJ327659 CAF327658:CAF327659 CKB327658:CKB327659 CTX327658:CTX327659 DDT327658:DDT327659 DNP327658:DNP327659 DXL327658:DXL327659 EHH327658:EHH327659 ERD327658:ERD327659 FAZ327658:FAZ327659 FKV327658:FKV327659 FUR327658:FUR327659 GEN327658:GEN327659 GOJ327658:GOJ327659 GYF327658:GYF327659 HIB327658:HIB327659 HRX327658:HRX327659 IBT327658:IBT327659 ILP327658:ILP327659 IVL327658:IVL327659 JFH327658:JFH327659 JPD327658:JPD327659 JYZ327658:JYZ327659 KIV327658:KIV327659 KSR327658:KSR327659 LCN327658:LCN327659 LMJ327658:LMJ327659 LWF327658:LWF327659 MGB327658:MGB327659 MPX327658:MPX327659 MZT327658:MZT327659 NJP327658:NJP327659 NTL327658:NTL327659 ODH327658:ODH327659 OND327658:OND327659 OWZ327658:OWZ327659 PGV327658:PGV327659 PQR327658:PQR327659 QAN327658:QAN327659 QKJ327658:QKJ327659 QUF327658:QUF327659 REB327658:REB327659 RNX327658:RNX327659 RXT327658:RXT327659 SHP327658:SHP327659 SRL327658:SRL327659 TBH327658:TBH327659 TLD327658:TLD327659 TUZ327658:TUZ327659 UEV327658:UEV327659 UOR327658:UOR327659 UYN327658:UYN327659 VIJ327658:VIJ327659 VSF327658:VSF327659 WCB327658:WCB327659 WLX327658:WLX327659 WVT327658:WVT327659 JH393194:JH393195 TD393194:TD393195 ACZ393194:ACZ393195 AMV393194:AMV393195 AWR393194:AWR393195 BGN393194:BGN393195 BQJ393194:BQJ393195 CAF393194:CAF393195 CKB393194:CKB393195 CTX393194:CTX393195 DDT393194:DDT393195 DNP393194:DNP393195 DXL393194:DXL393195 EHH393194:EHH393195 ERD393194:ERD393195 FAZ393194:FAZ393195 FKV393194:FKV393195 FUR393194:FUR393195 GEN393194:GEN393195 GOJ393194:GOJ393195 GYF393194:GYF393195 HIB393194:HIB393195 HRX393194:HRX393195 IBT393194:IBT393195 ILP393194:ILP393195 IVL393194:IVL393195 JFH393194:JFH393195 JPD393194:JPD393195 JYZ393194:JYZ393195 KIV393194:KIV393195 KSR393194:KSR393195 LCN393194:LCN393195 LMJ393194:LMJ393195 LWF393194:LWF393195 MGB393194:MGB393195 MPX393194:MPX393195 MZT393194:MZT393195 NJP393194:NJP393195 NTL393194:NTL393195 ODH393194:ODH393195 OND393194:OND393195 OWZ393194:OWZ393195 PGV393194:PGV393195 PQR393194:PQR393195 QAN393194:QAN393195 QKJ393194:QKJ393195 QUF393194:QUF393195 REB393194:REB393195 RNX393194:RNX393195 RXT393194:RXT393195 SHP393194:SHP393195 SRL393194:SRL393195 TBH393194:TBH393195 TLD393194:TLD393195 TUZ393194:TUZ393195 UEV393194:UEV393195 UOR393194:UOR393195 UYN393194:UYN393195 VIJ393194:VIJ393195 VSF393194:VSF393195 WCB393194:WCB393195 WLX393194:WLX393195 WVT393194:WVT393195 JH458730:JH458731 TD458730:TD458731 ACZ458730:ACZ458731 AMV458730:AMV458731 AWR458730:AWR458731 BGN458730:BGN458731 BQJ458730:BQJ458731 CAF458730:CAF458731 CKB458730:CKB458731 CTX458730:CTX458731 DDT458730:DDT458731 DNP458730:DNP458731 DXL458730:DXL458731 EHH458730:EHH458731 ERD458730:ERD458731 FAZ458730:FAZ458731 FKV458730:FKV458731 FUR458730:FUR458731 GEN458730:GEN458731 GOJ458730:GOJ458731 GYF458730:GYF458731 HIB458730:HIB458731 HRX458730:HRX458731 IBT458730:IBT458731 ILP458730:ILP458731 IVL458730:IVL458731 JFH458730:JFH458731 JPD458730:JPD458731 JYZ458730:JYZ458731 KIV458730:KIV458731 KSR458730:KSR458731 LCN458730:LCN458731 LMJ458730:LMJ458731 LWF458730:LWF458731 MGB458730:MGB458731 MPX458730:MPX458731 MZT458730:MZT458731 NJP458730:NJP458731 NTL458730:NTL458731 ODH458730:ODH458731 OND458730:OND458731 OWZ458730:OWZ458731 PGV458730:PGV458731 PQR458730:PQR458731 QAN458730:QAN458731 QKJ458730:QKJ458731 QUF458730:QUF458731 REB458730:REB458731 RNX458730:RNX458731 RXT458730:RXT458731 SHP458730:SHP458731 SRL458730:SRL458731 TBH458730:TBH458731 TLD458730:TLD458731 TUZ458730:TUZ458731 UEV458730:UEV458731 UOR458730:UOR458731 UYN458730:UYN458731 VIJ458730:VIJ458731 VSF458730:VSF458731 WCB458730:WCB458731 WLX458730:WLX458731 WVT458730:WVT458731 JH524266:JH524267 TD524266:TD524267 ACZ524266:ACZ524267 AMV524266:AMV524267 AWR524266:AWR524267 BGN524266:BGN524267 BQJ524266:BQJ524267 CAF524266:CAF524267 CKB524266:CKB524267 CTX524266:CTX524267 DDT524266:DDT524267 DNP524266:DNP524267 DXL524266:DXL524267 EHH524266:EHH524267 ERD524266:ERD524267 FAZ524266:FAZ524267 FKV524266:FKV524267 FUR524266:FUR524267 GEN524266:GEN524267 GOJ524266:GOJ524267 GYF524266:GYF524267 HIB524266:HIB524267 HRX524266:HRX524267 IBT524266:IBT524267 ILP524266:ILP524267 IVL524266:IVL524267 JFH524266:JFH524267 JPD524266:JPD524267 JYZ524266:JYZ524267 KIV524266:KIV524267 KSR524266:KSR524267 LCN524266:LCN524267 LMJ524266:LMJ524267 LWF524266:LWF524267 MGB524266:MGB524267 MPX524266:MPX524267 MZT524266:MZT524267 NJP524266:NJP524267 NTL524266:NTL524267 ODH524266:ODH524267 OND524266:OND524267 OWZ524266:OWZ524267 PGV524266:PGV524267 PQR524266:PQR524267 QAN524266:QAN524267 QKJ524266:QKJ524267 QUF524266:QUF524267 REB524266:REB524267 RNX524266:RNX524267 RXT524266:RXT524267 SHP524266:SHP524267 SRL524266:SRL524267 TBH524266:TBH524267 TLD524266:TLD524267 TUZ524266:TUZ524267 UEV524266:UEV524267 UOR524266:UOR524267 UYN524266:UYN524267 VIJ524266:VIJ524267 VSF524266:VSF524267 WCB524266:WCB524267 WLX524266:WLX524267 WVT524266:WVT524267 JH589802:JH589803 TD589802:TD589803 ACZ589802:ACZ589803 AMV589802:AMV589803 AWR589802:AWR589803 BGN589802:BGN589803 BQJ589802:BQJ589803 CAF589802:CAF589803 CKB589802:CKB589803 CTX589802:CTX589803 DDT589802:DDT589803 DNP589802:DNP589803 DXL589802:DXL589803 EHH589802:EHH589803 ERD589802:ERD589803 FAZ589802:FAZ589803 FKV589802:FKV589803 FUR589802:FUR589803 GEN589802:GEN589803 GOJ589802:GOJ589803 GYF589802:GYF589803 HIB589802:HIB589803 HRX589802:HRX589803 IBT589802:IBT589803 ILP589802:ILP589803 IVL589802:IVL589803 JFH589802:JFH589803 JPD589802:JPD589803 JYZ589802:JYZ589803 KIV589802:KIV589803 KSR589802:KSR589803 LCN589802:LCN589803 LMJ589802:LMJ589803 LWF589802:LWF589803 MGB589802:MGB589803 MPX589802:MPX589803 MZT589802:MZT589803 NJP589802:NJP589803 NTL589802:NTL589803 ODH589802:ODH589803 OND589802:OND589803 OWZ589802:OWZ589803 PGV589802:PGV589803 PQR589802:PQR589803 QAN589802:QAN589803 QKJ589802:QKJ589803 QUF589802:QUF589803 REB589802:REB589803 RNX589802:RNX589803 RXT589802:RXT589803 SHP589802:SHP589803 SRL589802:SRL589803 TBH589802:TBH589803 TLD589802:TLD589803 TUZ589802:TUZ589803 UEV589802:UEV589803 UOR589802:UOR589803 UYN589802:UYN589803 VIJ589802:VIJ589803 VSF589802:VSF589803 WCB589802:WCB589803 WLX589802:WLX589803 WVT589802:WVT589803 JH655338:JH655339 TD655338:TD655339 ACZ655338:ACZ655339 AMV655338:AMV655339 AWR655338:AWR655339 BGN655338:BGN655339 BQJ655338:BQJ655339 CAF655338:CAF655339 CKB655338:CKB655339 CTX655338:CTX655339 DDT655338:DDT655339 DNP655338:DNP655339 DXL655338:DXL655339 EHH655338:EHH655339 ERD655338:ERD655339 FAZ655338:FAZ655339 FKV655338:FKV655339 FUR655338:FUR655339 GEN655338:GEN655339 GOJ655338:GOJ655339 GYF655338:GYF655339 HIB655338:HIB655339 HRX655338:HRX655339 IBT655338:IBT655339 ILP655338:ILP655339 IVL655338:IVL655339 JFH655338:JFH655339 JPD655338:JPD655339 JYZ655338:JYZ655339 KIV655338:KIV655339 KSR655338:KSR655339 LCN655338:LCN655339 LMJ655338:LMJ655339 LWF655338:LWF655339 MGB655338:MGB655339 MPX655338:MPX655339 MZT655338:MZT655339 NJP655338:NJP655339 NTL655338:NTL655339 ODH655338:ODH655339 OND655338:OND655339 OWZ655338:OWZ655339 PGV655338:PGV655339 PQR655338:PQR655339 QAN655338:QAN655339 QKJ655338:QKJ655339 QUF655338:QUF655339 REB655338:REB655339 RNX655338:RNX655339 RXT655338:RXT655339 SHP655338:SHP655339 SRL655338:SRL655339 TBH655338:TBH655339 TLD655338:TLD655339 TUZ655338:TUZ655339 UEV655338:UEV655339 UOR655338:UOR655339 UYN655338:UYN655339 VIJ655338:VIJ655339 VSF655338:VSF655339 WCB655338:WCB655339 WLX655338:WLX655339 WVT655338:WVT655339 JH720874:JH720875 TD720874:TD720875 ACZ720874:ACZ720875 AMV720874:AMV720875 AWR720874:AWR720875 BGN720874:BGN720875 BQJ720874:BQJ720875 CAF720874:CAF720875 CKB720874:CKB720875 CTX720874:CTX720875 DDT720874:DDT720875 DNP720874:DNP720875 DXL720874:DXL720875 EHH720874:EHH720875 ERD720874:ERD720875 FAZ720874:FAZ720875 FKV720874:FKV720875 FUR720874:FUR720875 GEN720874:GEN720875 GOJ720874:GOJ720875 GYF720874:GYF720875 HIB720874:HIB720875 HRX720874:HRX720875 IBT720874:IBT720875 ILP720874:ILP720875 IVL720874:IVL720875 JFH720874:JFH720875 JPD720874:JPD720875 JYZ720874:JYZ720875 KIV720874:KIV720875 KSR720874:KSR720875 LCN720874:LCN720875 LMJ720874:LMJ720875 LWF720874:LWF720875 MGB720874:MGB720875 MPX720874:MPX720875 MZT720874:MZT720875 NJP720874:NJP720875 NTL720874:NTL720875 ODH720874:ODH720875 OND720874:OND720875 OWZ720874:OWZ720875 PGV720874:PGV720875 PQR720874:PQR720875 QAN720874:QAN720875 QKJ720874:QKJ720875 QUF720874:QUF720875 REB720874:REB720875 RNX720874:RNX720875 RXT720874:RXT720875 SHP720874:SHP720875 SRL720874:SRL720875 TBH720874:TBH720875 TLD720874:TLD720875 TUZ720874:TUZ720875 UEV720874:UEV720875 UOR720874:UOR720875 UYN720874:UYN720875 VIJ720874:VIJ720875 VSF720874:VSF720875 WCB720874:WCB720875 WLX720874:WLX720875 WVT720874:WVT720875 JH786410:JH786411 TD786410:TD786411 ACZ786410:ACZ786411 AMV786410:AMV786411 AWR786410:AWR786411 BGN786410:BGN786411 BQJ786410:BQJ786411 CAF786410:CAF786411 CKB786410:CKB786411 CTX786410:CTX786411 DDT786410:DDT786411 DNP786410:DNP786411 DXL786410:DXL786411 EHH786410:EHH786411 ERD786410:ERD786411 FAZ786410:FAZ786411 FKV786410:FKV786411 FUR786410:FUR786411 GEN786410:GEN786411 GOJ786410:GOJ786411 GYF786410:GYF786411 HIB786410:HIB786411 HRX786410:HRX786411 IBT786410:IBT786411 ILP786410:ILP786411 IVL786410:IVL786411 JFH786410:JFH786411 JPD786410:JPD786411 JYZ786410:JYZ786411 KIV786410:KIV786411 KSR786410:KSR786411 LCN786410:LCN786411 LMJ786410:LMJ786411 LWF786410:LWF786411 MGB786410:MGB786411 MPX786410:MPX786411 MZT786410:MZT786411 NJP786410:NJP786411 NTL786410:NTL786411 ODH786410:ODH786411 OND786410:OND786411 OWZ786410:OWZ786411 PGV786410:PGV786411 PQR786410:PQR786411 QAN786410:QAN786411 QKJ786410:QKJ786411 QUF786410:QUF786411 REB786410:REB786411 RNX786410:RNX786411 RXT786410:RXT786411 SHP786410:SHP786411 SRL786410:SRL786411 TBH786410:TBH786411 TLD786410:TLD786411 TUZ786410:TUZ786411 UEV786410:UEV786411 UOR786410:UOR786411 UYN786410:UYN786411 VIJ786410:VIJ786411 VSF786410:VSF786411 WCB786410:WCB786411 WLX786410:WLX786411 WVT786410:WVT786411 JH851946:JH851947 TD851946:TD851947 ACZ851946:ACZ851947 AMV851946:AMV851947 AWR851946:AWR851947 BGN851946:BGN851947 BQJ851946:BQJ851947 CAF851946:CAF851947 CKB851946:CKB851947 CTX851946:CTX851947 DDT851946:DDT851947 DNP851946:DNP851947 DXL851946:DXL851947 EHH851946:EHH851947 ERD851946:ERD851947 FAZ851946:FAZ851947 FKV851946:FKV851947 FUR851946:FUR851947 GEN851946:GEN851947 GOJ851946:GOJ851947 GYF851946:GYF851947 HIB851946:HIB851947 HRX851946:HRX851947 IBT851946:IBT851947 ILP851946:ILP851947 IVL851946:IVL851947 JFH851946:JFH851947 JPD851946:JPD851947 JYZ851946:JYZ851947 KIV851946:KIV851947 KSR851946:KSR851947 LCN851946:LCN851947 LMJ851946:LMJ851947 LWF851946:LWF851947 MGB851946:MGB851947 MPX851946:MPX851947 MZT851946:MZT851947 NJP851946:NJP851947 NTL851946:NTL851947 ODH851946:ODH851947 OND851946:OND851947 OWZ851946:OWZ851947 PGV851946:PGV851947 PQR851946:PQR851947 QAN851946:QAN851947 QKJ851946:QKJ851947 QUF851946:QUF851947 REB851946:REB851947 RNX851946:RNX851947 RXT851946:RXT851947 SHP851946:SHP851947 SRL851946:SRL851947 TBH851946:TBH851947 TLD851946:TLD851947 TUZ851946:TUZ851947 UEV851946:UEV851947 UOR851946:UOR851947 UYN851946:UYN851947 VIJ851946:VIJ851947 VSF851946:VSF851947 WCB851946:WCB851947 WLX851946:WLX851947 WVT851946:WVT851947 JH917482:JH917483 TD917482:TD917483 ACZ917482:ACZ917483 AMV917482:AMV917483 AWR917482:AWR917483 BGN917482:BGN917483 BQJ917482:BQJ917483 CAF917482:CAF917483 CKB917482:CKB917483 CTX917482:CTX917483 DDT917482:DDT917483 DNP917482:DNP917483 DXL917482:DXL917483 EHH917482:EHH917483 ERD917482:ERD917483 FAZ917482:FAZ917483 FKV917482:FKV917483 FUR917482:FUR917483 GEN917482:GEN917483 GOJ917482:GOJ917483 GYF917482:GYF917483 HIB917482:HIB917483 HRX917482:HRX917483 IBT917482:IBT917483 ILP917482:ILP917483 IVL917482:IVL917483 JFH917482:JFH917483 JPD917482:JPD917483 JYZ917482:JYZ917483 KIV917482:KIV917483 KSR917482:KSR917483 LCN917482:LCN917483 LMJ917482:LMJ917483 LWF917482:LWF917483 MGB917482:MGB917483 MPX917482:MPX917483 MZT917482:MZT917483 NJP917482:NJP917483 NTL917482:NTL917483 ODH917482:ODH917483 OND917482:OND917483 OWZ917482:OWZ917483 PGV917482:PGV917483 PQR917482:PQR917483 QAN917482:QAN917483 QKJ917482:QKJ917483 QUF917482:QUF917483 REB917482:REB917483 RNX917482:RNX917483 RXT917482:RXT917483 SHP917482:SHP917483 SRL917482:SRL917483 TBH917482:TBH917483 TLD917482:TLD917483 TUZ917482:TUZ917483 UEV917482:UEV917483 UOR917482:UOR917483 UYN917482:UYN917483 VIJ917482:VIJ917483 VSF917482:VSF917483 WCB917482:WCB917483 WLX917482:WLX917483 WVT917482:WVT917483 JH983018:JH983019 TD983018:TD983019 ACZ983018:ACZ983019 AMV983018:AMV983019 AWR983018:AWR983019 BGN983018:BGN983019 BQJ983018:BQJ983019 CAF983018:CAF983019 CKB983018:CKB983019 CTX983018:CTX983019 DDT983018:DDT983019 DNP983018:DNP983019 DXL983018:DXL983019 EHH983018:EHH983019 ERD983018:ERD983019 FAZ983018:FAZ983019 FKV983018:FKV983019 FUR983018:FUR983019 GEN983018:GEN983019 GOJ983018:GOJ983019 GYF983018:GYF983019 HIB983018:HIB983019 HRX983018:HRX983019 IBT983018:IBT983019 ILP983018:ILP983019 IVL983018:IVL983019 JFH983018:JFH983019 JPD983018:JPD983019 JYZ983018:JYZ983019 KIV983018:KIV983019 KSR983018:KSR983019 LCN983018:LCN983019 LMJ983018:LMJ983019 LWF983018:LWF983019 MGB983018:MGB983019 MPX983018:MPX983019 MZT983018:MZT983019 NJP983018:NJP983019 NTL983018:NTL983019 ODH983018:ODH983019 OND983018:OND983019 OWZ983018:OWZ983019 PGV983018:PGV983019 PQR983018:PQR983019 QAN983018:QAN983019 QKJ983018:QKJ983019 QUF983018:QUF983019 REB983018:REB983019 RNX983018:RNX983019 RXT983018:RXT983019 SHP983018:SHP983019 SRL983018:SRL983019 TBH983018:TBH983019 TLD983018:TLD983019 TUZ983018:TUZ983019 UEV983018:UEV983019 UOR983018:UOR983019 UYN983018:UYN983019 VIJ983018:VIJ983019 VSF983018:VSF983019 WCB983018:WCB983019 WLX983018:WLX983019 WVT983018:WVT983019 JH65518:JH65520 TD65518:TD65520 ACZ65518:ACZ65520 AMV65518:AMV65520 AWR65518:AWR65520 BGN65518:BGN65520 BQJ65518:BQJ65520 CAF65518:CAF65520 CKB65518:CKB65520 CTX65518:CTX65520 DDT65518:DDT65520 DNP65518:DNP65520 DXL65518:DXL65520 EHH65518:EHH65520 ERD65518:ERD65520 FAZ65518:FAZ65520 FKV65518:FKV65520 FUR65518:FUR65520 GEN65518:GEN65520 GOJ65518:GOJ65520 GYF65518:GYF65520 HIB65518:HIB65520 HRX65518:HRX65520 IBT65518:IBT65520 ILP65518:ILP65520 IVL65518:IVL65520 JFH65518:JFH65520 JPD65518:JPD65520 JYZ65518:JYZ65520 KIV65518:KIV65520 KSR65518:KSR65520 LCN65518:LCN65520 LMJ65518:LMJ65520 LWF65518:LWF65520 MGB65518:MGB65520 MPX65518:MPX65520 MZT65518:MZT65520 NJP65518:NJP65520 NTL65518:NTL65520 ODH65518:ODH65520 OND65518:OND65520 OWZ65518:OWZ65520 PGV65518:PGV65520 PQR65518:PQR65520 QAN65518:QAN65520 QKJ65518:QKJ65520 QUF65518:QUF65520 REB65518:REB65520 RNX65518:RNX65520 RXT65518:RXT65520 SHP65518:SHP65520 SRL65518:SRL65520 TBH65518:TBH65520 TLD65518:TLD65520 TUZ65518:TUZ65520 UEV65518:UEV65520 UOR65518:UOR65520 UYN65518:UYN65520 VIJ65518:VIJ65520 VSF65518:VSF65520 WCB65518:WCB65520 WLX65518:WLX65520 WVT65518:WVT65520 JH131054:JH131056 TD131054:TD131056 ACZ131054:ACZ131056 AMV131054:AMV131056 AWR131054:AWR131056 BGN131054:BGN131056 BQJ131054:BQJ131056 CAF131054:CAF131056 CKB131054:CKB131056 CTX131054:CTX131056 DDT131054:DDT131056 DNP131054:DNP131056 DXL131054:DXL131056 EHH131054:EHH131056 ERD131054:ERD131056 FAZ131054:FAZ131056 FKV131054:FKV131056 FUR131054:FUR131056 GEN131054:GEN131056 GOJ131054:GOJ131056 GYF131054:GYF131056 HIB131054:HIB131056 HRX131054:HRX131056 IBT131054:IBT131056 ILP131054:ILP131056 IVL131054:IVL131056 JFH131054:JFH131056 JPD131054:JPD131056 JYZ131054:JYZ131056 KIV131054:KIV131056 KSR131054:KSR131056 LCN131054:LCN131056 LMJ131054:LMJ131056 LWF131054:LWF131056 MGB131054:MGB131056 MPX131054:MPX131056 MZT131054:MZT131056 NJP131054:NJP131056 NTL131054:NTL131056 ODH131054:ODH131056 OND131054:OND131056 OWZ131054:OWZ131056 PGV131054:PGV131056 PQR131054:PQR131056 QAN131054:QAN131056 QKJ131054:QKJ131056 QUF131054:QUF131056 REB131054:REB131056 RNX131054:RNX131056 RXT131054:RXT131056 SHP131054:SHP131056 SRL131054:SRL131056 TBH131054:TBH131056 TLD131054:TLD131056 TUZ131054:TUZ131056 UEV131054:UEV131056 UOR131054:UOR131056 UYN131054:UYN131056 VIJ131054:VIJ131056 VSF131054:VSF131056 WCB131054:WCB131056 WLX131054:WLX131056 WVT131054:WVT131056 JH196590:JH196592 TD196590:TD196592 ACZ196590:ACZ196592 AMV196590:AMV196592 AWR196590:AWR196592 BGN196590:BGN196592 BQJ196590:BQJ196592 CAF196590:CAF196592 CKB196590:CKB196592 CTX196590:CTX196592 DDT196590:DDT196592 DNP196590:DNP196592 DXL196590:DXL196592 EHH196590:EHH196592 ERD196590:ERD196592 FAZ196590:FAZ196592 FKV196590:FKV196592 FUR196590:FUR196592 GEN196590:GEN196592 GOJ196590:GOJ196592 GYF196590:GYF196592 HIB196590:HIB196592 HRX196590:HRX196592 IBT196590:IBT196592 ILP196590:ILP196592 IVL196590:IVL196592 JFH196590:JFH196592 JPD196590:JPD196592 JYZ196590:JYZ196592 KIV196590:KIV196592 KSR196590:KSR196592 LCN196590:LCN196592 LMJ196590:LMJ196592 LWF196590:LWF196592 MGB196590:MGB196592 MPX196590:MPX196592 MZT196590:MZT196592 NJP196590:NJP196592 NTL196590:NTL196592 ODH196590:ODH196592 OND196590:OND196592 OWZ196590:OWZ196592 PGV196590:PGV196592 PQR196590:PQR196592 QAN196590:QAN196592 QKJ196590:QKJ196592 QUF196590:QUF196592 REB196590:REB196592 RNX196590:RNX196592 RXT196590:RXT196592 SHP196590:SHP196592 SRL196590:SRL196592 TBH196590:TBH196592 TLD196590:TLD196592 TUZ196590:TUZ196592 UEV196590:UEV196592 UOR196590:UOR196592 UYN196590:UYN196592 VIJ196590:VIJ196592 VSF196590:VSF196592 WCB196590:WCB196592 WLX196590:WLX196592 WVT196590:WVT196592 JH262126:JH262128 TD262126:TD262128 ACZ262126:ACZ262128 AMV262126:AMV262128 AWR262126:AWR262128 BGN262126:BGN262128 BQJ262126:BQJ262128 CAF262126:CAF262128 CKB262126:CKB262128 CTX262126:CTX262128 DDT262126:DDT262128 DNP262126:DNP262128 DXL262126:DXL262128 EHH262126:EHH262128 ERD262126:ERD262128 FAZ262126:FAZ262128 FKV262126:FKV262128 FUR262126:FUR262128 GEN262126:GEN262128 GOJ262126:GOJ262128 GYF262126:GYF262128 HIB262126:HIB262128 HRX262126:HRX262128 IBT262126:IBT262128 ILP262126:ILP262128 IVL262126:IVL262128 JFH262126:JFH262128 JPD262126:JPD262128 JYZ262126:JYZ262128 KIV262126:KIV262128 KSR262126:KSR262128 LCN262126:LCN262128 LMJ262126:LMJ262128 LWF262126:LWF262128 MGB262126:MGB262128 MPX262126:MPX262128 MZT262126:MZT262128 NJP262126:NJP262128 NTL262126:NTL262128 ODH262126:ODH262128 OND262126:OND262128 OWZ262126:OWZ262128 PGV262126:PGV262128 PQR262126:PQR262128 QAN262126:QAN262128 QKJ262126:QKJ262128 QUF262126:QUF262128 REB262126:REB262128 RNX262126:RNX262128 RXT262126:RXT262128 SHP262126:SHP262128 SRL262126:SRL262128 TBH262126:TBH262128 TLD262126:TLD262128 TUZ262126:TUZ262128 UEV262126:UEV262128 UOR262126:UOR262128 UYN262126:UYN262128 VIJ262126:VIJ262128 VSF262126:VSF262128 WCB262126:WCB262128 WLX262126:WLX262128 WVT262126:WVT262128 JH327662:JH327664 TD327662:TD327664 ACZ327662:ACZ327664 AMV327662:AMV327664 AWR327662:AWR327664 BGN327662:BGN327664 BQJ327662:BQJ327664 CAF327662:CAF327664 CKB327662:CKB327664 CTX327662:CTX327664 DDT327662:DDT327664 DNP327662:DNP327664 DXL327662:DXL327664 EHH327662:EHH327664 ERD327662:ERD327664 FAZ327662:FAZ327664 FKV327662:FKV327664 FUR327662:FUR327664 GEN327662:GEN327664 GOJ327662:GOJ327664 GYF327662:GYF327664 HIB327662:HIB327664 HRX327662:HRX327664 IBT327662:IBT327664 ILP327662:ILP327664 IVL327662:IVL327664 JFH327662:JFH327664 JPD327662:JPD327664 JYZ327662:JYZ327664 KIV327662:KIV327664 KSR327662:KSR327664 LCN327662:LCN327664 LMJ327662:LMJ327664 LWF327662:LWF327664 MGB327662:MGB327664 MPX327662:MPX327664 MZT327662:MZT327664 NJP327662:NJP327664 NTL327662:NTL327664 ODH327662:ODH327664 OND327662:OND327664 OWZ327662:OWZ327664 PGV327662:PGV327664 PQR327662:PQR327664 QAN327662:QAN327664 QKJ327662:QKJ327664 QUF327662:QUF327664 REB327662:REB327664 RNX327662:RNX327664 RXT327662:RXT327664 SHP327662:SHP327664 SRL327662:SRL327664 TBH327662:TBH327664 TLD327662:TLD327664 TUZ327662:TUZ327664 UEV327662:UEV327664 UOR327662:UOR327664 UYN327662:UYN327664 VIJ327662:VIJ327664 VSF327662:VSF327664 WCB327662:WCB327664 WLX327662:WLX327664 WVT327662:WVT327664 JH393198:JH393200 TD393198:TD393200 ACZ393198:ACZ393200 AMV393198:AMV393200 AWR393198:AWR393200 BGN393198:BGN393200 BQJ393198:BQJ393200 CAF393198:CAF393200 CKB393198:CKB393200 CTX393198:CTX393200 DDT393198:DDT393200 DNP393198:DNP393200 DXL393198:DXL393200 EHH393198:EHH393200 ERD393198:ERD393200 FAZ393198:FAZ393200 FKV393198:FKV393200 FUR393198:FUR393200 GEN393198:GEN393200 GOJ393198:GOJ393200 GYF393198:GYF393200 HIB393198:HIB393200 HRX393198:HRX393200 IBT393198:IBT393200 ILP393198:ILP393200 IVL393198:IVL393200 JFH393198:JFH393200 JPD393198:JPD393200 JYZ393198:JYZ393200 KIV393198:KIV393200 KSR393198:KSR393200 LCN393198:LCN393200 LMJ393198:LMJ393200 LWF393198:LWF393200 MGB393198:MGB393200 MPX393198:MPX393200 MZT393198:MZT393200 NJP393198:NJP393200 NTL393198:NTL393200 ODH393198:ODH393200 OND393198:OND393200 OWZ393198:OWZ393200 PGV393198:PGV393200 PQR393198:PQR393200 QAN393198:QAN393200 QKJ393198:QKJ393200 QUF393198:QUF393200 REB393198:REB393200 RNX393198:RNX393200 RXT393198:RXT393200 SHP393198:SHP393200 SRL393198:SRL393200 TBH393198:TBH393200 TLD393198:TLD393200 TUZ393198:TUZ393200 UEV393198:UEV393200 UOR393198:UOR393200 UYN393198:UYN393200 VIJ393198:VIJ393200 VSF393198:VSF393200 WCB393198:WCB393200 WLX393198:WLX393200 WVT393198:WVT393200 JH458734:JH458736 TD458734:TD458736 ACZ458734:ACZ458736 AMV458734:AMV458736 AWR458734:AWR458736 BGN458734:BGN458736 BQJ458734:BQJ458736 CAF458734:CAF458736 CKB458734:CKB458736 CTX458734:CTX458736 DDT458734:DDT458736 DNP458734:DNP458736 DXL458734:DXL458736 EHH458734:EHH458736 ERD458734:ERD458736 FAZ458734:FAZ458736 FKV458734:FKV458736 FUR458734:FUR458736 GEN458734:GEN458736 GOJ458734:GOJ458736 GYF458734:GYF458736 HIB458734:HIB458736 HRX458734:HRX458736 IBT458734:IBT458736 ILP458734:ILP458736 IVL458734:IVL458736 JFH458734:JFH458736 JPD458734:JPD458736 JYZ458734:JYZ458736 KIV458734:KIV458736 KSR458734:KSR458736 LCN458734:LCN458736 LMJ458734:LMJ458736 LWF458734:LWF458736 MGB458734:MGB458736 MPX458734:MPX458736 MZT458734:MZT458736 NJP458734:NJP458736 NTL458734:NTL458736 ODH458734:ODH458736 OND458734:OND458736 OWZ458734:OWZ458736 PGV458734:PGV458736 PQR458734:PQR458736 QAN458734:QAN458736 QKJ458734:QKJ458736 QUF458734:QUF458736 REB458734:REB458736 RNX458734:RNX458736 RXT458734:RXT458736 SHP458734:SHP458736 SRL458734:SRL458736 TBH458734:TBH458736 TLD458734:TLD458736 TUZ458734:TUZ458736 UEV458734:UEV458736 UOR458734:UOR458736 UYN458734:UYN458736 VIJ458734:VIJ458736 VSF458734:VSF458736 WCB458734:WCB458736 WLX458734:WLX458736 WVT458734:WVT458736 JH524270:JH524272 TD524270:TD524272 ACZ524270:ACZ524272 AMV524270:AMV524272 AWR524270:AWR524272 BGN524270:BGN524272 BQJ524270:BQJ524272 CAF524270:CAF524272 CKB524270:CKB524272 CTX524270:CTX524272 DDT524270:DDT524272 DNP524270:DNP524272 DXL524270:DXL524272 EHH524270:EHH524272 ERD524270:ERD524272 FAZ524270:FAZ524272 FKV524270:FKV524272 FUR524270:FUR524272 GEN524270:GEN524272 GOJ524270:GOJ524272 GYF524270:GYF524272 HIB524270:HIB524272 HRX524270:HRX524272 IBT524270:IBT524272 ILP524270:ILP524272 IVL524270:IVL524272 JFH524270:JFH524272 JPD524270:JPD524272 JYZ524270:JYZ524272 KIV524270:KIV524272 KSR524270:KSR524272 LCN524270:LCN524272 LMJ524270:LMJ524272 LWF524270:LWF524272 MGB524270:MGB524272 MPX524270:MPX524272 MZT524270:MZT524272 NJP524270:NJP524272 NTL524270:NTL524272 ODH524270:ODH524272 OND524270:OND524272 OWZ524270:OWZ524272 PGV524270:PGV524272 PQR524270:PQR524272 QAN524270:QAN524272 QKJ524270:QKJ524272 QUF524270:QUF524272 REB524270:REB524272 RNX524270:RNX524272 RXT524270:RXT524272 SHP524270:SHP524272 SRL524270:SRL524272 TBH524270:TBH524272 TLD524270:TLD524272 TUZ524270:TUZ524272 UEV524270:UEV524272 UOR524270:UOR524272 UYN524270:UYN524272 VIJ524270:VIJ524272 VSF524270:VSF524272 WCB524270:WCB524272 WLX524270:WLX524272 WVT524270:WVT524272 JH589806:JH589808 TD589806:TD589808 ACZ589806:ACZ589808 AMV589806:AMV589808 AWR589806:AWR589808 BGN589806:BGN589808 BQJ589806:BQJ589808 CAF589806:CAF589808 CKB589806:CKB589808 CTX589806:CTX589808 DDT589806:DDT589808 DNP589806:DNP589808 DXL589806:DXL589808 EHH589806:EHH589808 ERD589806:ERD589808 FAZ589806:FAZ589808 FKV589806:FKV589808 FUR589806:FUR589808 GEN589806:GEN589808 GOJ589806:GOJ589808 GYF589806:GYF589808 HIB589806:HIB589808 HRX589806:HRX589808 IBT589806:IBT589808 ILP589806:ILP589808 IVL589806:IVL589808 JFH589806:JFH589808 JPD589806:JPD589808 JYZ589806:JYZ589808 KIV589806:KIV589808 KSR589806:KSR589808 LCN589806:LCN589808 LMJ589806:LMJ589808 LWF589806:LWF589808 MGB589806:MGB589808 MPX589806:MPX589808 MZT589806:MZT589808 NJP589806:NJP589808 NTL589806:NTL589808 ODH589806:ODH589808 OND589806:OND589808 OWZ589806:OWZ589808 PGV589806:PGV589808 PQR589806:PQR589808 QAN589806:QAN589808 QKJ589806:QKJ589808 QUF589806:QUF589808 REB589806:REB589808 RNX589806:RNX589808 RXT589806:RXT589808 SHP589806:SHP589808 SRL589806:SRL589808 TBH589806:TBH589808 TLD589806:TLD589808 TUZ589806:TUZ589808 UEV589806:UEV589808 UOR589806:UOR589808 UYN589806:UYN589808 VIJ589806:VIJ589808 VSF589806:VSF589808 WCB589806:WCB589808 WLX589806:WLX589808 WVT589806:WVT589808 JH655342:JH655344 TD655342:TD655344 ACZ655342:ACZ655344 AMV655342:AMV655344 AWR655342:AWR655344 BGN655342:BGN655344 BQJ655342:BQJ655344 CAF655342:CAF655344 CKB655342:CKB655344 CTX655342:CTX655344 DDT655342:DDT655344 DNP655342:DNP655344 DXL655342:DXL655344 EHH655342:EHH655344 ERD655342:ERD655344 FAZ655342:FAZ655344 FKV655342:FKV655344 FUR655342:FUR655344 GEN655342:GEN655344 GOJ655342:GOJ655344 GYF655342:GYF655344 HIB655342:HIB655344 HRX655342:HRX655344 IBT655342:IBT655344 ILP655342:ILP655344 IVL655342:IVL655344 JFH655342:JFH655344 JPD655342:JPD655344 JYZ655342:JYZ655344 KIV655342:KIV655344 KSR655342:KSR655344 LCN655342:LCN655344 LMJ655342:LMJ655344 LWF655342:LWF655344 MGB655342:MGB655344 MPX655342:MPX655344 MZT655342:MZT655344 NJP655342:NJP655344 NTL655342:NTL655344 ODH655342:ODH655344 OND655342:OND655344 OWZ655342:OWZ655344 PGV655342:PGV655344 PQR655342:PQR655344 QAN655342:QAN655344 QKJ655342:QKJ655344 QUF655342:QUF655344 REB655342:REB655344 RNX655342:RNX655344 RXT655342:RXT655344 SHP655342:SHP655344 SRL655342:SRL655344 TBH655342:TBH655344 TLD655342:TLD655344 TUZ655342:TUZ655344 UEV655342:UEV655344 UOR655342:UOR655344 UYN655342:UYN655344 VIJ655342:VIJ655344 VSF655342:VSF655344 WCB655342:WCB655344 WLX655342:WLX655344 WVT655342:WVT655344 JH720878:JH720880 TD720878:TD720880 ACZ720878:ACZ720880 AMV720878:AMV720880 AWR720878:AWR720880 BGN720878:BGN720880 BQJ720878:BQJ720880 CAF720878:CAF720880 CKB720878:CKB720880 CTX720878:CTX720880 DDT720878:DDT720880 DNP720878:DNP720880 DXL720878:DXL720880 EHH720878:EHH720880 ERD720878:ERD720880 FAZ720878:FAZ720880 FKV720878:FKV720880 FUR720878:FUR720880 GEN720878:GEN720880 GOJ720878:GOJ720880 GYF720878:GYF720880 HIB720878:HIB720880 HRX720878:HRX720880 IBT720878:IBT720880 ILP720878:ILP720880 IVL720878:IVL720880 JFH720878:JFH720880 JPD720878:JPD720880 JYZ720878:JYZ720880 KIV720878:KIV720880 KSR720878:KSR720880 LCN720878:LCN720880 LMJ720878:LMJ720880 LWF720878:LWF720880 MGB720878:MGB720880 MPX720878:MPX720880 MZT720878:MZT720880 NJP720878:NJP720880 NTL720878:NTL720880 ODH720878:ODH720880 OND720878:OND720880 OWZ720878:OWZ720880 PGV720878:PGV720880 PQR720878:PQR720880 QAN720878:QAN720880 QKJ720878:QKJ720880 QUF720878:QUF720880 REB720878:REB720880 RNX720878:RNX720880 RXT720878:RXT720880 SHP720878:SHP720880 SRL720878:SRL720880 TBH720878:TBH720880 TLD720878:TLD720880 TUZ720878:TUZ720880 UEV720878:UEV720880 UOR720878:UOR720880 UYN720878:UYN720880 VIJ720878:VIJ720880 VSF720878:VSF720880 WCB720878:WCB720880 WLX720878:WLX720880 WVT720878:WVT720880 JH786414:JH786416 TD786414:TD786416 ACZ786414:ACZ786416 AMV786414:AMV786416 AWR786414:AWR786416 BGN786414:BGN786416 BQJ786414:BQJ786416 CAF786414:CAF786416 CKB786414:CKB786416 CTX786414:CTX786416 DDT786414:DDT786416 DNP786414:DNP786416 DXL786414:DXL786416 EHH786414:EHH786416 ERD786414:ERD786416 FAZ786414:FAZ786416 FKV786414:FKV786416 FUR786414:FUR786416 GEN786414:GEN786416 GOJ786414:GOJ786416 GYF786414:GYF786416 HIB786414:HIB786416 HRX786414:HRX786416 IBT786414:IBT786416 ILP786414:ILP786416 IVL786414:IVL786416 JFH786414:JFH786416 JPD786414:JPD786416 JYZ786414:JYZ786416 KIV786414:KIV786416 KSR786414:KSR786416 LCN786414:LCN786416 LMJ786414:LMJ786416 LWF786414:LWF786416 MGB786414:MGB786416 MPX786414:MPX786416 MZT786414:MZT786416 NJP786414:NJP786416 NTL786414:NTL786416 ODH786414:ODH786416 OND786414:OND786416 OWZ786414:OWZ786416 PGV786414:PGV786416 PQR786414:PQR786416 QAN786414:QAN786416 QKJ786414:QKJ786416 QUF786414:QUF786416 REB786414:REB786416 RNX786414:RNX786416 RXT786414:RXT786416 SHP786414:SHP786416 SRL786414:SRL786416 TBH786414:TBH786416 TLD786414:TLD786416 TUZ786414:TUZ786416 UEV786414:UEV786416 UOR786414:UOR786416 UYN786414:UYN786416 VIJ786414:VIJ786416 VSF786414:VSF786416 WCB786414:WCB786416 WLX786414:WLX786416 WVT786414:WVT786416 JH851950:JH851952 TD851950:TD851952 ACZ851950:ACZ851952 AMV851950:AMV851952 AWR851950:AWR851952 BGN851950:BGN851952 BQJ851950:BQJ851952 CAF851950:CAF851952 CKB851950:CKB851952 CTX851950:CTX851952 DDT851950:DDT851952 DNP851950:DNP851952 DXL851950:DXL851952 EHH851950:EHH851952 ERD851950:ERD851952 FAZ851950:FAZ851952 FKV851950:FKV851952 FUR851950:FUR851952 GEN851950:GEN851952 GOJ851950:GOJ851952 GYF851950:GYF851952 HIB851950:HIB851952 HRX851950:HRX851952 IBT851950:IBT851952 ILP851950:ILP851952 IVL851950:IVL851952 JFH851950:JFH851952 JPD851950:JPD851952 JYZ851950:JYZ851952 KIV851950:KIV851952 KSR851950:KSR851952 LCN851950:LCN851952 LMJ851950:LMJ851952 LWF851950:LWF851952 MGB851950:MGB851952 MPX851950:MPX851952 MZT851950:MZT851952 NJP851950:NJP851952 NTL851950:NTL851952 ODH851950:ODH851952 OND851950:OND851952 OWZ851950:OWZ851952 PGV851950:PGV851952 PQR851950:PQR851952 QAN851950:QAN851952 QKJ851950:QKJ851952 QUF851950:QUF851952 REB851950:REB851952 RNX851950:RNX851952 RXT851950:RXT851952 SHP851950:SHP851952 SRL851950:SRL851952 TBH851950:TBH851952 TLD851950:TLD851952 TUZ851950:TUZ851952 UEV851950:UEV851952 UOR851950:UOR851952 UYN851950:UYN851952 VIJ851950:VIJ851952 VSF851950:VSF851952 WCB851950:WCB851952 WLX851950:WLX851952 WVT851950:WVT851952 JH917486:JH917488 TD917486:TD917488 ACZ917486:ACZ917488 AMV917486:AMV917488 AWR917486:AWR917488 BGN917486:BGN917488 BQJ917486:BQJ917488 CAF917486:CAF917488 CKB917486:CKB917488 CTX917486:CTX917488 DDT917486:DDT917488 DNP917486:DNP917488 DXL917486:DXL917488 EHH917486:EHH917488 ERD917486:ERD917488 FAZ917486:FAZ917488 FKV917486:FKV917488 FUR917486:FUR917488 GEN917486:GEN917488 GOJ917486:GOJ917488 GYF917486:GYF917488 HIB917486:HIB917488 HRX917486:HRX917488 IBT917486:IBT917488 ILP917486:ILP917488 IVL917486:IVL917488 JFH917486:JFH917488 JPD917486:JPD917488 JYZ917486:JYZ917488 KIV917486:KIV917488 KSR917486:KSR917488 LCN917486:LCN917488 LMJ917486:LMJ917488 LWF917486:LWF917488 MGB917486:MGB917488 MPX917486:MPX917488 MZT917486:MZT917488 NJP917486:NJP917488 NTL917486:NTL917488 ODH917486:ODH917488 OND917486:OND917488 OWZ917486:OWZ917488 PGV917486:PGV917488 PQR917486:PQR917488 QAN917486:QAN917488 QKJ917486:QKJ917488 QUF917486:QUF917488 REB917486:REB917488 RNX917486:RNX917488 RXT917486:RXT917488 SHP917486:SHP917488 SRL917486:SRL917488 TBH917486:TBH917488 TLD917486:TLD917488 TUZ917486:TUZ917488 UEV917486:UEV917488 UOR917486:UOR917488 UYN917486:UYN917488 VIJ917486:VIJ917488 VSF917486:VSF917488 WCB917486:WCB917488 WLX917486:WLX917488 WVT917486:WVT917488 JH983022:JH983024 TD983022:TD983024 ACZ983022:ACZ983024 AMV983022:AMV983024 AWR983022:AWR983024 BGN983022:BGN983024 BQJ983022:BQJ983024 CAF983022:CAF983024 CKB983022:CKB983024 CTX983022:CTX983024 DDT983022:DDT983024 DNP983022:DNP983024 DXL983022:DXL983024 EHH983022:EHH983024 ERD983022:ERD983024 FAZ983022:FAZ983024 FKV983022:FKV983024 FUR983022:FUR983024 GEN983022:GEN983024 GOJ983022:GOJ983024 GYF983022:GYF983024 HIB983022:HIB983024 HRX983022:HRX983024 IBT983022:IBT983024 ILP983022:ILP983024 IVL983022:IVL983024 JFH983022:JFH983024 JPD983022:JPD983024 JYZ983022:JYZ983024 KIV983022:KIV983024 KSR983022:KSR983024 LCN983022:LCN983024 LMJ983022:LMJ983024 LWF983022:LWF983024 MGB983022:MGB983024 MPX983022:MPX983024 MZT983022:MZT983024 NJP983022:NJP983024 NTL983022:NTL983024 ODH983022:ODH983024 OND983022:OND983024 OWZ983022:OWZ983024 PGV983022:PGV983024 PQR983022:PQR983024 QAN983022:QAN983024 QKJ983022:QKJ983024 QUF983022:QUF983024 REB983022:REB983024 RNX983022:RNX983024 RXT983022:RXT983024 SHP983022:SHP983024 SRL983022:SRL983024 TBH983022:TBH983024 TLD983022:TLD983024 TUZ983022:TUZ983024 UEV983022:UEV983024 UOR983022:UOR983024 UYN983022:UYN983024 VIJ983022:VIJ983024 VSF983022:VSF983024 WCB983022:WCB983024 WLX983022:WLX983024">
      <formula1>0</formula1>
    </dataValidation>
  </dataValidations>
  <pageMargins left="0.15748031496062992" right="0.15748031496062992" top="0.74803149606299213" bottom="0.74803149606299213" header="0.31496062992125984" footer="0.31496062992125984"/>
  <pageSetup paperSize="14" scale="5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H77"/>
  <sheetViews>
    <sheetView zoomScale="60" zoomScaleNormal="60" workbookViewId="0">
      <pane xSplit="1" ySplit="10" topLeftCell="H52" activePane="bottomRight" state="frozen"/>
      <selection activeCell="C8" sqref="C1:C1048576"/>
      <selection pane="topRight" activeCell="C8" sqref="C1:C1048576"/>
      <selection pane="bottomLeft" activeCell="C8" sqref="C1:C1048576"/>
      <selection pane="bottomRight" activeCell="C8" sqref="C1:C1048576"/>
    </sheetView>
  </sheetViews>
  <sheetFormatPr baseColWidth="10" defaultRowHeight="12" x14ac:dyDescent="0.2"/>
  <cols>
    <col min="1" max="1" width="9.5703125" style="276" customWidth="1"/>
    <col min="2" max="2" width="9.85546875" style="276" customWidth="1"/>
    <col min="3" max="3" width="46.85546875" style="275" customWidth="1"/>
    <col min="4" max="5" width="21.7109375" style="275" customWidth="1"/>
    <col min="6" max="6" width="30.28515625" style="275" customWidth="1"/>
    <col min="7" max="7" width="25.85546875" style="275" customWidth="1"/>
    <col min="8" max="8" width="22.42578125" style="275" customWidth="1"/>
    <col min="9" max="9" width="14.140625" style="275" customWidth="1"/>
    <col min="10" max="10" width="11.42578125" style="275" customWidth="1"/>
    <col min="11" max="11" width="15.7109375" style="275" customWidth="1"/>
    <col min="12" max="12" width="13.140625" style="275" customWidth="1"/>
    <col min="13" max="13" width="11.28515625" style="275" customWidth="1"/>
    <col min="14" max="14" width="20.42578125" style="275" customWidth="1"/>
    <col min="15" max="15" width="12.42578125" style="275" customWidth="1"/>
    <col min="16" max="16" width="12.85546875" style="276" customWidth="1"/>
    <col min="17" max="17" width="11.28515625" style="276" customWidth="1"/>
    <col min="18" max="18" width="13.140625" style="276" customWidth="1"/>
    <col min="19" max="19" width="10.140625" style="276" customWidth="1"/>
    <col min="20" max="20" width="10.5703125" style="275" customWidth="1"/>
    <col min="21" max="21" width="9.85546875" style="275" customWidth="1"/>
    <col min="22" max="22" width="50.28515625" style="275" customWidth="1"/>
    <col min="23" max="24" width="2.28515625" style="275" customWidth="1"/>
    <col min="25" max="25" width="14.7109375" style="276" customWidth="1"/>
    <col min="26" max="26" width="14.42578125" style="275" customWidth="1"/>
    <col min="27" max="27" width="15.85546875" style="275" hidden="1" customWidth="1"/>
    <col min="28" max="28" width="15.7109375" style="275" customWidth="1"/>
    <col min="29" max="29" width="11.42578125" style="275"/>
    <col min="30" max="30" width="12.7109375" style="275" bestFit="1" customWidth="1"/>
    <col min="31" max="31" width="3.42578125" style="275" customWidth="1"/>
    <col min="32" max="36" width="11.42578125" style="275"/>
    <col min="37" max="37" width="16.85546875" style="275" customWidth="1"/>
    <col min="38" max="38" width="16.140625" style="275" customWidth="1"/>
    <col min="39" max="253" width="11.42578125" style="275"/>
    <col min="254" max="254" width="9.5703125" style="275" customWidth="1"/>
    <col min="255" max="255" width="9.85546875" style="275" customWidth="1"/>
    <col min="256" max="256" width="49.140625" style="275" customWidth="1"/>
    <col min="257" max="258" width="21.7109375" style="275" customWidth="1"/>
    <col min="259" max="259" width="32.85546875" style="275" customWidth="1"/>
    <col min="260" max="260" width="25.5703125" style="275" customWidth="1"/>
    <col min="261" max="261" width="26.5703125" style="275" customWidth="1"/>
    <col min="262" max="262" width="16" style="275" customWidth="1"/>
    <col min="263" max="263" width="12.7109375" style="275" customWidth="1"/>
    <col min="264" max="264" width="11.140625" style="275" customWidth="1"/>
    <col min="265" max="265" width="11.5703125" style="275" customWidth="1"/>
    <col min="266" max="266" width="11.28515625" style="275" customWidth="1"/>
    <col min="267" max="267" width="29" style="275" customWidth="1"/>
    <col min="268" max="268" width="12.42578125" style="275" customWidth="1"/>
    <col min="269" max="269" width="12.85546875" style="275" customWidth="1"/>
    <col min="270" max="270" width="11.28515625" style="275" customWidth="1"/>
    <col min="271" max="271" width="14.42578125" style="275" customWidth="1"/>
    <col min="272" max="272" width="10.140625" style="275" customWidth="1"/>
    <col min="273" max="273" width="10.5703125" style="275" customWidth="1"/>
    <col min="274" max="274" width="9.85546875" style="275" customWidth="1"/>
    <col min="275" max="275" width="50.28515625" style="275" customWidth="1"/>
    <col min="276" max="509" width="11.42578125" style="275"/>
    <col min="510" max="510" width="9.5703125" style="275" customWidth="1"/>
    <col min="511" max="511" width="9.85546875" style="275" customWidth="1"/>
    <col min="512" max="512" width="49.140625" style="275" customWidth="1"/>
    <col min="513" max="514" width="21.7109375" style="275" customWidth="1"/>
    <col min="515" max="515" width="32.85546875" style="275" customWidth="1"/>
    <col min="516" max="516" width="25.5703125" style="275" customWidth="1"/>
    <col min="517" max="517" width="26.5703125" style="275" customWidth="1"/>
    <col min="518" max="518" width="16" style="275" customWidth="1"/>
    <col min="519" max="519" width="12.7109375" style="275" customWidth="1"/>
    <col min="520" max="520" width="11.140625" style="275" customWidth="1"/>
    <col min="521" max="521" width="11.5703125" style="275" customWidth="1"/>
    <col min="522" max="522" width="11.28515625" style="275" customWidth="1"/>
    <col min="523" max="523" width="29" style="275" customWidth="1"/>
    <col min="524" max="524" width="12.42578125" style="275" customWidth="1"/>
    <col min="525" max="525" width="12.85546875" style="275" customWidth="1"/>
    <col min="526" max="526" width="11.28515625" style="275" customWidth="1"/>
    <col min="527" max="527" width="14.42578125" style="275" customWidth="1"/>
    <col min="528" max="528" width="10.140625" style="275" customWidth="1"/>
    <col min="529" max="529" width="10.5703125" style="275" customWidth="1"/>
    <col min="530" max="530" width="9.85546875" style="275" customWidth="1"/>
    <col min="531" max="531" width="50.28515625" style="275" customWidth="1"/>
    <col min="532" max="765" width="11.42578125" style="275"/>
    <col min="766" max="766" width="9.5703125" style="275" customWidth="1"/>
    <col min="767" max="767" width="9.85546875" style="275" customWidth="1"/>
    <col min="768" max="768" width="49.140625" style="275" customWidth="1"/>
    <col min="769" max="770" width="21.7109375" style="275" customWidth="1"/>
    <col min="771" max="771" width="32.85546875" style="275" customWidth="1"/>
    <col min="772" max="772" width="25.5703125" style="275" customWidth="1"/>
    <col min="773" max="773" width="26.5703125" style="275" customWidth="1"/>
    <col min="774" max="774" width="16" style="275" customWidth="1"/>
    <col min="775" max="775" width="12.7109375" style="275" customWidth="1"/>
    <col min="776" max="776" width="11.140625" style="275" customWidth="1"/>
    <col min="777" max="777" width="11.5703125" style="275" customWidth="1"/>
    <col min="778" max="778" width="11.28515625" style="275" customWidth="1"/>
    <col min="779" max="779" width="29" style="275" customWidth="1"/>
    <col min="780" max="780" width="12.42578125" style="275" customWidth="1"/>
    <col min="781" max="781" width="12.85546875" style="275" customWidth="1"/>
    <col min="782" max="782" width="11.28515625" style="275" customWidth="1"/>
    <col min="783" max="783" width="14.42578125" style="275" customWidth="1"/>
    <col min="784" max="784" width="10.140625" style="275" customWidth="1"/>
    <col min="785" max="785" width="10.5703125" style="275" customWidth="1"/>
    <col min="786" max="786" width="9.85546875" style="275" customWidth="1"/>
    <col min="787" max="787" width="50.28515625" style="275" customWidth="1"/>
    <col min="788" max="1021" width="11.42578125" style="275"/>
    <col min="1022" max="1022" width="9.5703125" style="275" customWidth="1"/>
    <col min="1023" max="1023" width="9.85546875" style="275" customWidth="1"/>
    <col min="1024" max="1024" width="49.140625" style="275" customWidth="1"/>
    <col min="1025" max="1026" width="21.7109375" style="275" customWidth="1"/>
    <col min="1027" max="1027" width="32.85546875" style="275" customWidth="1"/>
    <col min="1028" max="1028" width="25.5703125" style="275" customWidth="1"/>
    <col min="1029" max="1029" width="26.5703125" style="275" customWidth="1"/>
    <col min="1030" max="1030" width="16" style="275" customWidth="1"/>
    <col min="1031" max="1031" width="12.7109375" style="275" customWidth="1"/>
    <col min="1032" max="1032" width="11.140625" style="275" customWidth="1"/>
    <col min="1033" max="1033" width="11.5703125" style="275" customWidth="1"/>
    <col min="1034" max="1034" width="11.28515625" style="275" customWidth="1"/>
    <col min="1035" max="1035" width="29" style="275" customWidth="1"/>
    <col min="1036" max="1036" width="12.42578125" style="275" customWidth="1"/>
    <col min="1037" max="1037" width="12.85546875" style="275" customWidth="1"/>
    <col min="1038" max="1038" width="11.28515625" style="275" customWidth="1"/>
    <col min="1039" max="1039" width="14.42578125" style="275" customWidth="1"/>
    <col min="1040" max="1040" width="10.140625" style="275" customWidth="1"/>
    <col min="1041" max="1041" width="10.5703125" style="275" customWidth="1"/>
    <col min="1042" max="1042" width="9.85546875" style="275" customWidth="1"/>
    <col min="1043" max="1043" width="50.28515625" style="275" customWidth="1"/>
    <col min="1044" max="1277" width="11.42578125" style="275"/>
    <col min="1278" max="1278" width="9.5703125" style="275" customWidth="1"/>
    <col min="1279" max="1279" width="9.85546875" style="275" customWidth="1"/>
    <col min="1280" max="1280" width="49.140625" style="275" customWidth="1"/>
    <col min="1281" max="1282" width="21.7109375" style="275" customWidth="1"/>
    <col min="1283" max="1283" width="32.85546875" style="275" customWidth="1"/>
    <col min="1284" max="1284" width="25.5703125" style="275" customWidth="1"/>
    <col min="1285" max="1285" width="26.5703125" style="275" customWidth="1"/>
    <col min="1286" max="1286" width="16" style="275" customWidth="1"/>
    <col min="1287" max="1287" width="12.7109375" style="275" customWidth="1"/>
    <col min="1288" max="1288" width="11.140625" style="275" customWidth="1"/>
    <col min="1289" max="1289" width="11.5703125" style="275" customWidth="1"/>
    <col min="1290" max="1290" width="11.28515625" style="275" customWidth="1"/>
    <col min="1291" max="1291" width="29" style="275" customWidth="1"/>
    <col min="1292" max="1292" width="12.42578125" style="275" customWidth="1"/>
    <col min="1293" max="1293" width="12.85546875" style="275" customWidth="1"/>
    <col min="1294" max="1294" width="11.28515625" style="275" customWidth="1"/>
    <col min="1295" max="1295" width="14.42578125" style="275" customWidth="1"/>
    <col min="1296" max="1296" width="10.140625" style="275" customWidth="1"/>
    <col min="1297" max="1297" width="10.5703125" style="275" customWidth="1"/>
    <col min="1298" max="1298" width="9.85546875" style="275" customWidth="1"/>
    <col min="1299" max="1299" width="50.28515625" style="275" customWidth="1"/>
    <col min="1300" max="1533" width="11.42578125" style="275"/>
    <col min="1534" max="1534" width="9.5703125" style="275" customWidth="1"/>
    <col min="1535" max="1535" width="9.85546875" style="275" customWidth="1"/>
    <col min="1536" max="1536" width="49.140625" style="275" customWidth="1"/>
    <col min="1537" max="1538" width="21.7109375" style="275" customWidth="1"/>
    <col min="1539" max="1539" width="32.85546875" style="275" customWidth="1"/>
    <col min="1540" max="1540" width="25.5703125" style="275" customWidth="1"/>
    <col min="1541" max="1541" width="26.5703125" style="275" customWidth="1"/>
    <col min="1542" max="1542" width="16" style="275" customWidth="1"/>
    <col min="1543" max="1543" width="12.7109375" style="275" customWidth="1"/>
    <col min="1544" max="1544" width="11.140625" style="275" customWidth="1"/>
    <col min="1545" max="1545" width="11.5703125" style="275" customWidth="1"/>
    <col min="1546" max="1546" width="11.28515625" style="275" customWidth="1"/>
    <col min="1547" max="1547" width="29" style="275" customWidth="1"/>
    <col min="1548" max="1548" width="12.42578125" style="275" customWidth="1"/>
    <col min="1549" max="1549" width="12.85546875" style="275" customWidth="1"/>
    <col min="1550" max="1550" width="11.28515625" style="275" customWidth="1"/>
    <col min="1551" max="1551" width="14.42578125" style="275" customWidth="1"/>
    <col min="1552" max="1552" width="10.140625" style="275" customWidth="1"/>
    <col min="1553" max="1553" width="10.5703125" style="275" customWidth="1"/>
    <col min="1554" max="1554" width="9.85546875" style="275" customWidth="1"/>
    <col min="1555" max="1555" width="50.28515625" style="275" customWidth="1"/>
    <col min="1556" max="1789" width="11.42578125" style="275"/>
    <col min="1790" max="1790" width="9.5703125" style="275" customWidth="1"/>
    <col min="1791" max="1791" width="9.85546875" style="275" customWidth="1"/>
    <col min="1792" max="1792" width="49.140625" style="275" customWidth="1"/>
    <col min="1793" max="1794" width="21.7109375" style="275" customWidth="1"/>
    <col min="1795" max="1795" width="32.85546875" style="275" customWidth="1"/>
    <col min="1796" max="1796" width="25.5703125" style="275" customWidth="1"/>
    <col min="1797" max="1797" width="26.5703125" style="275" customWidth="1"/>
    <col min="1798" max="1798" width="16" style="275" customWidth="1"/>
    <col min="1799" max="1799" width="12.7109375" style="275" customWidth="1"/>
    <col min="1800" max="1800" width="11.140625" style="275" customWidth="1"/>
    <col min="1801" max="1801" width="11.5703125" style="275" customWidth="1"/>
    <col min="1802" max="1802" width="11.28515625" style="275" customWidth="1"/>
    <col min="1803" max="1803" width="29" style="275" customWidth="1"/>
    <col min="1804" max="1804" width="12.42578125" style="275" customWidth="1"/>
    <col min="1805" max="1805" width="12.85546875" style="275" customWidth="1"/>
    <col min="1806" max="1806" width="11.28515625" style="275" customWidth="1"/>
    <col min="1807" max="1807" width="14.42578125" style="275" customWidth="1"/>
    <col min="1808" max="1808" width="10.140625" style="275" customWidth="1"/>
    <col min="1809" max="1809" width="10.5703125" style="275" customWidth="1"/>
    <col min="1810" max="1810" width="9.85546875" style="275" customWidth="1"/>
    <col min="1811" max="1811" width="50.28515625" style="275" customWidth="1"/>
    <col min="1812" max="2045" width="11.42578125" style="275"/>
    <col min="2046" max="2046" width="9.5703125" style="275" customWidth="1"/>
    <col min="2047" max="2047" width="9.85546875" style="275" customWidth="1"/>
    <col min="2048" max="2048" width="49.140625" style="275" customWidth="1"/>
    <col min="2049" max="2050" width="21.7109375" style="275" customWidth="1"/>
    <col min="2051" max="2051" width="32.85546875" style="275" customWidth="1"/>
    <col min="2052" max="2052" width="25.5703125" style="275" customWidth="1"/>
    <col min="2053" max="2053" width="26.5703125" style="275" customWidth="1"/>
    <col min="2054" max="2054" width="16" style="275" customWidth="1"/>
    <col min="2055" max="2055" width="12.7109375" style="275" customWidth="1"/>
    <col min="2056" max="2056" width="11.140625" style="275" customWidth="1"/>
    <col min="2057" max="2057" width="11.5703125" style="275" customWidth="1"/>
    <col min="2058" max="2058" width="11.28515625" style="275" customWidth="1"/>
    <col min="2059" max="2059" width="29" style="275" customWidth="1"/>
    <col min="2060" max="2060" width="12.42578125" style="275" customWidth="1"/>
    <col min="2061" max="2061" width="12.85546875" style="275" customWidth="1"/>
    <col min="2062" max="2062" width="11.28515625" style="275" customWidth="1"/>
    <col min="2063" max="2063" width="14.42578125" style="275" customWidth="1"/>
    <col min="2064" max="2064" width="10.140625" style="275" customWidth="1"/>
    <col min="2065" max="2065" width="10.5703125" style="275" customWidth="1"/>
    <col min="2066" max="2066" width="9.85546875" style="275" customWidth="1"/>
    <col min="2067" max="2067" width="50.28515625" style="275" customWidth="1"/>
    <col min="2068" max="2301" width="11.42578125" style="275"/>
    <col min="2302" max="2302" width="9.5703125" style="275" customWidth="1"/>
    <col min="2303" max="2303" width="9.85546875" style="275" customWidth="1"/>
    <col min="2304" max="2304" width="49.140625" style="275" customWidth="1"/>
    <col min="2305" max="2306" width="21.7109375" style="275" customWidth="1"/>
    <col min="2307" max="2307" width="32.85546875" style="275" customWidth="1"/>
    <col min="2308" max="2308" width="25.5703125" style="275" customWidth="1"/>
    <col min="2309" max="2309" width="26.5703125" style="275" customWidth="1"/>
    <col min="2310" max="2310" width="16" style="275" customWidth="1"/>
    <col min="2311" max="2311" width="12.7109375" style="275" customWidth="1"/>
    <col min="2312" max="2312" width="11.140625" style="275" customWidth="1"/>
    <col min="2313" max="2313" width="11.5703125" style="275" customWidth="1"/>
    <col min="2314" max="2314" width="11.28515625" style="275" customWidth="1"/>
    <col min="2315" max="2315" width="29" style="275" customWidth="1"/>
    <col min="2316" max="2316" width="12.42578125" style="275" customWidth="1"/>
    <col min="2317" max="2317" width="12.85546875" style="275" customWidth="1"/>
    <col min="2318" max="2318" width="11.28515625" style="275" customWidth="1"/>
    <col min="2319" max="2319" width="14.42578125" style="275" customWidth="1"/>
    <col min="2320" max="2320" width="10.140625" style="275" customWidth="1"/>
    <col min="2321" max="2321" width="10.5703125" style="275" customWidth="1"/>
    <col min="2322" max="2322" width="9.85546875" style="275" customWidth="1"/>
    <col min="2323" max="2323" width="50.28515625" style="275" customWidth="1"/>
    <col min="2324" max="2557" width="11.42578125" style="275"/>
    <col min="2558" max="2558" width="9.5703125" style="275" customWidth="1"/>
    <col min="2559" max="2559" width="9.85546875" style="275" customWidth="1"/>
    <col min="2560" max="2560" width="49.140625" style="275" customWidth="1"/>
    <col min="2561" max="2562" width="21.7109375" style="275" customWidth="1"/>
    <col min="2563" max="2563" width="32.85546875" style="275" customWidth="1"/>
    <col min="2564" max="2564" width="25.5703125" style="275" customWidth="1"/>
    <col min="2565" max="2565" width="26.5703125" style="275" customWidth="1"/>
    <col min="2566" max="2566" width="16" style="275" customWidth="1"/>
    <col min="2567" max="2567" width="12.7109375" style="275" customWidth="1"/>
    <col min="2568" max="2568" width="11.140625" style="275" customWidth="1"/>
    <col min="2569" max="2569" width="11.5703125" style="275" customWidth="1"/>
    <col min="2570" max="2570" width="11.28515625" style="275" customWidth="1"/>
    <col min="2571" max="2571" width="29" style="275" customWidth="1"/>
    <col min="2572" max="2572" width="12.42578125" style="275" customWidth="1"/>
    <col min="2573" max="2573" width="12.85546875" style="275" customWidth="1"/>
    <col min="2574" max="2574" width="11.28515625" style="275" customWidth="1"/>
    <col min="2575" max="2575" width="14.42578125" style="275" customWidth="1"/>
    <col min="2576" max="2576" width="10.140625" style="275" customWidth="1"/>
    <col min="2577" max="2577" width="10.5703125" style="275" customWidth="1"/>
    <col min="2578" max="2578" width="9.85546875" style="275" customWidth="1"/>
    <col min="2579" max="2579" width="50.28515625" style="275" customWidth="1"/>
    <col min="2580" max="2813" width="11.42578125" style="275"/>
    <col min="2814" max="2814" width="9.5703125" style="275" customWidth="1"/>
    <col min="2815" max="2815" width="9.85546875" style="275" customWidth="1"/>
    <col min="2816" max="2816" width="49.140625" style="275" customWidth="1"/>
    <col min="2817" max="2818" width="21.7109375" style="275" customWidth="1"/>
    <col min="2819" max="2819" width="32.85546875" style="275" customWidth="1"/>
    <col min="2820" max="2820" width="25.5703125" style="275" customWidth="1"/>
    <col min="2821" max="2821" width="26.5703125" style="275" customWidth="1"/>
    <col min="2822" max="2822" width="16" style="275" customWidth="1"/>
    <col min="2823" max="2823" width="12.7109375" style="275" customWidth="1"/>
    <col min="2824" max="2824" width="11.140625" style="275" customWidth="1"/>
    <col min="2825" max="2825" width="11.5703125" style="275" customWidth="1"/>
    <col min="2826" max="2826" width="11.28515625" style="275" customWidth="1"/>
    <col min="2827" max="2827" width="29" style="275" customWidth="1"/>
    <col min="2828" max="2828" width="12.42578125" style="275" customWidth="1"/>
    <col min="2829" max="2829" width="12.85546875" style="275" customWidth="1"/>
    <col min="2830" max="2830" width="11.28515625" style="275" customWidth="1"/>
    <col min="2831" max="2831" width="14.42578125" style="275" customWidth="1"/>
    <col min="2832" max="2832" width="10.140625" style="275" customWidth="1"/>
    <col min="2833" max="2833" width="10.5703125" style="275" customWidth="1"/>
    <col min="2834" max="2834" width="9.85546875" style="275" customWidth="1"/>
    <col min="2835" max="2835" width="50.28515625" style="275" customWidth="1"/>
    <col min="2836" max="3069" width="11.42578125" style="275"/>
    <col min="3070" max="3070" width="9.5703125" style="275" customWidth="1"/>
    <col min="3071" max="3071" width="9.85546875" style="275" customWidth="1"/>
    <col min="3072" max="3072" width="49.140625" style="275" customWidth="1"/>
    <col min="3073" max="3074" width="21.7109375" style="275" customWidth="1"/>
    <col min="3075" max="3075" width="32.85546875" style="275" customWidth="1"/>
    <col min="3076" max="3076" width="25.5703125" style="275" customWidth="1"/>
    <col min="3077" max="3077" width="26.5703125" style="275" customWidth="1"/>
    <col min="3078" max="3078" width="16" style="275" customWidth="1"/>
    <col min="3079" max="3079" width="12.7109375" style="275" customWidth="1"/>
    <col min="3080" max="3080" width="11.140625" style="275" customWidth="1"/>
    <col min="3081" max="3081" width="11.5703125" style="275" customWidth="1"/>
    <col min="3082" max="3082" width="11.28515625" style="275" customWidth="1"/>
    <col min="3083" max="3083" width="29" style="275" customWidth="1"/>
    <col min="3084" max="3084" width="12.42578125" style="275" customWidth="1"/>
    <col min="3085" max="3085" width="12.85546875" style="275" customWidth="1"/>
    <col min="3086" max="3086" width="11.28515625" style="275" customWidth="1"/>
    <col min="3087" max="3087" width="14.42578125" style="275" customWidth="1"/>
    <col min="3088" max="3088" width="10.140625" style="275" customWidth="1"/>
    <col min="3089" max="3089" width="10.5703125" style="275" customWidth="1"/>
    <col min="3090" max="3090" width="9.85546875" style="275" customWidth="1"/>
    <col min="3091" max="3091" width="50.28515625" style="275" customWidth="1"/>
    <col min="3092" max="3325" width="11.42578125" style="275"/>
    <col min="3326" max="3326" width="9.5703125" style="275" customWidth="1"/>
    <col min="3327" max="3327" width="9.85546875" style="275" customWidth="1"/>
    <col min="3328" max="3328" width="49.140625" style="275" customWidth="1"/>
    <col min="3329" max="3330" width="21.7109375" style="275" customWidth="1"/>
    <col min="3331" max="3331" width="32.85546875" style="275" customWidth="1"/>
    <col min="3332" max="3332" width="25.5703125" style="275" customWidth="1"/>
    <col min="3333" max="3333" width="26.5703125" style="275" customWidth="1"/>
    <col min="3334" max="3334" width="16" style="275" customWidth="1"/>
    <col min="3335" max="3335" width="12.7109375" style="275" customWidth="1"/>
    <col min="3336" max="3336" width="11.140625" style="275" customWidth="1"/>
    <col min="3337" max="3337" width="11.5703125" style="275" customWidth="1"/>
    <col min="3338" max="3338" width="11.28515625" style="275" customWidth="1"/>
    <col min="3339" max="3339" width="29" style="275" customWidth="1"/>
    <col min="3340" max="3340" width="12.42578125" style="275" customWidth="1"/>
    <col min="3341" max="3341" width="12.85546875" style="275" customWidth="1"/>
    <col min="3342" max="3342" width="11.28515625" style="275" customWidth="1"/>
    <col min="3343" max="3343" width="14.42578125" style="275" customWidth="1"/>
    <col min="3344" max="3344" width="10.140625" style="275" customWidth="1"/>
    <col min="3345" max="3345" width="10.5703125" style="275" customWidth="1"/>
    <col min="3346" max="3346" width="9.85546875" style="275" customWidth="1"/>
    <col min="3347" max="3347" width="50.28515625" style="275" customWidth="1"/>
    <col min="3348" max="3581" width="11.42578125" style="275"/>
    <col min="3582" max="3582" width="9.5703125" style="275" customWidth="1"/>
    <col min="3583" max="3583" width="9.85546875" style="275" customWidth="1"/>
    <col min="3584" max="3584" width="49.140625" style="275" customWidth="1"/>
    <col min="3585" max="3586" width="21.7109375" style="275" customWidth="1"/>
    <col min="3587" max="3587" width="32.85546875" style="275" customWidth="1"/>
    <col min="3588" max="3588" width="25.5703125" style="275" customWidth="1"/>
    <col min="3589" max="3589" width="26.5703125" style="275" customWidth="1"/>
    <col min="3590" max="3590" width="16" style="275" customWidth="1"/>
    <col min="3591" max="3591" width="12.7109375" style="275" customWidth="1"/>
    <col min="3592" max="3592" width="11.140625" style="275" customWidth="1"/>
    <col min="3593" max="3593" width="11.5703125" style="275" customWidth="1"/>
    <col min="3594" max="3594" width="11.28515625" style="275" customWidth="1"/>
    <col min="3595" max="3595" width="29" style="275" customWidth="1"/>
    <col min="3596" max="3596" width="12.42578125" style="275" customWidth="1"/>
    <col min="3597" max="3597" width="12.85546875" style="275" customWidth="1"/>
    <col min="3598" max="3598" width="11.28515625" style="275" customWidth="1"/>
    <col min="3599" max="3599" width="14.42578125" style="275" customWidth="1"/>
    <col min="3600" max="3600" width="10.140625" style="275" customWidth="1"/>
    <col min="3601" max="3601" width="10.5703125" style="275" customWidth="1"/>
    <col min="3602" max="3602" width="9.85546875" style="275" customWidth="1"/>
    <col min="3603" max="3603" width="50.28515625" style="275" customWidth="1"/>
    <col min="3604" max="3837" width="11.42578125" style="275"/>
    <col min="3838" max="3838" width="9.5703125" style="275" customWidth="1"/>
    <col min="3839" max="3839" width="9.85546875" style="275" customWidth="1"/>
    <col min="3840" max="3840" width="49.140625" style="275" customWidth="1"/>
    <col min="3841" max="3842" width="21.7109375" style="275" customWidth="1"/>
    <col min="3843" max="3843" width="32.85546875" style="275" customWidth="1"/>
    <col min="3844" max="3844" width="25.5703125" style="275" customWidth="1"/>
    <col min="3845" max="3845" width="26.5703125" style="275" customWidth="1"/>
    <col min="3846" max="3846" width="16" style="275" customWidth="1"/>
    <col min="3847" max="3847" width="12.7109375" style="275" customWidth="1"/>
    <col min="3848" max="3848" width="11.140625" style="275" customWidth="1"/>
    <col min="3849" max="3849" width="11.5703125" style="275" customWidth="1"/>
    <col min="3850" max="3850" width="11.28515625" style="275" customWidth="1"/>
    <col min="3851" max="3851" width="29" style="275" customWidth="1"/>
    <col min="3852" max="3852" width="12.42578125" style="275" customWidth="1"/>
    <col min="3853" max="3853" width="12.85546875" style="275" customWidth="1"/>
    <col min="3854" max="3854" width="11.28515625" style="275" customWidth="1"/>
    <col min="3855" max="3855" width="14.42578125" style="275" customWidth="1"/>
    <col min="3856" max="3856" width="10.140625" style="275" customWidth="1"/>
    <col min="3857" max="3857" width="10.5703125" style="275" customWidth="1"/>
    <col min="3858" max="3858" width="9.85546875" style="275" customWidth="1"/>
    <col min="3859" max="3859" width="50.28515625" style="275" customWidth="1"/>
    <col min="3860" max="4093" width="11.42578125" style="275"/>
    <col min="4094" max="4094" width="9.5703125" style="275" customWidth="1"/>
    <col min="4095" max="4095" width="9.85546875" style="275" customWidth="1"/>
    <col min="4096" max="4096" width="49.140625" style="275" customWidth="1"/>
    <col min="4097" max="4098" width="21.7109375" style="275" customWidth="1"/>
    <col min="4099" max="4099" width="32.85546875" style="275" customWidth="1"/>
    <col min="4100" max="4100" width="25.5703125" style="275" customWidth="1"/>
    <col min="4101" max="4101" width="26.5703125" style="275" customWidth="1"/>
    <col min="4102" max="4102" width="16" style="275" customWidth="1"/>
    <col min="4103" max="4103" width="12.7109375" style="275" customWidth="1"/>
    <col min="4104" max="4104" width="11.140625" style="275" customWidth="1"/>
    <col min="4105" max="4105" width="11.5703125" style="275" customWidth="1"/>
    <col min="4106" max="4106" width="11.28515625" style="275" customWidth="1"/>
    <col min="4107" max="4107" width="29" style="275" customWidth="1"/>
    <col min="4108" max="4108" width="12.42578125" style="275" customWidth="1"/>
    <col min="4109" max="4109" width="12.85546875" style="275" customWidth="1"/>
    <col min="4110" max="4110" width="11.28515625" style="275" customWidth="1"/>
    <col min="4111" max="4111" width="14.42578125" style="275" customWidth="1"/>
    <col min="4112" max="4112" width="10.140625" style="275" customWidth="1"/>
    <col min="4113" max="4113" width="10.5703125" style="275" customWidth="1"/>
    <col min="4114" max="4114" width="9.85546875" style="275" customWidth="1"/>
    <col min="4115" max="4115" width="50.28515625" style="275" customWidth="1"/>
    <col min="4116" max="4349" width="11.42578125" style="275"/>
    <col min="4350" max="4350" width="9.5703125" style="275" customWidth="1"/>
    <col min="4351" max="4351" width="9.85546875" style="275" customWidth="1"/>
    <col min="4352" max="4352" width="49.140625" style="275" customWidth="1"/>
    <col min="4353" max="4354" width="21.7109375" style="275" customWidth="1"/>
    <col min="4355" max="4355" width="32.85546875" style="275" customWidth="1"/>
    <col min="4356" max="4356" width="25.5703125" style="275" customWidth="1"/>
    <col min="4357" max="4357" width="26.5703125" style="275" customWidth="1"/>
    <col min="4358" max="4358" width="16" style="275" customWidth="1"/>
    <col min="4359" max="4359" width="12.7109375" style="275" customWidth="1"/>
    <col min="4360" max="4360" width="11.140625" style="275" customWidth="1"/>
    <col min="4361" max="4361" width="11.5703125" style="275" customWidth="1"/>
    <col min="4362" max="4362" width="11.28515625" style="275" customWidth="1"/>
    <col min="4363" max="4363" width="29" style="275" customWidth="1"/>
    <col min="4364" max="4364" width="12.42578125" style="275" customWidth="1"/>
    <col min="4365" max="4365" width="12.85546875" style="275" customWidth="1"/>
    <col min="4366" max="4366" width="11.28515625" style="275" customWidth="1"/>
    <col min="4367" max="4367" width="14.42578125" style="275" customWidth="1"/>
    <col min="4368" max="4368" width="10.140625" style="275" customWidth="1"/>
    <col min="4369" max="4369" width="10.5703125" style="275" customWidth="1"/>
    <col min="4370" max="4370" width="9.85546875" style="275" customWidth="1"/>
    <col min="4371" max="4371" width="50.28515625" style="275" customWidth="1"/>
    <col min="4372" max="4605" width="11.42578125" style="275"/>
    <col min="4606" max="4606" width="9.5703125" style="275" customWidth="1"/>
    <col min="4607" max="4607" width="9.85546875" style="275" customWidth="1"/>
    <col min="4608" max="4608" width="49.140625" style="275" customWidth="1"/>
    <col min="4609" max="4610" width="21.7109375" style="275" customWidth="1"/>
    <col min="4611" max="4611" width="32.85546875" style="275" customWidth="1"/>
    <col min="4612" max="4612" width="25.5703125" style="275" customWidth="1"/>
    <col min="4613" max="4613" width="26.5703125" style="275" customWidth="1"/>
    <col min="4614" max="4614" width="16" style="275" customWidth="1"/>
    <col min="4615" max="4615" width="12.7109375" style="275" customWidth="1"/>
    <col min="4616" max="4616" width="11.140625" style="275" customWidth="1"/>
    <col min="4617" max="4617" width="11.5703125" style="275" customWidth="1"/>
    <col min="4618" max="4618" width="11.28515625" style="275" customWidth="1"/>
    <col min="4619" max="4619" width="29" style="275" customWidth="1"/>
    <col min="4620" max="4620" width="12.42578125" style="275" customWidth="1"/>
    <col min="4621" max="4621" width="12.85546875" style="275" customWidth="1"/>
    <col min="4622" max="4622" width="11.28515625" style="275" customWidth="1"/>
    <col min="4623" max="4623" width="14.42578125" style="275" customWidth="1"/>
    <col min="4624" max="4624" width="10.140625" style="275" customWidth="1"/>
    <col min="4625" max="4625" width="10.5703125" style="275" customWidth="1"/>
    <col min="4626" max="4626" width="9.85546875" style="275" customWidth="1"/>
    <col min="4627" max="4627" width="50.28515625" style="275" customWidth="1"/>
    <col min="4628" max="4861" width="11.42578125" style="275"/>
    <col min="4862" max="4862" width="9.5703125" style="275" customWidth="1"/>
    <col min="4863" max="4863" width="9.85546875" style="275" customWidth="1"/>
    <col min="4864" max="4864" width="49.140625" style="275" customWidth="1"/>
    <col min="4865" max="4866" width="21.7109375" style="275" customWidth="1"/>
    <col min="4867" max="4867" width="32.85546875" style="275" customWidth="1"/>
    <col min="4868" max="4868" width="25.5703125" style="275" customWidth="1"/>
    <col min="4869" max="4869" width="26.5703125" style="275" customWidth="1"/>
    <col min="4870" max="4870" width="16" style="275" customWidth="1"/>
    <col min="4871" max="4871" width="12.7109375" style="275" customWidth="1"/>
    <col min="4872" max="4872" width="11.140625" style="275" customWidth="1"/>
    <col min="4873" max="4873" width="11.5703125" style="275" customWidth="1"/>
    <col min="4874" max="4874" width="11.28515625" style="275" customWidth="1"/>
    <col min="4875" max="4875" width="29" style="275" customWidth="1"/>
    <col min="4876" max="4876" width="12.42578125" style="275" customWidth="1"/>
    <col min="4877" max="4877" width="12.85546875" style="275" customWidth="1"/>
    <col min="4878" max="4878" width="11.28515625" style="275" customWidth="1"/>
    <col min="4879" max="4879" width="14.42578125" style="275" customWidth="1"/>
    <col min="4880" max="4880" width="10.140625" style="275" customWidth="1"/>
    <col min="4881" max="4881" width="10.5703125" style="275" customWidth="1"/>
    <col min="4882" max="4882" width="9.85546875" style="275" customWidth="1"/>
    <col min="4883" max="4883" width="50.28515625" style="275" customWidth="1"/>
    <col min="4884" max="5117" width="11.42578125" style="275"/>
    <col min="5118" max="5118" width="9.5703125" style="275" customWidth="1"/>
    <col min="5119" max="5119" width="9.85546875" style="275" customWidth="1"/>
    <col min="5120" max="5120" width="49.140625" style="275" customWidth="1"/>
    <col min="5121" max="5122" width="21.7109375" style="275" customWidth="1"/>
    <col min="5123" max="5123" width="32.85546875" style="275" customWidth="1"/>
    <col min="5124" max="5124" width="25.5703125" style="275" customWidth="1"/>
    <col min="5125" max="5125" width="26.5703125" style="275" customWidth="1"/>
    <col min="5126" max="5126" width="16" style="275" customWidth="1"/>
    <col min="5127" max="5127" width="12.7109375" style="275" customWidth="1"/>
    <col min="5128" max="5128" width="11.140625" style="275" customWidth="1"/>
    <col min="5129" max="5129" width="11.5703125" style="275" customWidth="1"/>
    <col min="5130" max="5130" width="11.28515625" style="275" customWidth="1"/>
    <col min="5131" max="5131" width="29" style="275" customWidth="1"/>
    <col min="5132" max="5132" width="12.42578125" style="275" customWidth="1"/>
    <col min="5133" max="5133" width="12.85546875" style="275" customWidth="1"/>
    <col min="5134" max="5134" width="11.28515625" style="275" customWidth="1"/>
    <col min="5135" max="5135" width="14.42578125" style="275" customWidth="1"/>
    <col min="5136" max="5136" width="10.140625" style="275" customWidth="1"/>
    <col min="5137" max="5137" width="10.5703125" style="275" customWidth="1"/>
    <col min="5138" max="5138" width="9.85546875" style="275" customWidth="1"/>
    <col min="5139" max="5139" width="50.28515625" style="275" customWidth="1"/>
    <col min="5140" max="5373" width="11.42578125" style="275"/>
    <col min="5374" max="5374" width="9.5703125" style="275" customWidth="1"/>
    <col min="5375" max="5375" width="9.85546875" style="275" customWidth="1"/>
    <col min="5376" max="5376" width="49.140625" style="275" customWidth="1"/>
    <col min="5377" max="5378" width="21.7109375" style="275" customWidth="1"/>
    <col min="5379" max="5379" width="32.85546875" style="275" customWidth="1"/>
    <col min="5380" max="5380" width="25.5703125" style="275" customWidth="1"/>
    <col min="5381" max="5381" width="26.5703125" style="275" customWidth="1"/>
    <col min="5382" max="5382" width="16" style="275" customWidth="1"/>
    <col min="5383" max="5383" width="12.7109375" style="275" customWidth="1"/>
    <col min="5384" max="5384" width="11.140625" style="275" customWidth="1"/>
    <col min="5385" max="5385" width="11.5703125" style="275" customWidth="1"/>
    <col min="5386" max="5386" width="11.28515625" style="275" customWidth="1"/>
    <col min="5387" max="5387" width="29" style="275" customWidth="1"/>
    <col min="5388" max="5388" width="12.42578125" style="275" customWidth="1"/>
    <col min="5389" max="5389" width="12.85546875" style="275" customWidth="1"/>
    <col min="5390" max="5390" width="11.28515625" style="275" customWidth="1"/>
    <col min="5391" max="5391" width="14.42578125" style="275" customWidth="1"/>
    <col min="5392" max="5392" width="10.140625" style="275" customWidth="1"/>
    <col min="5393" max="5393" width="10.5703125" style="275" customWidth="1"/>
    <col min="5394" max="5394" width="9.85546875" style="275" customWidth="1"/>
    <col min="5395" max="5395" width="50.28515625" style="275" customWidth="1"/>
    <col min="5396" max="5629" width="11.42578125" style="275"/>
    <col min="5630" max="5630" width="9.5703125" style="275" customWidth="1"/>
    <col min="5631" max="5631" width="9.85546875" style="275" customWidth="1"/>
    <col min="5632" max="5632" width="49.140625" style="275" customWidth="1"/>
    <col min="5633" max="5634" width="21.7109375" style="275" customWidth="1"/>
    <col min="5635" max="5635" width="32.85546875" style="275" customWidth="1"/>
    <col min="5636" max="5636" width="25.5703125" style="275" customWidth="1"/>
    <col min="5637" max="5637" width="26.5703125" style="275" customWidth="1"/>
    <col min="5638" max="5638" width="16" style="275" customWidth="1"/>
    <col min="5639" max="5639" width="12.7109375" style="275" customWidth="1"/>
    <col min="5640" max="5640" width="11.140625" style="275" customWidth="1"/>
    <col min="5641" max="5641" width="11.5703125" style="275" customWidth="1"/>
    <col min="5642" max="5642" width="11.28515625" style="275" customWidth="1"/>
    <col min="5643" max="5643" width="29" style="275" customWidth="1"/>
    <col min="5644" max="5644" width="12.42578125" style="275" customWidth="1"/>
    <col min="5645" max="5645" width="12.85546875" style="275" customWidth="1"/>
    <col min="5646" max="5646" width="11.28515625" style="275" customWidth="1"/>
    <col min="5647" max="5647" width="14.42578125" style="275" customWidth="1"/>
    <col min="5648" max="5648" width="10.140625" style="275" customWidth="1"/>
    <col min="5649" max="5649" width="10.5703125" style="275" customWidth="1"/>
    <col min="5650" max="5650" width="9.85546875" style="275" customWidth="1"/>
    <col min="5651" max="5651" width="50.28515625" style="275" customWidth="1"/>
    <col min="5652" max="5885" width="11.42578125" style="275"/>
    <col min="5886" max="5886" width="9.5703125" style="275" customWidth="1"/>
    <col min="5887" max="5887" width="9.85546875" style="275" customWidth="1"/>
    <col min="5888" max="5888" width="49.140625" style="275" customWidth="1"/>
    <col min="5889" max="5890" width="21.7109375" style="275" customWidth="1"/>
    <col min="5891" max="5891" width="32.85546875" style="275" customWidth="1"/>
    <col min="5892" max="5892" width="25.5703125" style="275" customWidth="1"/>
    <col min="5893" max="5893" width="26.5703125" style="275" customWidth="1"/>
    <col min="5894" max="5894" width="16" style="275" customWidth="1"/>
    <col min="5895" max="5895" width="12.7109375" style="275" customWidth="1"/>
    <col min="5896" max="5896" width="11.140625" style="275" customWidth="1"/>
    <col min="5897" max="5897" width="11.5703125" style="275" customWidth="1"/>
    <col min="5898" max="5898" width="11.28515625" style="275" customWidth="1"/>
    <col min="5899" max="5899" width="29" style="275" customWidth="1"/>
    <col min="5900" max="5900" width="12.42578125" style="275" customWidth="1"/>
    <col min="5901" max="5901" width="12.85546875" style="275" customWidth="1"/>
    <col min="5902" max="5902" width="11.28515625" style="275" customWidth="1"/>
    <col min="5903" max="5903" width="14.42578125" style="275" customWidth="1"/>
    <col min="5904" max="5904" width="10.140625" style="275" customWidth="1"/>
    <col min="5905" max="5905" width="10.5703125" style="275" customWidth="1"/>
    <col min="5906" max="5906" width="9.85546875" style="275" customWidth="1"/>
    <col min="5907" max="5907" width="50.28515625" style="275" customWidth="1"/>
    <col min="5908" max="6141" width="11.42578125" style="275"/>
    <col min="6142" max="6142" width="9.5703125" style="275" customWidth="1"/>
    <col min="6143" max="6143" width="9.85546875" style="275" customWidth="1"/>
    <col min="6144" max="6144" width="49.140625" style="275" customWidth="1"/>
    <col min="6145" max="6146" width="21.7109375" style="275" customWidth="1"/>
    <col min="6147" max="6147" width="32.85546875" style="275" customWidth="1"/>
    <col min="6148" max="6148" width="25.5703125" style="275" customWidth="1"/>
    <col min="6149" max="6149" width="26.5703125" style="275" customWidth="1"/>
    <col min="6150" max="6150" width="16" style="275" customWidth="1"/>
    <col min="6151" max="6151" width="12.7109375" style="275" customWidth="1"/>
    <col min="6152" max="6152" width="11.140625" style="275" customWidth="1"/>
    <col min="6153" max="6153" width="11.5703125" style="275" customWidth="1"/>
    <col min="6154" max="6154" width="11.28515625" style="275" customWidth="1"/>
    <col min="6155" max="6155" width="29" style="275" customWidth="1"/>
    <col min="6156" max="6156" width="12.42578125" style="275" customWidth="1"/>
    <col min="6157" max="6157" width="12.85546875" style="275" customWidth="1"/>
    <col min="6158" max="6158" width="11.28515625" style="275" customWidth="1"/>
    <col min="6159" max="6159" width="14.42578125" style="275" customWidth="1"/>
    <col min="6160" max="6160" width="10.140625" style="275" customWidth="1"/>
    <col min="6161" max="6161" width="10.5703125" style="275" customWidth="1"/>
    <col min="6162" max="6162" width="9.85546875" style="275" customWidth="1"/>
    <col min="6163" max="6163" width="50.28515625" style="275" customWidth="1"/>
    <col min="6164" max="6397" width="11.42578125" style="275"/>
    <col min="6398" max="6398" width="9.5703125" style="275" customWidth="1"/>
    <col min="6399" max="6399" width="9.85546875" style="275" customWidth="1"/>
    <col min="6400" max="6400" width="49.140625" style="275" customWidth="1"/>
    <col min="6401" max="6402" width="21.7109375" style="275" customWidth="1"/>
    <col min="6403" max="6403" width="32.85546875" style="275" customWidth="1"/>
    <col min="6404" max="6404" width="25.5703125" style="275" customWidth="1"/>
    <col min="6405" max="6405" width="26.5703125" style="275" customWidth="1"/>
    <col min="6406" max="6406" width="16" style="275" customWidth="1"/>
    <col min="6407" max="6407" width="12.7109375" style="275" customWidth="1"/>
    <col min="6408" max="6408" width="11.140625" style="275" customWidth="1"/>
    <col min="6409" max="6409" width="11.5703125" style="275" customWidth="1"/>
    <col min="6410" max="6410" width="11.28515625" style="275" customWidth="1"/>
    <col min="6411" max="6411" width="29" style="275" customWidth="1"/>
    <col min="6412" max="6412" width="12.42578125" style="275" customWidth="1"/>
    <col min="6413" max="6413" width="12.85546875" style="275" customWidth="1"/>
    <col min="6414" max="6414" width="11.28515625" style="275" customWidth="1"/>
    <col min="6415" max="6415" width="14.42578125" style="275" customWidth="1"/>
    <col min="6416" max="6416" width="10.140625" style="275" customWidth="1"/>
    <col min="6417" max="6417" width="10.5703125" style="275" customWidth="1"/>
    <col min="6418" max="6418" width="9.85546875" style="275" customWidth="1"/>
    <col min="6419" max="6419" width="50.28515625" style="275" customWidth="1"/>
    <col min="6420" max="6653" width="11.42578125" style="275"/>
    <col min="6654" max="6654" width="9.5703125" style="275" customWidth="1"/>
    <col min="6655" max="6655" width="9.85546875" style="275" customWidth="1"/>
    <col min="6656" max="6656" width="49.140625" style="275" customWidth="1"/>
    <col min="6657" max="6658" width="21.7109375" style="275" customWidth="1"/>
    <col min="6659" max="6659" width="32.85546875" style="275" customWidth="1"/>
    <col min="6660" max="6660" width="25.5703125" style="275" customWidth="1"/>
    <col min="6661" max="6661" width="26.5703125" style="275" customWidth="1"/>
    <col min="6662" max="6662" width="16" style="275" customWidth="1"/>
    <col min="6663" max="6663" width="12.7109375" style="275" customWidth="1"/>
    <col min="6664" max="6664" width="11.140625" style="275" customWidth="1"/>
    <col min="6665" max="6665" width="11.5703125" style="275" customWidth="1"/>
    <col min="6666" max="6666" width="11.28515625" style="275" customWidth="1"/>
    <col min="6667" max="6667" width="29" style="275" customWidth="1"/>
    <col min="6668" max="6668" width="12.42578125" style="275" customWidth="1"/>
    <col min="6669" max="6669" width="12.85546875" style="275" customWidth="1"/>
    <col min="6670" max="6670" width="11.28515625" style="275" customWidth="1"/>
    <col min="6671" max="6671" width="14.42578125" style="275" customWidth="1"/>
    <col min="6672" max="6672" width="10.140625" style="275" customWidth="1"/>
    <col min="6673" max="6673" width="10.5703125" style="275" customWidth="1"/>
    <col min="6674" max="6674" width="9.85546875" style="275" customWidth="1"/>
    <col min="6675" max="6675" width="50.28515625" style="275" customWidth="1"/>
    <col min="6676" max="6909" width="11.42578125" style="275"/>
    <col min="6910" max="6910" width="9.5703125" style="275" customWidth="1"/>
    <col min="6911" max="6911" width="9.85546875" style="275" customWidth="1"/>
    <col min="6912" max="6912" width="49.140625" style="275" customWidth="1"/>
    <col min="6913" max="6914" width="21.7109375" style="275" customWidth="1"/>
    <col min="6915" max="6915" width="32.85546875" style="275" customWidth="1"/>
    <col min="6916" max="6916" width="25.5703125" style="275" customWidth="1"/>
    <col min="6917" max="6917" width="26.5703125" style="275" customWidth="1"/>
    <col min="6918" max="6918" width="16" style="275" customWidth="1"/>
    <col min="6919" max="6919" width="12.7109375" style="275" customWidth="1"/>
    <col min="6920" max="6920" width="11.140625" style="275" customWidth="1"/>
    <col min="6921" max="6921" width="11.5703125" style="275" customWidth="1"/>
    <col min="6922" max="6922" width="11.28515625" style="275" customWidth="1"/>
    <col min="6923" max="6923" width="29" style="275" customWidth="1"/>
    <col min="6924" max="6924" width="12.42578125" style="275" customWidth="1"/>
    <col min="6925" max="6925" width="12.85546875" style="275" customWidth="1"/>
    <col min="6926" max="6926" width="11.28515625" style="275" customWidth="1"/>
    <col min="6927" max="6927" width="14.42578125" style="275" customWidth="1"/>
    <col min="6928" max="6928" width="10.140625" style="275" customWidth="1"/>
    <col min="6929" max="6929" width="10.5703125" style="275" customWidth="1"/>
    <col min="6930" max="6930" width="9.85546875" style="275" customWidth="1"/>
    <col min="6931" max="6931" width="50.28515625" style="275" customWidth="1"/>
    <col min="6932" max="7165" width="11.42578125" style="275"/>
    <col min="7166" max="7166" width="9.5703125" style="275" customWidth="1"/>
    <col min="7167" max="7167" width="9.85546875" style="275" customWidth="1"/>
    <col min="7168" max="7168" width="49.140625" style="275" customWidth="1"/>
    <col min="7169" max="7170" width="21.7109375" style="275" customWidth="1"/>
    <col min="7171" max="7171" width="32.85546875" style="275" customWidth="1"/>
    <col min="7172" max="7172" width="25.5703125" style="275" customWidth="1"/>
    <col min="7173" max="7173" width="26.5703125" style="275" customWidth="1"/>
    <col min="7174" max="7174" width="16" style="275" customWidth="1"/>
    <col min="7175" max="7175" width="12.7109375" style="275" customWidth="1"/>
    <col min="7176" max="7176" width="11.140625" style="275" customWidth="1"/>
    <col min="7177" max="7177" width="11.5703125" style="275" customWidth="1"/>
    <col min="7178" max="7178" width="11.28515625" style="275" customWidth="1"/>
    <col min="7179" max="7179" width="29" style="275" customWidth="1"/>
    <col min="7180" max="7180" width="12.42578125" style="275" customWidth="1"/>
    <col min="7181" max="7181" width="12.85546875" style="275" customWidth="1"/>
    <col min="7182" max="7182" width="11.28515625" style="275" customWidth="1"/>
    <col min="7183" max="7183" width="14.42578125" style="275" customWidth="1"/>
    <col min="7184" max="7184" width="10.140625" style="275" customWidth="1"/>
    <col min="7185" max="7185" width="10.5703125" style="275" customWidth="1"/>
    <col min="7186" max="7186" width="9.85546875" style="275" customWidth="1"/>
    <col min="7187" max="7187" width="50.28515625" style="275" customWidth="1"/>
    <col min="7188" max="7421" width="11.42578125" style="275"/>
    <col min="7422" max="7422" width="9.5703125" style="275" customWidth="1"/>
    <col min="7423" max="7423" width="9.85546875" style="275" customWidth="1"/>
    <col min="7424" max="7424" width="49.140625" style="275" customWidth="1"/>
    <col min="7425" max="7426" width="21.7109375" style="275" customWidth="1"/>
    <col min="7427" max="7427" width="32.85546875" style="275" customWidth="1"/>
    <col min="7428" max="7428" width="25.5703125" style="275" customWidth="1"/>
    <col min="7429" max="7429" width="26.5703125" style="275" customWidth="1"/>
    <col min="7430" max="7430" width="16" style="275" customWidth="1"/>
    <col min="7431" max="7431" width="12.7109375" style="275" customWidth="1"/>
    <col min="7432" max="7432" width="11.140625" style="275" customWidth="1"/>
    <col min="7433" max="7433" width="11.5703125" style="275" customWidth="1"/>
    <col min="7434" max="7434" width="11.28515625" style="275" customWidth="1"/>
    <col min="7435" max="7435" width="29" style="275" customWidth="1"/>
    <col min="7436" max="7436" width="12.42578125" style="275" customWidth="1"/>
    <col min="7437" max="7437" width="12.85546875" style="275" customWidth="1"/>
    <col min="7438" max="7438" width="11.28515625" style="275" customWidth="1"/>
    <col min="7439" max="7439" width="14.42578125" style="275" customWidth="1"/>
    <col min="7440" max="7440" width="10.140625" style="275" customWidth="1"/>
    <col min="7441" max="7441" width="10.5703125" style="275" customWidth="1"/>
    <col min="7442" max="7442" width="9.85546875" style="275" customWidth="1"/>
    <col min="7443" max="7443" width="50.28515625" style="275" customWidth="1"/>
    <col min="7444" max="7677" width="11.42578125" style="275"/>
    <col min="7678" max="7678" width="9.5703125" style="275" customWidth="1"/>
    <col min="7679" max="7679" width="9.85546875" style="275" customWidth="1"/>
    <col min="7680" max="7680" width="49.140625" style="275" customWidth="1"/>
    <col min="7681" max="7682" width="21.7109375" style="275" customWidth="1"/>
    <col min="7683" max="7683" width="32.85546875" style="275" customWidth="1"/>
    <col min="7684" max="7684" width="25.5703125" style="275" customWidth="1"/>
    <col min="7685" max="7685" width="26.5703125" style="275" customWidth="1"/>
    <col min="7686" max="7686" width="16" style="275" customWidth="1"/>
    <col min="7687" max="7687" width="12.7109375" style="275" customWidth="1"/>
    <col min="7688" max="7688" width="11.140625" style="275" customWidth="1"/>
    <col min="7689" max="7689" width="11.5703125" style="275" customWidth="1"/>
    <col min="7690" max="7690" width="11.28515625" style="275" customWidth="1"/>
    <col min="7691" max="7691" width="29" style="275" customWidth="1"/>
    <col min="7692" max="7692" width="12.42578125" style="275" customWidth="1"/>
    <col min="7693" max="7693" width="12.85546875" style="275" customWidth="1"/>
    <col min="7694" max="7694" width="11.28515625" style="275" customWidth="1"/>
    <col min="7695" max="7695" width="14.42578125" style="275" customWidth="1"/>
    <col min="7696" max="7696" width="10.140625" style="275" customWidth="1"/>
    <col min="7697" max="7697" width="10.5703125" style="275" customWidth="1"/>
    <col min="7698" max="7698" width="9.85546875" style="275" customWidth="1"/>
    <col min="7699" max="7699" width="50.28515625" style="275" customWidth="1"/>
    <col min="7700" max="7933" width="11.42578125" style="275"/>
    <col min="7934" max="7934" width="9.5703125" style="275" customWidth="1"/>
    <col min="7935" max="7935" width="9.85546875" style="275" customWidth="1"/>
    <col min="7936" max="7936" width="49.140625" style="275" customWidth="1"/>
    <col min="7937" max="7938" width="21.7109375" style="275" customWidth="1"/>
    <col min="7939" max="7939" width="32.85546875" style="275" customWidth="1"/>
    <col min="7940" max="7940" width="25.5703125" style="275" customWidth="1"/>
    <col min="7941" max="7941" width="26.5703125" style="275" customWidth="1"/>
    <col min="7942" max="7942" width="16" style="275" customWidth="1"/>
    <col min="7943" max="7943" width="12.7109375" style="275" customWidth="1"/>
    <col min="7944" max="7944" width="11.140625" style="275" customWidth="1"/>
    <col min="7945" max="7945" width="11.5703125" style="275" customWidth="1"/>
    <col min="7946" max="7946" width="11.28515625" style="275" customWidth="1"/>
    <col min="7947" max="7947" width="29" style="275" customWidth="1"/>
    <col min="7948" max="7948" width="12.42578125" style="275" customWidth="1"/>
    <col min="7949" max="7949" width="12.85546875" style="275" customWidth="1"/>
    <col min="7950" max="7950" width="11.28515625" style="275" customWidth="1"/>
    <col min="7951" max="7951" width="14.42578125" style="275" customWidth="1"/>
    <col min="7952" max="7952" width="10.140625" style="275" customWidth="1"/>
    <col min="7953" max="7953" width="10.5703125" style="275" customWidth="1"/>
    <col min="7954" max="7954" width="9.85546875" style="275" customWidth="1"/>
    <col min="7955" max="7955" width="50.28515625" style="275" customWidth="1"/>
    <col min="7956" max="8189" width="11.42578125" style="275"/>
    <col min="8190" max="8190" width="9.5703125" style="275" customWidth="1"/>
    <col min="8191" max="8191" width="9.85546875" style="275" customWidth="1"/>
    <col min="8192" max="8192" width="49.140625" style="275" customWidth="1"/>
    <col min="8193" max="8194" width="21.7109375" style="275" customWidth="1"/>
    <col min="8195" max="8195" width="32.85546875" style="275" customWidth="1"/>
    <col min="8196" max="8196" width="25.5703125" style="275" customWidth="1"/>
    <col min="8197" max="8197" width="26.5703125" style="275" customWidth="1"/>
    <col min="8198" max="8198" width="16" style="275" customWidth="1"/>
    <col min="8199" max="8199" width="12.7109375" style="275" customWidth="1"/>
    <col min="8200" max="8200" width="11.140625" style="275" customWidth="1"/>
    <col min="8201" max="8201" width="11.5703125" style="275" customWidth="1"/>
    <col min="8202" max="8202" width="11.28515625" style="275" customWidth="1"/>
    <col min="8203" max="8203" width="29" style="275" customWidth="1"/>
    <col min="8204" max="8204" width="12.42578125" style="275" customWidth="1"/>
    <col min="8205" max="8205" width="12.85546875" style="275" customWidth="1"/>
    <col min="8206" max="8206" width="11.28515625" style="275" customWidth="1"/>
    <col min="8207" max="8207" width="14.42578125" style="275" customWidth="1"/>
    <col min="8208" max="8208" width="10.140625" style="275" customWidth="1"/>
    <col min="8209" max="8209" width="10.5703125" style="275" customWidth="1"/>
    <col min="8210" max="8210" width="9.85546875" style="275" customWidth="1"/>
    <col min="8211" max="8211" width="50.28515625" style="275" customWidth="1"/>
    <col min="8212" max="8445" width="11.42578125" style="275"/>
    <col min="8446" max="8446" width="9.5703125" style="275" customWidth="1"/>
    <col min="8447" max="8447" width="9.85546875" style="275" customWidth="1"/>
    <col min="8448" max="8448" width="49.140625" style="275" customWidth="1"/>
    <col min="8449" max="8450" width="21.7109375" style="275" customWidth="1"/>
    <col min="8451" max="8451" width="32.85546875" style="275" customWidth="1"/>
    <col min="8452" max="8452" width="25.5703125" style="275" customWidth="1"/>
    <col min="8453" max="8453" width="26.5703125" style="275" customWidth="1"/>
    <col min="8454" max="8454" width="16" style="275" customWidth="1"/>
    <col min="8455" max="8455" width="12.7109375" style="275" customWidth="1"/>
    <col min="8456" max="8456" width="11.140625" style="275" customWidth="1"/>
    <col min="8457" max="8457" width="11.5703125" style="275" customWidth="1"/>
    <col min="8458" max="8458" width="11.28515625" style="275" customWidth="1"/>
    <col min="8459" max="8459" width="29" style="275" customWidth="1"/>
    <col min="8460" max="8460" width="12.42578125" style="275" customWidth="1"/>
    <col min="8461" max="8461" width="12.85546875" style="275" customWidth="1"/>
    <col min="8462" max="8462" width="11.28515625" style="275" customWidth="1"/>
    <col min="8463" max="8463" width="14.42578125" style="275" customWidth="1"/>
    <col min="8464" max="8464" width="10.140625" style="275" customWidth="1"/>
    <col min="8465" max="8465" width="10.5703125" style="275" customWidth="1"/>
    <col min="8466" max="8466" width="9.85546875" style="275" customWidth="1"/>
    <col min="8467" max="8467" width="50.28515625" style="275" customWidth="1"/>
    <col min="8468" max="8701" width="11.42578125" style="275"/>
    <col min="8702" max="8702" width="9.5703125" style="275" customWidth="1"/>
    <col min="8703" max="8703" width="9.85546875" style="275" customWidth="1"/>
    <col min="8704" max="8704" width="49.140625" style="275" customWidth="1"/>
    <col min="8705" max="8706" width="21.7109375" style="275" customWidth="1"/>
    <col min="8707" max="8707" width="32.85546875" style="275" customWidth="1"/>
    <col min="8708" max="8708" width="25.5703125" style="275" customWidth="1"/>
    <col min="8709" max="8709" width="26.5703125" style="275" customWidth="1"/>
    <col min="8710" max="8710" width="16" style="275" customWidth="1"/>
    <col min="8711" max="8711" width="12.7109375" style="275" customWidth="1"/>
    <col min="8712" max="8712" width="11.140625" style="275" customWidth="1"/>
    <col min="8713" max="8713" width="11.5703125" style="275" customWidth="1"/>
    <col min="8714" max="8714" width="11.28515625" style="275" customWidth="1"/>
    <col min="8715" max="8715" width="29" style="275" customWidth="1"/>
    <col min="8716" max="8716" width="12.42578125" style="275" customWidth="1"/>
    <col min="8717" max="8717" width="12.85546875" style="275" customWidth="1"/>
    <col min="8718" max="8718" width="11.28515625" style="275" customWidth="1"/>
    <col min="8719" max="8719" width="14.42578125" style="275" customWidth="1"/>
    <col min="8720" max="8720" width="10.140625" style="275" customWidth="1"/>
    <col min="8721" max="8721" width="10.5703125" style="275" customWidth="1"/>
    <col min="8722" max="8722" width="9.85546875" style="275" customWidth="1"/>
    <col min="8723" max="8723" width="50.28515625" style="275" customWidth="1"/>
    <col min="8724" max="8957" width="11.42578125" style="275"/>
    <col min="8958" max="8958" width="9.5703125" style="275" customWidth="1"/>
    <col min="8959" max="8959" width="9.85546875" style="275" customWidth="1"/>
    <col min="8960" max="8960" width="49.140625" style="275" customWidth="1"/>
    <col min="8961" max="8962" width="21.7109375" style="275" customWidth="1"/>
    <col min="8963" max="8963" width="32.85546875" style="275" customWidth="1"/>
    <col min="8964" max="8964" width="25.5703125" style="275" customWidth="1"/>
    <col min="8965" max="8965" width="26.5703125" style="275" customWidth="1"/>
    <col min="8966" max="8966" width="16" style="275" customWidth="1"/>
    <col min="8967" max="8967" width="12.7109375" style="275" customWidth="1"/>
    <col min="8968" max="8968" width="11.140625" style="275" customWidth="1"/>
    <col min="8969" max="8969" width="11.5703125" style="275" customWidth="1"/>
    <col min="8970" max="8970" width="11.28515625" style="275" customWidth="1"/>
    <col min="8971" max="8971" width="29" style="275" customWidth="1"/>
    <col min="8972" max="8972" width="12.42578125" style="275" customWidth="1"/>
    <col min="8973" max="8973" width="12.85546875" style="275" customWidth="1"/>
    <col min="8974" max="8974" width="11.28515625" style="275" customWidth="1"/>
    <col min="8975" max="8975" width="14.42578125" style="275" customWidth="1"/>
    <col min="8976" max="8976" width="10.140625" style="275" customWidth="1"/>
    <col min="8977" max="8977" width="10.5703125" style="275" customWidth="1"/>
    <col min="8978" max="8978" width="9.85546875" style="275" customWidth="1"/>
    <col min="8979" max="8979" width="50.28515625" style="275" customWidth="1"/>
    <col min="8980" max="9213" width="11.42578125" style="275"/>
    <col min="9214" max="9214" width="9.5703125" style="275" customWidth="1"/>
    <col min="9215" max="9215" width="9.85546875" style="275" customWidth="1"/>
    <col min="9216" max="9216" width="49.140625" style="275" customWidth="1"/>
    <col min="9217" max="9218" width="21.7109375" style="275" customWidth="1"/>
    <col min="9219" max="9219" width="32.85546875" style="275" customWidth="1"/>
    <col min="9220" max="9220" width="25.5703125" style="275" customWidth="1"/>
    <col min="9221" max="9221" width="26.5703125" style="275" customWidth="1"/>
    <col min="9222" max="9222" width="16" style="275" customWidth="1"/>
    <col min="9223" max="9223" width="12.7109375" style="275" customWidth="1"/>
    <col min="9224" max="9224" width="11.140625" style="275" customWidth="1"/>
    <col min="9225" max="9225" width="11.5703125" style="275" customWidth="1"/>
    <col min="9226" max="9226" width="11.28515625" style="275" customWidth="1"/>
    <col min="9227" max="9227" width="29" style="275" customWidth="1"/>
    <col min="9228" max="9228" width="12.42578125" style="275" customWidth="1"/>
    <col min="9229" max="9229" width="12.85546875" style="275" customWidth="1"/>
    <col min="9230" max="9230" width="11.28515625" style="275" customWidth="1"/>
    <col min="9231" max="9231" width="14.42578125" style="275" customWidth="1"/>
    <col min="9232" max="9232" width="10.140625" style="275" customWidth="1"/>
    <col min="9233" max="9233" width="10.5703125" style="275" customWidth="1"/>
    <col min="9234" max="9234" width="9.85546875" style="275" customWidth="1"/>
    <col min="9235" max="9235" width="50.28515625" style="275" customWidth="1"/>
    <col min="9236" max="9469" width="11.42578125" style="275"/>
    <col min="9470" max="9470" width="9.5703125" style="275" customWidth="1"/>
    <col min="9471" max="9471" width="9.85546875" style="275" customWidth="1"/>
    <col min="9472" max="9472" width="49.140625" style="275" customWidth="1"/>
    <col min="9473" max="9474" width="21.7109375" style="275" customWidth="1"/>
    <col min="9475" max="9475" width="32.85546875" style="275" customWidth="1"/>
    <col min="9476" max="9476" width="25.5703125" style="275" customWidth="1"/>
    <col min="9477" max="9477" width="26.5703125" style="275" customWidth="1"/>
    <col min="9478" max="9478" width="16" style="275" customWidth="1"/>
    <col min="9479" max="9479" width="12.7109375" style="275" customWidth="1"/>
    <col min="9480" max="9480" width="11.140625" style="275" customWidth="1"/>
    <col min="9481" max="9481" width="11.5703125" style="275" customWidth="1"/>
    <col min="9482" max="9482" width="11.28515625" style="275" customWidth="1"/>
    <col min="9483" max="9483" width="29" style="275" customWidth="1"/>
    <col min="9484" max="9484" width="12.42578125" style="275" customWidth="1"/>
    <col min="9485" max="9485" width="12.85546875" style="275" customWidth="1"/>
    <col min="9486" max="9486" width="11.28515625" style="275" customWidth="1"/>
    <col min="9487" max="9487" width="14.42578125" style="275" customWidth="1"/>
    <col min="9488" max="9488" width="10.140625" style="275" customWidth="1"/>
    <col min="9489" max="9489" width="10.5703125" style="275" customWidth="1"/>
    <col min="9490" max="9490" width="9.85546875" style="275" customWidth="1"/>
    <col min="9491" max="9491" width="50.28515625" style="275" customWidth="1"/>
    <col min="9492" max="9725" width="11.42578125" style="275"/>
    <col min="9726" max="9726" width="9.5703125" style="275" customWidth="1"/>
    <col min="9727" max="9727" width="9.85546875" style="275" customWidth="1"/>
    <col min="9728" max="9728" width="49.140625" style="275" customWidth="1"/>
    <col min="9729" max="9730" width="21.7109375" style="275" customWidth="1"/>
    <col min="9731" max="9731" width="32.85546875" style="275" customWidth="1"/>
    <col min="9732" max="9732" width="25.5703125" style="275" customWidth="1"/>
    <col min="9733" max="9733" width="26.5703125" style="275" customWidth="1"/>
    <col min="9734" max="9734" width="16" style="275" customWidth="1"/>
    <col min="9735" max="9735" width="12.7109375" style="275" customWidth="1"/>
    <col min="9736" max="9736" width="11.140625" style="275" customWidth="1"/>
    <col min="9737" max="9737" width="11.5703125" style="275" customWidth="1"/>
    <col min="9738" max="9738" width="11.28515625" style="275" customWidth="1"/>
    <col min="9739" max="9739" width="29" style="275" customWidth="1"/>
    <col min="9740" max="9740" width="12.42578125" style="275" customWidth="1"/>
    <col min="9741" max="9741" width="12.85546875" style="275" customWidth="1"/>
    <col min="9742" max="9742" width="11.28515625" style="275" customWidth="1"/>
    <col min="9743" max="9743" width="14.42578125" style="275" customWidth="1"/>
    <col min="9744" max="9744" width="10.140625" style="275" customWidth="1"/>
    <col min="9745" max="9745" width="10.5703125" style="275" customWidth="1"/>
    <col min="9746" max="9746" width="9.85546875" style="275" customWidth="1"/>
    <col min="9747" max="9747" width="50.28515625" style="275" customWidth="1"/>
    <col min="9748" max="9981" width="11.42578125" style="275"/>
    <col min="9982" max="9982" width="9.5703125" style="275" customWidth="1"/>
    <col min="9983" max="9983" width="9.85546875" style="275" customWidth="1"/>
    <col min="9984" max="9984" width="49.140625" style="275" customWidth="1"/>
    <col min="9985" max="9986" width="21.7109375" style="275" customWidth="1"/>
    <col min="9987" max="9987" width="32.85546875" style="275" customWidth="1"/>
    <col min="9988" max="9988" width="25.5703125" style="275" customWidth="1"/>
    <col min="9989" max="9989" width="26.5703125" style="275" customWidth="1"/>
    <col min="9990" max="9990" width="16" style="275" customWidth="1"/>
    <col min="9991" max="9991" width="12.7109375" style="275" customWidth="1"/>
    <col min="9992" max="9992" width="11.140625" style="275" customWidth="1"/>
    <col min="9993" max="9993" width="11.5703125" style="275" customWidth="1"/>
    <col min="9994" max="9994" width="11.28515625" style="275" customWidth="1"/>
    <col min="9995" max="9995" width="29" style="275" customWidth="1"/>
    <col min="9996" max="9996" width="12.42578125" style="275" customWidth="1"/>
    <col min="9997" max="9997" width="12.85546875" style="275" customWidth="1"/>
    <col min="9998" max="9998" width="11.28515625" style="275" customWidth="1"/>
    <col min="9999" max="9999" width="14.42578125" style="275" customWidth="1"/>
    <col min="10000" max="10000" width="10.140625" style="275" customWidth="1"/>
    <col min="10001" max="10001" width="10.5703125" style="275" customWidth="1"/>
    <col min="10002" max="10002" width="9.85546875" style="275" customWidth="1"/>
    <col min="10003" max="10003" width="50.28515625" style="275" customWidth="1"/>
    <col min="10004" max="10237" width="11.42578125" style="275"/>
    <col min="10238" max="10238" width="9.5703125" style="275" customWidth="1"/>
    <col min="10239" max="10239" width="9.85546875" style="275" customWidth="1"/>
    <col min="10240" max="10240" width="49.140625" style="275" customWidth="1"/>
    <col min="10241" max="10242" width="21.7109375" style="275" customWidth="1"/>
    <col min="10243" max="10243" width="32.85546875" style="275" customWidth="1"/>
    <col min="10244" max="10244" width="25.5703125" style="275" customWidth="1"/>
    <col min="10245" max="10245" width="26.5703125" style="275" customWidth="1"/>
    <col min="10246" max="10246" width="16" style="275" customWidth="1"/>
    <col min="10247" max="10247" width="12.7109375" style="275" customWidth="1"/>
    <col min="10248" max="10248" width="11.140625" style="275" customWidth="1"/>
    <col min="10249" max="10249" width="11.5703125" style="275" customWidth="1"/>
    <col min="10250" max="10250" width="11.28515625" style="275" customWidth="1"/>
    <col min="10251" max="10251" width="29" style="275" customWidth="1"/>
    <col min="10252" max="10252" width="12.42578125" style="275" customWidth="1"/>
    <col min="10253" max="10253" width="12.85546875" style="275" customWidth="1"/>
    <col min="10254" max="10254" width="11.28515625" style="275" customWidth="1"/>
    <col min="10255" max="10255" width="14.42578125" style="275" customWidth="1"/>
    <col min="10256" max="10256" width="10.140625" style="275" customWidth="1"/>
    <col min="10257" max="10257" width="10.5703125" style="275" customWidth="1"/>
    <col min="10258" max="10258" width="9.85546875" style="275" customWidth="1"/>
    <col min="10259" max="10259" width="50.28515625" style="275" customWidth="1"/>
    <col min="10260" max="10493" width="11.42578125" style="275"/>
    <col min="10494" max="10494" width="9.5703125" style="275" customWidth="1"/>
    <col min="10495" max="10495" width="9.85546875" style="275" customWidth="1"/>
    <col min="10496" max="10496" width="49.140625" style="275" customWidth="1"/>
    <col min="10497" max="10498" width="21.7109375" style="275" customWidth="1"/>
    <col min="10499" max="10499" width="32.85546875" style="275" customWidth="1"/>
    <col min="10500" max="10500" width="25.5703125" style="275" customWidth="1"/>
    <col min="10501" max="10501" width="26.5703125" style="275" customWidth="1"/>
    <col min="10502" max="10502" width="16" style="275" customWidth="1"/>
    <col min="10503" max="10503" width="12.7109375" style="275" customWidth="1"/>
    <col min="10504" max="10504" width="11.140625" style="275" customWidth="1"/>
    <col min="10505" max="10505" width="11.5703125" style="275" customWidth="1"/>
    <col min="10506" max="10506" width="11.28515625" style="275" customWidth="1"/>
    <col min="10507" max="10507" width="29" style="275" customWidth="1"/>
    <col min="10508" max="10508" width="12.42578125" style="275" customWidth="1"/>
    <col min="10509" max="10509" width="12.85546875" style="275" customWidth="1"/>
    <col min="10510" max="10510" width="11.28515625" style="275" customWidth="1"/>
    <col min="10511" max="10511" width="14.42578125" style="275" customWidth="1"/>
    <col min="10512" max="10512" width="10.140625" style="275" customWidth="1"/>
    <col min="10513" max="10513" width="10.5703125" style="275" customWidth="1"/>
    <col min="10514" max="10514" width="9.85546875" style="275" customWidth="1"/>
    <col min="10515" max="10515" width="50.28515625" style="275" customWidth="1"/>
    <col min="10516" max="10749" width="11.42578125" style="275"/>
    <col min="10750" max="10750" width="9.5703125" style="275" customWidth="1"/>
    <col min="10751" max="10751" width="9.85546875" style="275" customWidth="1"/>
    <col min="10752" max="10752" width="49.140625" style="275" customWidth="1"/>
    <col min="10753" max="10754" width="21.7109375" style="275" customWidth="1"/>
    <col min="10755" max="10755" width="32.85546875" style="275" customWidth="1"/>
    <col min="10756" max="10756" width="25.5703125" style="275" customWidth="1"/>
    <col min="10757" max="10757" width="26.5703125" style="275" customWidth="1"/>
    <col min="10758" max="10758" width="16" style="275" customWidth="1"/>
    <col min="10759" max="10759" width="12.7109375" style="275" customWidth="1"/>
    <col min="10760" max="10760" width="11.140625" style="275" customWidth="1"/>
    <col min="10761" max="10761" width="11.5703125" style="275" customWidth="1"/>
    <col min="10762" max="10762" width="11.28515625" style="275" customWidth="1"/>
    <col min="10763" max="10763" width="29" style="275" customWidth="1"/>
    <col min="10764" max="10764" width="12.42578125" style="275" customWidth="1"/>
    <col min="10765" max="10765" width="12.85546875" style="275" customWidth="1"/>
    <col min="10766" max="10766" width="11.28515625" style="275" customWidth="1"/>
    <col min="10767" max="10767" width="14.42578125" style="275" customWidth="1"/>
    <col min="10768" max="10768" width="10.140625" style="275" customWidth="1"/>
    <col min="10769" max="10769" width="10.5703125" style="275" customWidth="1"/>
    <col min="10770" max="10770" width="9.85546875" style="275" customWidth="1"/>
    <col min="10771" max="10771" width="50.28515625" style="275" customWidth="1"/>
    <col min="10772" max="11005" width="11.42578125" style="275"/>
    <col min="11006" max="11006" width="9.5703125" style="275" customWidth="1"/>
    <col min="11007" max="11007" width="9.85546875" style="275" customWidth="1"/>
    <col min="11008" max="11008" width="49.140625" style="275" customWidth="1"/>
    <col min="11009" max="11010" width="21.7109375" style="275" customWidth="1"/>
    <col min="11011" max="11011" width="32.85546875" style="275" customWidth="1"/>
    <col min="11012" max="11012" width="25.5703125" style="275" customWidth="1"/>
    <col min="11013" max="11013" width="26.5703125" style="275" customWidth="1"/>
    <col min="11014" max="11014" width="16" style="275" customWidth="1"/>
    <col min="11015" max="11015" width="12.7109375" style="275" customWidth="1"/>
    <col min="11016" max="11016" width="11.140625" style="275" customWidth="1"/>
    <col min="11017" max="11017" width="11.5703125" style="275" customWidth="1"/>
    <col min="11018" max="11018" width="11.28515625" style="275" customWidth="1"/>
    <col min="11019" max="11019" width="29" style="275" customWidth="1"/>
    <col min="11020" max="11020" width="12.42578125" style="275" customWidth="1"/>
    <col min="11021" max="11021" width="12.85546875" style="275" customWidth="1"/>
    <col min="11022" max="11022" width="11.28515625" style="275" customWidth="1"/>
    <col min="11023" max="11023" width="14.42578125" style="275" customWidth="1"/>
    <col min="11024" max="11024" width="10.140625" style="275" customWidth="1"/>
    <col min="11025" max="11025" width="10.5703125" style="275" customWidth="1"/>
    <col min="11026" max="11026" width="9.85546875" style="275" customWidth="1"/>
    <col min="11027" max="11027" width="50.28515625" style="275" customWidth="1"/>
    <col min="11028" max="11261" width="11.42578125" style="275"/>
    <col min="11262" max="11262" width="9.5703125" style="275" customWidth="1"/>
    <col min="11263" max="11263" width="9.85546875" style="275" customWidth="1"/>
    <col min="11264" max="11264" width="49.140625" style="275" customWidth="1"/>
    <col min="11265" max="11266" width="21.7109375" style="275" customWidth="1"/>
    <col min="11267" max="11267" width="32.85546875" style="275" customWidth="1"/>
    <col min="11268" max="11268" width="25.5703125" style="275" customWidth="1"/>
    <col min="11269" max="11269" width="26.5703125" style="275" customWidth="1"/>
    <col min="11270" max="11270" width="16" style="275" customWidth="1"/>
    <col min="11271" max="11271" width="12.7109375" style="275" customWidth="1"/>
    <col min="11272" max="11272" width="11.140625" style="275" customWidth="1"/>
    <col min="11273" max="11273" width="11.5703125" style="275" customWidth="1"/>
    <col min="11274" max="11274" width="11.28515625" style="275" customWidth="1"/>
    <col min="11275" max="11275" width="29" style="275" customWidth="1"/>
    <col min="11276" max="11276" width="12.42578125" style="275" customWidth="1"/>
    <col min="11277" max="11277" width="12.85546875" style="275" customWidth="1"/>
    <col min="11278" max="11278" width="11.28515625" style="275" customWidth="1"/>
    <col min="11279" max="11279" width="14.42578125" style="275" customWidth="1"/>
    <col min="11280" max="11280" width="10.140625" style="275" customWidth="1"/>
    <col min="11281" max="11281" width="10.5703125" style="275" customWidth="1"/>
    <col min="11282" max="11282" width="9.85546875" style="275" customWidth="1"/>
    <col min="11283" max="11283" width="50.28515625" style="275" customWidth="1"/>
    <col min="11284" max="11517" width="11.42578125" style="275"/>
    <col min="11518" max="11518" width="9.5703125" style="275" customWidth="1"/>
    <col min="11519" max="11519" width="9.85546875" style="275" customWidth="1"/>
    <col min="11520" max="11520" width="49.140625" style="275" customWidth="1"/>
    <col min="11521" max="11522" width="21.7109375" style="275" customWidth="1"/>
    <col min="11523" max="11523" width="32.85546875" style="275" customWidth="1"/>
    <col min="11524" max="11524" width="25.5703125" style="275" customWidth="1"/>
    <col min="11525" max="11525" width="26.5703125" style="275" customWidth="1"/>
    <col min="11526" max="11526" width="16" style="275" customWidth="1"/>
    <col min="11527" max="11527" width="12.7109375" style="275" customWidth="1"/>
    <col min="11528" max="11528" width="11.140625" style="275" customWidth="1"/>
    <col min="11529" max="11529" width="11.5703125" style="275" customWidth="1"/>
    <col min="11530" max="11530" width="11.28515625" style="275" customWidth="1"/>
    <col min="11531" max="11531" width="29" style="275" customWidth="1"/>
    <col min="11532" max="11532" width="12.42578125" style="275" customWidth="1"/>
    <col min="11533" max="11533" width="12.85546875" style="275" customWidth="1"/>
    <col min="11534" max="11534" width="11.28515625" style="275" customWidth="1"/>
    <col min="11535" max="11535" width="14.42578125" style="275" customWidth="1"/>
    <col min="11536" max="11536" width="10.140625" style="275" customWidth="1"/>
    <col min="11537" max="11537" width="10.5703125" style="275" customWidth="1"/>
    <col min="11538" max="11538" width="9.85546875" style="275" customWidth="1"/>
    <col min="11539" max="11539" width="50.28515625" style="275" customWidth="1"/>
    <col min="11540" max="11773" width="11.42578125" style="275"/>
    <col min="11774" max="11774" width="9.5703125" style="275" customWidth="1"/>
    <col min="11775" max="11775" width="9.85546875" style="275" customWidth="1"/>
    <col min="11776" max="11776" width="49.140625" style="275" customWidth="1"/>
    <col min="11777" max="11778" width="21.7109375" style="275" customWidth="1"/>
    <col min="11779" max="11779" width="32.85546875" style="275" customWidth="1"/>
    <col min="11780" max="11780" width="25.5703125" style="275" customWidth="1"/>
    <col min="11781" max="11781" width="26.5703125" style="275" customWidth="1"/>
    <col min="11782" max="11782" width="16" style="275" customWidth="1"/>
    <col min="11783" max="11783" width="12.7109375" style="275" customWidth="1"/>
    <col min="11784" max="11784" width="11.140625" style="275" customWidth="1"/>
    <col min="11785" max="11785" width="11.5703125" style="275" customWidth="1"/>
    <col min="11786" max="11786" width="11.28515625" style="275" customWidth="1"/>
    <col min="11787" max="11787" width="29" style="275" customWidth="1"/>
    <col min="11788" max="11788" width="12.42578125" style="275" customWidth="1"/>
    <col min="11789" max="11789" width="12.85546875" style="275" customWidth="1"/>
    <col min="11790" max="11790" width="11.28515625" style="275" customWidth="1"/>
    <col min="11791" max="11791" width="14.42578125" style="275" customWidth="1"/>
    <col min="11792" max="11792" width="10.140625" style="275" customWidth="1"/>
    <col min="11793" max="11793" width="10.5703125" style="275" customWidth="1"/>
    <col min="11794" max="11794" width="9.85546875" style="275" customWidth="1"/>
    <col min="11795" max="11795" width="50.28515625" style="275" customWidth="1"/>
    <col min="11796" max="12029" width="11.42578125" style="275"/>
    <col min="12030" max="12030" width="9.5703125" style="275" customWidth="1"/>
    <col min="12031" max="12031" width="9.85546875" style="275" customWidth="1"/>
    <col min="12032" max="12032" width="49.140625" style="275" customWidth="1"/>
    <col min="12033" max="12034" width="21.7109375" style="275" customWidth="1"/>
    <col min="12035" max="12035" width="32.85546875" style="275" customWidth="1"/>
    <col min="12036" max="12036" width="25.5703125" style="275" customWidth="1"/>
    <col min="12037" max="12037" width="26.5703125" style="275" customWidth="1"/>
    <col min="12038" max="12038" width="16" style="275" customWidth="1"/>
    <col min="12039" max="12039" width="12.7109375" style="275" customWidth="1"/>
    <col min="12040" max="12040" width="11.140625" style="275" customWidth="1"/>
    <col min="12041" max="12041" width="11.5703125" style="275" customWidth="1"/>
    <col min="12042" max="12042" width="11.28515625" style="275" customWidth="1"/>
    <col min="12043" max="12043" width="29" style="275" customWidth="1"/>
    <col min="12044" max="12044" width="12.42578125" style="275" customWidth="1"/>
    <col min="12045" max="12045" width="12.85546875" style="275" customWidth="1"/>
    <col min="12046" max="12046" width="11.28515625" style="275" customWidth="1"/>
    <col min="12047" max="12047" width="14.42578125" style="275" customWidth="1"/>
    <col min="12048" max="12048" width="10.140625" style="275" customWidth="1"/>
    <col min="12049" max="12049" width="10.5703125" style="275" customWidth="1"/>
    <col min="12050" max="12050" width="9.85546875" style="275" customWidth="1"/>
    <col min="12051" max="12051" width="50.28515625" style="275" customWidth="1"/>
    <col min="12052" max="12285" width="11.42578125" style="275"/>
    <col min="12286" max="12286" width="9.5703125" style="275" customWidth="1"/>
    <col min="12287" max="12287" width="9.85546875" style="275" customWidth="1"/>
    <col min="12288" max="12288" width="49.140625" style="275" customWidth="1"/>
    <col min="12289" max="12290" width="21.7109375" style="275" customWidth="1"/>
    <col min="12291" max="12291" width="32.85546875" style="275" customWidth="1"/>
    <col min="12292" max="12292" width="25.5703125" style="275" customWidth="1"/>
    <col min="12293" max="12293" width="26.5703125" style="275" customWidth="1"/>
    <col min="12294" max="12294" width="16" style="275" customWidth="1"/>
    <col min="12295" max="12295" width="12.7109375" style="275" customWidth="1"/>
    <col min="12296" max="12296" width="11.140625" style="275" customWidth="1"/>
    <col min="12297" max="12297" width="11.5703125" style="275" customWidth="1"/>
    <col min="12298" max="12298" width="11.28515625" style="275" customWidth="1"/>
    <col min="12299" max="12299" width="29" style="275" customWidth="1"/>
    <col min="12300" max="12300" width="12.42578125" style="275" customWidth="1"/>
    <col min="12301" max="12301" width="12.85546875" style="275" customWidth="1"/>
    <col min="12302" max="12302" width="11.28515625" style="275" customWidth="1"/>
    <col min="12303" max="12303" width="14.42578125" style="275" customWidth="1"/>
    <col min="12304" max="12304" width="10.140625" style="275" customWidth="1"/>
    <col min="12305" max="12305" width="10.5703125" style="275" customWidth="1"/>
    <col min="12306" max="12306" width="9.85546875" style="275" customWidth="1"/>
    <col min="12307" max="12307" width="50.28515625" style="275" customWidth="1"/>
    <col min="12308" max="12541" width="11.42578125" style="275"/>
    <col min="12542" max="12542" width="9.5703125" style="275" customWidth="1"/>
    <col min="12543" max="12543" width="9.85546875" style="275" customWidth="1"/>
    <col min="12544" max="12544" width="49.140625" style="275" customWidth="1"/>
    <col min="12545" max="12546" width="21.7109375" style="275" customWidth="1"/>
    <col min="12547" max="12547" width="32.85546875" style="275" customWidth="1"/>
    <col min="12548" max="12548" width="25.5703125" style="275" customWidth="1"/>
    <col min="12549" max="12549" width="26.5703125" style="275" customWidth="1"/>
    <col min="12550" max="12550" width="16" style="275" customWidth="1"/>
    <col min="12551" max="12551" width="12.7109375" style="275" customWidth="1"/>
    <col min="12552" max="12552" width="11.140625" style="275" customWidth="1"/>
    <col min="12553" max="12553" width="11.5703125" style="275" customWidth="1"/>
    <col min="12554" max="12554" width="11.28515625" style="275" customWidth="1"/>
    <col min="12555" max="12555" width="29" style="275" customWidth="1"/>
    <col min="12556" max="12556" width="12.42578125" style="275" customWidth="1"/>
    <col min="12557" max="12557" width="12.85546875" style="275" customWidth="1"/>
    <col min="12558" max="12558" width="11.28515625" style="275" customWidth="1"/>
    <col min="12559" max="12559" width="14.42578125" style="275" customWidth="1"/>
    <col min="12560" max="12560" width="10.140625" style="275" customWidth="1"/>
    <col min="12561" max="12561" width="10.5703125" style="275" customWidth="1"/>
    <col min="12562" max="12562" width="9.85546875" style="275" customWidth="1"/>
    <col min="12563" max="12563" width="50.28515625" style="275" customWidth="1"/>
    <col min="12564" max="12797" width="11.42578125" style="275"/>
    <col min="12798" max="12798" width="9.5703125" style="275" customWidth="1"/>
    <col min="12799" max="12799" width="9.85546875" style="275" customWidth="1"/>
    <col min="12800" max="12800" width="49.140625" style="275" customWidth="1"/>
    <col min="12801" max="12802" width="21.7109375" style="275" customWidth="1"/>
    <col min="12803" max="12803" width="32.85546875" style="275" customWidth="1"/>
    <col min="12804" max="12804" width="25.5703125" style="275" customWidth="1"/>
    <col min="12805" max="12805" width="26.5703125" style="275" customWidth="1"/>
    <col min="12806" max="12806" width="16" style="275" customWidth="1"/>
    <col min="12807" max="12807" width="12.7109375" style="275" customWidth="1"/>
    <col min="12808" max="12808" width="11.140625" style="275" customWidth="1"/>
    <col min="12809" max="12809" width="11.5703125" style="275" customWidth="1"/>
    <col min="12810" max="12810" width="11.28515625" style="275" customWidth="1"/>
    <col min="12811" max="12811" width="29" style="275" customWidth="1"/>
    <col min="12812" max="12812" width="12.42578125" style="275" customWidth="1"/>
    <col min="12813" max="12813" width="12.85546875" style="275" customWidth="1"/>
    <col min="12814" max="12814" width="11.28515625" style="275" customWidth="1"/>
    <col min="12815" max="12815" width="14.42578125" style="275" customWidth="1"/>
    <col min="12816" max="12816" width="10.140625" style="275" customWidth="1"/>
    <col min="12817" max="12817" width="10.5703125" style="275" customWidth="1"/>
    <col min="12818" max="12818" width="9.85546875" style="275" customWidth="1"/>
    <col min="12819" max="12819" width="50.28515625" style="275" customWidth="1"/>
    <col min="12820" max="13053" width="11.42578125" style="275"/>
    <col min="13054" max="13054" width="9.5703125" style="275" customWidth="1"/>
    <col min="13055" max="13055" width="9.85546875" style="275" customWidth="1"/>
    <col min="13056" max="13056" width="49.140625" style="275" customWidth="1"/>
    <col min="13057" max="13058" width="21.7109375" style="275" customWidth="1"/>
    <col min="13059" max="13059" width="32.85546875" style="275" customWidth="1"/>
    <col min="13060" max="13060" width="25.5703125" style="275" customWidth="1"/>
    <col min="13061" max="13061" width="26.5703125" style="275" customWidth="1"/>
    <col min="13062" max="13062" width="16" style="275" customWidth="1"/>
    <col min="13063" max="13063" width="12.7109375" style="275" customWidth="1"/>
    <col min="13064" max="13064" width="11.140625" style="275" customWidth="1"/>
    <col min="13065" max="13065" width="11.5703125" style="275" customWidth="1"/>
    <col min="13066" max="13066" width="11.28515625" style="275" customWidth="1"/>
    <col min="13067" max="13067" width="29" style="275" customWidth="1"/>
    <col min="13068" max="13068" width="12.42578125" style="275" customWidth="1"/>
    <col min="13069" max="13069" width="12.85546875" style="275" customWidth="1"/>
    <col min="13070" max="13070" width="11.28515625" style="275" customWidth="1"/>
    <col min="13071" max="13071" width="14.42578125" style="275" customWidth="1"/>
    <col min="13072" max="13072" width="10.140625" style="275" customWidth="1"/>
    <col min="13073" max="13073" width="10.5703125" style="275" customWidth="1"/>
    <col min="13074" max="13074" width="9.85546875" style="275" customWidth="1"/>
    <col min="13075" max="13075" width="50.28515625" style="275" customWidth="1"/>
    <col min="13076" max="13309" width="11.42578125" style="275"/>
    <col min="13310" max="13310" width="9.5703125" style="275" customWidth="1"/>
    <col min="13311" max="13311" width="9.85546875" style="275" customWidth="1"/>
    <col min="13312" max="13312" width="49.140625" style="275" customWidth="1"/>
    <col min="13313" max="13314" width="21.7109375" style="275" customWidth="1"/>
    <col min="13315" max="13315" width="32.85546875" style="275" customWidth="1"/>
    <col min="13316" max="13316" width="25.5703125" style="275" customWidth="1"/>
    <col min="13317" max="13317" width="26.5703125" style="275" customWidth="1"/>
    <col min="13318" max="13318" width="16" style="275" customWidth="1"/>
    <col min="13319" max="13319" width="12.7109375" style="275" customWidth="1"/>
    <col min="13320" max="13320" width="11.140625" style="275" customWidth="1"/>
    <col min="13321" max="13321" width="11.5703125" style="275" customWidth="1"/>
    <col min="13322" max="13322" width="11.28515625" style="275" customWidth="1"/>
    <col min="13323" max="13323" width="29" style="275" customWidth="1"/>
    <col min="13324" max="13324" width="12.42578125" style="275" customWidth="1"/>
    <col min="13325" max="13325" width="12.85546875" style="275" customWidth="1"/>
    <col min="13326" max="13326" width="11.28515625" style="275" customWidth="1"/>
    <col min="13327" max="13327" width="14.42578125" style="275" customWidth="1"/>
    <col min="13328" max="13328" width="10.140625" style="275" customWidth="1"/>
    <col min="13329" max="13329" width="10.5703125" style="275" customWidth="1"/>
    <col min="13330" max="13330" width="9.85546875" style="275" customWidth="1"/>
    <col min="13331" max="13331" width="50.28515625" style="275" customWidth="1"/>
    <col min="13332" max="13565" width="11.42578125" style="275"/>
    <col min="13566" max="13566" width="9.5703125" style="275" customWidth="1"/>
    <col min="13567" max="13567" width="9.85546875" style="275" customWidth="1"/>
    <col min="13568" max="13568" width="49.140625" style="275" customWidth="1"/>
    <col min="13569" max="13570" width="21.7109375" style="275" customWidth="1"/>
    <col min="13571" max="13571" width="32.85546875" style="275" customWidth="1"/>
    <col min="13572" max="13572" width="25.5703125" style="275" customWidth="1"/>
    <col min="13573" max="13573" width="26.5703125" style="275" customWidth="1"/>
    <col min="13574" max="13574" width="16" style="275" customWidth="1"/>
    <col min="13575" max="13575" width="12.7109375" style="275" customWidth="1"/>
    <col min="13576" max="13576" width="11.140625" style="275" customWidth="1"/>
    <col min="13577" max="13577" width="11.5703125" style="275" customWidth="1"/>
    <col min="13578" max="13578" width="11.28515625" style="275" customWidth="1"/>
    <col min="13579" max="13579" width="29" style="275" customWidth="1"/>
    <col min="13580" max="13580" width="12.42578125" style="275" customWidth="1"/>
    <col min="13581" max="13581" width="12.85546875" style="275" customWidth="1"/>
    <col min="13582" max="13582" width="11.28515625" style="275" customWidth="1"/>
    <col min="13583" max="13583" width="14.42578125" style="275" customWidth="1"/>
    <col min="13584" max="13584" width="10.140625" style="275" customWidth="1"/>
    <col min="13585" max="13585" width="10.5703125" style="275" customWidth="1"/>
    <col min="13586" max="13586" width="9.85546875" style="275" customWidth="1"/>
    <col min="13587" max="13587" width="50.28515625" style="275" customWidth="1"/>
    <col min="13588" max="13821" width="11.42578125" style="275"/>
    <col min="13822" max="13822" width="9.5703125" style="275" customWidth="1"/>
    <col min="13823" max="13823" width="9.85546875" style="275" customWidth="1"/>
    <col min="13824" max="13824" width="49.140625" style="275" customWidth="1"/>
    <col min="13825" max="13826" width="21.7109375" style="275" customWidth="1"/>
    <col min="13827" max="13827" width="32.85546875" style="275" customWidth="1"/>
    <col min="13828" max="13828" width="25.5703125" style="275" customWidth="1"/>
    <col min="13829" max="13829" width="26.5703125" style="275" customWidth="1"/>
    <col min="13830" max="13830" width="16" style="275" customWidth="1"/>
    <col min="13831" max="13831" width="12.7109375" style="275" customWidth="1"/>
    <col min="13832" max="13832" width="11.140625" style="275" customWidth="1"/>
    <col min="13833" max="13833" width="11.5703125" style="275" customWidth="1"/>
    <col min="13834" max="13834" width="11.28515625" style="275" customWidth="1"/>
    <col min="13835" max="13835" width="29" style="275" customWidth="1"/>
    <col min="13836" max="13836" width="12.42578125" style="275" customWidth="1"/>
    <col min="13837" max="13837" width="12.85546875" style="275" customWidth="1"/>
    <col min="13838" max="13838" width="11.28515625" style="275" customWidth="1"/>
    <col min="13839" max="13839" width="14.42578125" style="275" customWidth="1"/>
    <col min="13840" max="13840" width="10.140625" style="275" customWidth="1"/>
    <col min="13841" max="13841" width="10.5703125" style="275" customWidth="1"/>
    <col min="13842" max="13842" width="9.85546875" style="275" customWidth="1"/>
    <col min="13843" max="13843" width="50.28515625" style="275" customWidth="1"/>
    <col min="13844" max="14077" width="11.42578125" style="275"/>
    <col min="14078" max="14078" width="9.5703125" style="275" customWidth="1"/>
    <col min="14079" max="14079" width="9.85546875" style="275" customWidth="1"/>
    <col min="14080" max="14080" width="49.140625" style="275" customWidth="1"/>
    <col min="14081" max="14082" width="21.7109375" style="275" customWidth="1"/>
    <col min="14083" max="14083" width="32.85546875" style="275" customWidth="1"/>
    <col min="14084" max="14084" width="25.5703125" style="275" customWidth="1"/>
    <col min="14085" max="14085" width="26.5703125" style="275" customWidth="1"/>
    <col min="14086" max="14086" width="16" style="275" customWidth="1"/>
    <col min="14087" max="14087" width="12.7109375" style="275" customWidth="1"/>
    <col min="14088" max="14088" width="11.140625" style="275" customWidth="1"/>
    <col min="14089" max="14089" width="11.5703125" style="275" customWidth="1"/>
    <col min="14090" max="14090" width="11.28515625" style="275" customWidth="1"/>
    <col min="14091" max="14091" width="29" style="275" customWidth="1"/>
    <col min="14092" max="14092" width="12.42578125" style="275" customWidth="1"/>
    <col min="14093" max="14093" width="12.85546875" style="275" customWidth="1"/>
    <col min="14094" max="14094" width="11.28515625" style="275" customWidth="1"/>
    <col min="14095" max="14095" width="14.42578125" style="275" customWidth="1"/>
    <col min="14096" max="14096" width="10.140625" style="275" customWidth="1"/>
    <col min="14097" max="14097" width="10.5703125" style="275" customWidth="1"/>
    <col min="14098" max="14098" width="9.85546875" style="275" customWidth="1"/>
    <col min="14099" max="14099" width="50.28515625" style="275" customWidth="1"/>
    <col min="14100" max="14333" width="11.42578125" style="275"/>
    <col min="14334" max="14334" width="9.5703125" style="275" customWidth="1"/>
    <col min="14335" max="14335" width="9.85546875" style="275" customWidth="1"/>
    <col min="14336" max="14336" width="49.140625" style="275" customWidth="1"/>
    <col min="14337" max="14338" width="21.7109375" style="275" customWidth="1"/>
    <col min="14339" max="14339" width="32.85546875" style="275" customWidth="1"/>
    <col min="14340" max="14340" width="25.5703125" style="275" customWidth="1"/>
    <col min="14341" max="14341" width="26.5703125" style="275" customWidth="1"/>
    <col min="14342" max="14342" width="16" style="275" customWidth="1"/>
    <col min="14343" max="14343" width="12.7109375" style="275" customWidth="1"/>
    <col min="14344" max="14344" width="11.140625" style="275" customWidth="1"/>
    <col min="14345" max="14345" width="11.5703125" style="275" customWidth="1"/>
    <col min="14346" max="14346" width="11.28515625" style="275" customWidth="1"/>
    <col min="14347" max="14347" width="29" style="275" customWidth="1"/>
    <col min="14348" max="14348" width="12.42578125" style="275" customWidth="1"/>
    <col min="14349" max="14349" width="12.85546875" style="275" customWidth="1"/>
    <col min="14350" max="14350" width="11.28515625" style="275" customWidth="1"/>
    <col min="14351" max="14351" width="14.42578125" style="275" customWidth="1"/>
    <col min="14352" max="14352" width="10.140625" style="275" customWidth="1"/>
    <col min="14353" max="14353" width="10.5703125" style="275" customWidth="1"/>
    <col min="14354" max="14354" width="9.85546875" style="275" customWidth="1"/>
    <col min="14355" max="14355" width="50.28515625" style="275" customWidth="1"/>
    <col min="14356" max="14589" width="11.42578125" style="275"/>
    <col min="14590" max="14590" width="9.5703125" style="275" customWidth="1"/>
    <col min="14591" max="14591" width="9.85546875" style="275" customWidth="1"/>
    <col min="14592" max="14592" width="49.140625" style="275" customWidth="1"/>
    <col min="14593" max="14594" width="21.7109375" style="275" customWidth="1"/>
    <col min="14595" max="14595" width="32.85546875" style="275" customWidth="1"/>
    <col min="14596" max="14596" width="25.5703125" style="275" customWidth="1"/>
    <col min="14597" max="14597" width="26.5703125" style="275" customWidth="1"/>
    <col min="14598" max="14598" width="16" style="275" customWidth="1"/>
    <col min="14599" max="14599" width="12.7109375" style="275" customWidth="1"/>
    <col min="14600" max="14600" width="11.140625" style="275" customWidth="1"/>
    <col min="14601" max="14601" width="11.5703125" style="275" customWidth="1"/>
    <col min="14602" max="14602" width="11.28515625" style="275" customWidth="1"/>
    <col min="14603" max="14603" width="29" style="275" customWidth="1"/>
    <col min="14604" max="14604" width="12.42578125" style="275" customWidth="1"/>
    <col min="14605" max="14605" width="12.85546875" style="275" customWidth="1"/>
    <col min="14606" max="14606" width="11.28515625" style="275" customWidth="1"/>
    <col min="14607" max="14607" width="14.42578125" style="275" customWidth="1"/>
    <col min="14608" max="14608" width="10.140625" style="275" customWidth="1"/>
    <col min="14609" max="14609" width="10.5703125" style="275" customWidth="1"/>
    <col min="14610" max="14610" width="9.85546875" style="275" customWidth="1"/>
    <col min="14611" max="14611" width="50.28515625" style="275" customWidth="1"/>
    <col min="14612" max="14845" width="11.42578125" style="275"/>
    <col min="14846" max="14846" width="9.5703125" style="275" customWidth="1"/>
    <col min="14847" max="14847" width="9.85546875" style="275" customWidth="1"/>
    <col min="14848" max="14848" width="49.140625" style="275" customWidth="1"/>
    <col min="14849" max="14850" width="21.7109375" style="275" customWidth="1"/>
    <col min="14851" max="14851" width="32.85546875" style="275" customWidth="1"/>
    <col min="14852" max="14852" width="25.5703125" style="275" customWidth="1"/>
    <col min="14853" max="14853" width="26.5703125" style="275" customWidth="1"/>
    <col min="14854" max="14854" width="16" style="275" customWidth="1"/>
    <col min="14855" max="14855" width="12.7109375" style="275" customWidth="1"/>
    <col min="14856" max="14856" width="11.140625" style="275" customWidth="1"/>
    <col min="14857" max="14857" width="11.5703125" style="275" customWidth="1"/>
    <col min="14858" max="14858" width="11.28515625" style="275" customWidth="1"/>
    <col min="14859" max="14859" width="29" style="275" customWidth="1"/>
    <col min="14860" max="14860" width="12.42578125" style="275" customWidth="1"/>
    <col min="14861" max="14861" width="12.85546875" style="275" customWidth="1"/>
    <col min="14862" max="14862" width="11.28515625" style="275" customWidth="1"/>
    <col min="14863" max="14863" width="14.42578125" style="275" customWidth="1"/>
    <col min="14864" max="14864" width="10.140625" style="275" customWidth="1"/>
    <col min="14865" max="14865" width="10.5703125" style="275" customWidth="1"/>
    <col min="14866" max="14866" width="9.85546875" style="275" customWidth="1"/>
    <col min="14867" max="14867" width="50.28515625" style="275" customWidth="1"/>
    <col min="14868" max="15101" width="11.42578125" style="275"/>
    <col min="15102" max="15102" width="9.5703125" style="275" customWidth="1"/>
    <col min="15103" max="15103" width="9.85546875" style="275" customWidth="1"/>
    <col min="15104" max="15104" width="49.140625" style="275" customWidth="1"/>
    <col min="15105" max="15106" width="21.7109375" style="275" customWidth="1"/>
    <col min="15107" max="15107" width="32.85546875" style="275" customWidth="1"/>
    <col min="15108" max="15108" width="25.5703125" style="275" customWidth="1"/>
    <col min="15109" max="15109" width="26.5703125" style="275" customWidth="1"/>
    <col min="15110" max="15110" width="16" style="275" customWidth="1"/>
    <col min="15111" max="15111" width="12.7109375" style="275" customWidth="1"/>
    <col min="15112" max="15112" width="11.140625" style="275" customWidth="1"/>
    <col min="15113" max="15113" width="11.5703125" style="275" customWidth="1"/>
    <col min="15114" max="15114" width="11.28515625" style="275" customWidth="1"/>
    <col min="15115" max="15115" width="29" style="275" customWidth="1"/>
    <col min="15116" max="15116" width="12.42578125" style="275" customWidth="1"/>
    <col min="15117" max="15117" width="12.85546875" style="275" customWidth="1"/>
    <col min="15118" max="15118" width="11.28515625" style="275" customWidth="1"/>
    <col min="15119" max="15119" width="14.42578125" style="275" customWidth="1"/>
    <col min="15120" max="15120" width="10.140625" style="275" customWidth="1"/>
    <col min="15121" max="15121" width="10.5703125" style="275" customWidth="1"/>
    <col min="15122" max="15122" width="9.85546875" style="275" customWidth="1"/>
    <col min="15123" max="15123" width="50.28515625" style="275" customWidth="1"/>
    <col min="15124" max="15357" width="11.42578125" style="275"/>
    <col min="15358" max="15358" width="9.5703125" style="275" customWidth="1"/>
    <col min="15359" max="15359" width="9.85546875" style="275" customWidth="1"/>
    <col min="15360" max="15360" width="49.140625" style="275" customWidth="1"/>
    <col min="15361" max="15362" width="21.7109375" style="275" customWidth="1"/>
    <col min="15363" max="15363" width="32.85546875" style="275" customWidth="1"/>
    <col min="15364" max="15364" width="25.5703125" style="275" customWidth="1"/>
    <col min="15365" max="15365" width="26.5703125" style="275" customWidth="1"/>
    <col min="15366" max="15366" width="16" style="275" customWidth="1"/>
    <col min="15367" max="15367" width="12.7109375" style="275" customWidth="1"/>
    <col min="15368" max="15368" width="11.140625" style="275" customWidth="1"/>
    <col min="15369" max="15369" width="11.5703125" style="275" customWidth="1"/>
    <col min="15370" max="15370" width="11.28515625" style="275" customWidth="1"/>
    <col min="15371" max="15371" width="29" style="275" customWidth="1"/>
    <col min="15372" max="15372" width="12.42578125" style="275" customWidth="1"/>
    <col min="15373" max="15373" width="12.85546875" style="275" customWidth="1"/>
    <col min="15374" max="15374" width="11.28515625" style="275" customWidth="1"/>
    <col min="15375" max="15375" width="14.42578125" style="275" customWidth="1"/>
    <col min="15376" max="15376" width="10.140625" style="275" customWidth="1"/>
    <col min="15377" max="15377" width="10.5703125" style="275" customWidth="1"/>
    <col min="15378" max="15378" width="9.85546875" style="275" customWidth="1"/>
    <col min="15379" max="15379" width="50.28515625" style="275" customWidth="1"/>
    <col min="15380" max="15613" width="11.42578125" style="275"/>
    <col min="15614" max="15614" width="9.5703125" style="275" customWidth="1"/>
    <col min="15615" max="15615" width="9.85546875" style="275" customWidth="1"/>
    <col min="15616" max="15616" width="49.140625" style="275" customWidth="1"/>
    <col min="15617" max="15618" width="21.7109375" style="275" customWidth="1"/>
    <col min="15619" max="15619" width="32.85546875" style="275" customWidth="1"/>
    <col min="15620" max="15620" width="25.5703125" style="275" customWidth="1"/>
    <col min="15621" max="15621" width="26.5703125" style="275" customWidth="1"/>
    <col min="15622" max="15622" width="16" style="275" customWidth="1"/>
    <col min="15623" max="15623" width="12.7109375" style="275" customWidth="1"/>
    <col min="15624" max="15624" width="11.140625" style="275" customWidth="1"/>
    <col min="15625" max="15625" width="11.5703125" style="275" customWidth="1"/>
    <col min="15626" max="15626" width="11.28515625" style="275" customWidth="1"/>
    <col min="15627" max="15627" width="29" style="275" customWidth="1"/>
    <col min="15628" max="15628" width="12.42578125" style="275" customWidth="1"/>
    <col min="15629" max="15629" width="12.85546875" style="275" customWidth="1"/>
    <col min="15630" max="15630" width="11.28515625" style="275" customWidth="1"/>
    <col min="15631" max="15631" width="14.42578125" style="275" customWidth="1"/>
    <col min="15632" max="15632" width="10.140625" style="275" customWidth="1"/>
    <col min="15633" max="15633" width="10.5703125" style="275" customWidth="1"/>
    <col min="15634" max="15634" width="9.85546875" style="275" customWidth="1"/>
    <col min="15635" max="15635" width="50.28515625" style="275" customWidth="1"/>
    <col min="15636" max="15869" width="11.42578125" style="275"/>
    <col min="15870" max="15870" width="9.5703125" style="275" customWidth="1"/>
    <col min="15871" max="15871" width="9.85546875" style="275" customWidth="1"/>
    <col min="15872" max="15872" width="49.140625" style="275" customWidth="1"/>
    <col min="15873" max="15874" width="21.7109375" style="275" customWidth="1"/>
    <col min="15875" max="15875" width="32.85546875" style="275" customWidth="1"/>
    <col min="15876" max="15876" width="25.5703125" style="275" customWidth="1"/>
    <col min="15877" max="15877" width="26.5703125" style="275" customWidth="1"/>
    <col min="15878" max="15878" width="16" style="275" customWidth="1"/>
    <col min="15879" max="15879" width="12.7109375" style="275" customWidth="1"/>
    <col min="15880" max="15880" width="11.140625" style="275" customWidth="1"/>
    <col min="15881" max="15881" width="11.5703125" style="275" customWidth="1"/>
    <col min="15882" max="15882" width="11.28515625" style="275" customWidth="1"/>
    <col min="15883" max="15883" width="29" style="275" customWidth="1"/>
    <col min="15884" max="15884" width="12.42578125" style="275" customWidth="1"/>
    <col min="15885" max="15885" width="12.85546875" style="275" customWidth="1"/>
    <col min="15886" max="15886" width="11.28515625" style="275" customWidth="1"/>
    <col min="15887" max="15887" width="14.42578125" style="275" customWidth="1"/>
    <col min="15888" max="15888" width="10.140625" style="275" customWidth="1"/>
    <col min="15889" max="15889" width="10.5703125" style="275" customWidth="1"/>
    <col min="15890" max="15890" width="9.85546875" style="275" customWidth="1"/>
    <col min="15891" max="15891" width="50.28515625" style="275" customWidth="1"/>
    <col min="15892" max="16125" width="11.42578125" style="275"/>
    <col min="16126" max="16126" width="9.5703125" style="275" customWidth="1"/>
    <col min="16127" max="16127" width="9.85546875" style="275" customWidth="1"/>
    <col min="16128" max="16128" width="49.140625" style="275" customWidth="1"/>
    <col min="16129" max="16130" width="21.7109375" style="275" customWidth="1"/>
    <col min="16131" max="16131" width="32.85546875" style="275" customWidth="1"/>
    <col min="16132" max="16132" width="25.5703125" style="275" customWidth="1"/>
    <col min="16133" max="16133" width="26.5703125" style="275" customWidth="1"/>
    <col min="16134" max="16134" width="16" style="275" customWidth="1"/>
    <col min="16135" max="16135" width="12.7109375" style="275" customWidth="1"/>
    <col min="16136" max="16136" width="11.140625" style="275" customWidth="1"/>
    <col min="16137" max="16137" width="11.5703125" style="275" customWidth="1"/>
    <col min="16138" max="16138" width="11.28515625" style="275" customWidth="1"/>
    <col min="16139" max="16139" width="29" style="275" customWidth="1"/>
    <col min="16140" max="16140" width="12.42578125" style="275" customWidth="1"/>
    <col min="16141" max="16141" width="12.85546875" style="275" customWidth="1"/>
    <col min="16142" max="16142" width="11.28515625" style="275" customWidth="1"/>
    <col min="16143" max="16143" width="14.42578125" style="275" customWidth="1"/>
    <col min="16144" max="16144" width="10.140625" style="275" customWidth="1"/>
    <col min="16145" max="16145" width="10.5703125" style="275" customWidth="1"/>
    <col min="16146" max="16146" width="9.85546875" style="275" customWidth="1"/>
    <col min="16147" max="16147" width="43.140625" style="275" customWidth="1"/>
    <col min="16148" max="16148" width="11.42578125" style="275"/>
    <col min="16149" max="16149" width="13" style="275" bestFit="1" customWidth="1"/>
    <col min="16150" max="16150" width="15.140625" style="275" customWidth="1"/>
    <col min="16151" max="16151" width="11.42578125" style="275"/>
    <col min="16152" max="16152" width="14.7109375" style="275" bestFit="1" customWidth="1"/>
    <col min="16153" max="16153" width="15.140625" style="275" bestFit="1" customWidth="1"/>
    <col min="16154" max="16384" width="11.42578125" style="275"/>
  </cols>
  <sheetData>
    <row r="1" spans="1:53" ht="15" customHeight="1" x14ac:dyDescent="0.2">
      <c r="A1" s="272" t="s">
        <v>391</v>
      </c>
      <c r="B1" s="273"/>
      <c r="C1" s="273"/>
      <c r="D1" s="273"/>
      <c r="E1" s="273"/>
      <c r="F1" s="273"/>
      <c r="G1" s="273"/>
      <c r="H1" s="273"/>
      <c r="I1" s="273"/>
      <c r="J1" s="273"/>
      <c r="K1" s="273"/>
      <c r="L1" s="273"/>
      <c r="M1" s="273"/>
      <c r="N1" s="365"/>
      <c r="O1" s="273"/>
      <c r="P1" s="273"/>
      <c r="Q1" s="273"/>
      <c r="R1" s="273"/>
      <c r="S1" s="273"/>
      <c r="T1" s="273"/>
      <c r="U1" s="366"/>
      <c r="V1" s="274"/>
      <c r="AG1" s="277" t="s">
        <v>805</v>
      </c>
      <c r="AH1" s="278" t="s">
        <v>428</v>
      </c>
      <c r="AI1" s="279" t="s">
        <v>430</v>
      </c>
      <c r="AJ1" s="280" t="s">
        <v>432</v>
      </c>
      <c r="AK1" s="281" t="s">
        <v>433</v>
      </c>
      <c r="AL1" s="282" t="s">
        <v>435</v>
      </c>
      <c r="AM1" s="283"/>
    </row>
    <row r="2" spans="1:53" ht="15" customHeight="1" x14ac:dyDescent="0.25">
      <c r="A2" s="284" t="s">
        <v>0</v>
      </c>
      <c r="B2" s="285"/>
      <c r="C2" s="285"/>
      <c r="D2" s="285"/>
      <c r="E2" s="285"/>
      <c r="F2" s="285"/>
      <c r="G2" s="285"/>
      <c r="H2" s="285"/>
      <c r="I2" s="285"/>
      <c r="J2" s="285"/>
      <c r="K2" s="285"/>
      <c r="L2" s="285"/>
      <c r="M2" s="286"/>
      <c r="N2" s="286"/>
      <c r="O2" s="285"/>
      <c r="P2" s="285"/>
      <c r="Q2" s="285"/>
      <c r="R2" s="285"/>
      <c r="S2" s="285"/>
      <c r="T2" s="285"/>
      <c r="U2" s="367"/>
      <c r="V2" s="274"/>
      <c r="Z2" s="287" t="s">
        <v>77</v>
      </c>
      <c r="AH2" s="288" t="s">
        <v>429</v>
      </c>
      <c r="AI2" s="289" t="s">
        <v>431</v>
      </c>
      <c r="AJ2" s="290"/>
      <c r="AK2" s="291" t="s">
        <v>434</v>
      </c>
      <c r="AL2" s="292" t="s">
        <v>639</v>
      </c>
      <c r="AM2" s="283"/>
    </row>
    <row r="3" spans="1:53" ht="15" customHeight="1" x14ac:dyDescent="0.25">
      <c r="A3" s="284" t="s">
        <v>436</v>
      </c>
      <c r="B3" s="285"/>
      <c r="C3" s="285"/>
      <c r="D3" s="285"/>
      <c r="E3" s="285"/>
      <c r="F3" s="285"/>
      <c r="G3" s="285"/>
      <c r="H3" s="285"/>
      <c r="I3" s="285"/>
      <c r="J3" s="285"/>
      <c r="K3" s="285"/>
      <c r="L3" s="285"/>
      <c r="M3" s="286"/>
      <c r="N3" s="286"/>
      <c r="O3" s="285"/>
      <c r="P3" s="285"/>
      <c r="Q3" s="285"/>
      <c r="R3" s="285"/>
      <c r="S3" s="285"/>
      <c r="T3" s="285"/>
      <c r="U3" s="367"/>
      <c r="V3" s="274"/>
      <c r="Z3" s="293">
        <v>42370</v>
      </c>
      <c r="AM3" s="539"/>
    </row>
    <row r="4" spans="1:53" x14ac:dyDescent="0.2">
      <c r="A4" s="284"/>
      <c r="B4" s="285"/>
      <c r="C4" s="285"/>
      <c r="D4" s="285"/>
      <c r="E4" s="285"/>
      <c r="F4" s="285"/>
      <c r="G4" s="285"/>
      <c r="H4" s="285"/>
      <c r="I4" s="285"/>
      <c r="J4" s="285"/>
      <c r="K4" s="285"/>
      <c r="L4" s="285"/>
      <c r="M4" s="285"/>
      <c r="N4" s="368"/>
      <c r="O4" s="285"/>
      <c r="P4" s="285"/>
      <c r="Q4" s="285"/>
      <c r="R4" s="285"/>
      <c r="S4" s="285"/>
      <c r="T4" s="285"/>
      <c r="U4" s="367"/>
      <c r="V4" s="274"/>
    </row>
    <row r="5" spans="1:53" s="297" customFormat="1" ht="18" customHeight="1" x14ac:dyDescent="0.25">
      <c r="A5" s="294" t="s">
        <v>1</v>
      </c>
      <c r="B5" s="295"/>
      <c r="C5" s="295"/>
      <c r="D5" s="295"/>
      <c r="E5" s="295"/>
      <c r="F5" s="295"/>
      <c r="G5" s="295"/>
      <c r="H5" s="295"/>
      <c r="I5" s="295"/>
      <c r="J5" s="295"/>
      <c r="K5" s="295"/>
      <c r="L5" s="295"/>
      <c r="M5" s="295"/>
      <c r="N5" s="369"/>
      <c r="O5" s="370"/>
      <c r="P5" s="308"/>
      <c r="Q5" s="369"/>
      <c r="R5" s="369"/>
      <c r="S5" s="369"/>
      <c r="T5" s="369"/>
      <c r="U5" s="371"/>
      <c r="V5" s="296"/>
      <c r="W5" s="296"/>
      <c r="X5" s="296"/>
      <c r="Y5" s="296"/>
      <c r="Z5" s="298"/>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row>
    <row r="6" spans="1:53" s="297" customFormat="1" ht="14.25" customHeight="1" x14ac:dyDescent="0.25">
      <c r="A6" s="294" t="s">
        <v>2</v>
      </c>
      <c r="B6" s="295"/>
      <c r="C6" s="295"/>
      <c r="D6" s="295"/>
      <c r="E6" s="295"/>
      <c r="F6" s="370"/>
      <c r="G6" s="370"/>
      <c r="H6" s="370"/>
      <c r="I6" s="370"/>
      <c r="J6" s="370"/>
      <c r="K6" s="370"/>
      <c r="L6" s="370"/>
      <c r="M6" s="370"/>
      <c r="N6" s="369"/>
      <c r="O6" s="370"/>
      <c r="P6" s="308"/>
      <c r="Q6" s="369"/>
      <c r="R6" s="369"/>
      <c r="S6" s="369"/>
      <c r="T6" s="369"/>
      <c r="U6" s="371"/>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row>
    <row r="7" spans="1:53" s="297" customFormat="1" ht="18.75" customHeight="1" thickBot="1" x14ac:dyDescent="0.3">
      <c r="A7" s="294" t="s">
        <v>142</v>
      </c>
      <c r="B7" s="295"/>
      <c r="C7" s="295"/>
      <c r="D7" s="370"/>
      <c r="E7" s="370"/>
      <c r="F7" s="370"/>
      <c r="G7" s="370"/>
      <c r="H7" s="370"/>
      <c r="I7" s="370"/>
      <c r="J7" s="370"/>
      <c r="K7" s="370"/>
      <c r="L7" s="370"/>
      <c r="M7" s="370"/>
      <c r="N7" s="369"/>
      <c r="O7" s="370"/>
      <c r="P7" s="308"/>
      <c r="Q7" s="369"/>
      <c r="R7" s="369"/>
      <c r="S7" s="369"/>
      <c r="T7" s="369"/>
      <c r="U7" s="371"/>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row>
    <row r="8" spans="1:53" s="297" customFormat="1" ht="18" customHeight="1" thickBot="1" x14ac:dyDescent="0.3">
      <c r="A8" s="299" t="s">
        <v>427</v>
      </c>
      <c r="B8" s="300"/>
      <c r="C8" s="300"/>
      <c r="D8" s="372">
        <f>+Z3</f>
        <v>42370</v>
      </c>
      <c r="E8" s="370"/>
      <c r="F8" s="370"/>
      <c r="G8" s="370"/>
      <c r="H8" s="370"/>
      <c r="I8" s="370"/>
      <c r="J8" s="370"/>
      <c r="K8" s="370"/>
      <c r="L8" s="1421"/>
      <c r="M8" s="1421"/>
      <c r="N8" s="373"/>
      <c r="O8" s="374"/>
      <c r="P8" s="375"/>
      <c r="Q8" s="373"/>
      <c r="R8" s="373"/>
      <c r="S8" s="373"/>
      <c r="T8" s="1497">
        <f ca="1">TODAY()</f>
        <v>42426</v>
      </c>
      <c r="U8" s="149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row>
    <row r="9" spans="1:53" ht="65.25" customHeight="1" thickBot="1" x14ac:dyDescent="0.25">
      <c r="A9" s="1432" t="s">
        <v>3</v>
      </c>
      <c r="B9" s="1432" t="s">
        <v>4</v>
      </c>
      <c r="C9" s="1432" t="s">
        <v>1659</v>
      </c>
      <c r="D9" s="1434" t="s">
        <v>6</v>
      </c>
      <c r="E9" s="1417" t="s">
        <v>7</v>
      </c>
      <c r="F9" s="1432" t="s">
        <v>8</v>
      </c>
      <c r="G9" s="1432" t="s">
        <v>9</v>
      </c>
      <c r="H9" s="1432" t="s">
        <v>10</v>
      </c>
      <c r="I9" s="1417" t="s">
        <v>11</v>
      </c>
      <c r="J9" s="1417" t="s">
        <v>12</v>
      </c>
      <c r="K9" s="1436" t="s">
        <v>13</v>
      </c>
      <c r="L9" s="1434" t="s">
        <v>14</v>
      </c>
      <c r="M9" s="1417" t="s">
        <v>15</v>
      </c>
      <c r="N9" s="1440" t="s">
        <v>16</v>
      </c>
      <c r="O9" s="1419" t="s">
        <v>17</v>
      </c>
      <c r="P9" s="1417" t="s">
        <v>295</v>
      </c>
      <c r="Q9" s="1417" t="s">
        <v>296</v>
      </c>
      <c r="R9" s="1417" t="s">
        <v>18</v>
      </c>
      <c r="S9" s="1436" t="s">
        <v>19</v>
      </c>
      <c r="T9" s="1438" t="s">
        <v>20</v>
      </c>
      <c r="U9" s="1439"/>
      <c r="V9" s="1474" t="s">
        <v>23</v>
      </c>
      <c r="Y9" s="1417" t="s">
        <v>78</v>
      </c>
      <c r="AA9" s="1432" t="s">
        <v>139</v>
      </c>
      <c r="AB9" s="1417" t="s">
        <v>426</v>
      </c>
    </row>
    <row r="10" spans="1:53" ht="26.25" customHeight="1" thickBot="1" x14ac:dyDescent="0.25">
      <c r="A10" s="1433"/>
      <c r="B10" s="1433"/>
      <c r="C10" s="1433"/>
      <c r="D10" s="1435"/>
      <c r="E10" s="1418"/>
      <c r="F10" s="1433"/>
      <c r="G10" s="1433"/>
      <c r="H10" s="1433"/>
      <c r="I10" s="1418"/>
      <c r="J10" s="1418"/>
      <c r="K10" s="1437"/>
      <c r="L10" s="1435"/>
      <c r="M10" s="1418"/>
      <c r="N10" s="1441"/>
      <c r="O10" s="1420"/>
      <c r="P10" s="1418"/>
      <c r="Q10" s="1418"/>
      <c r="R10" s="1418"/>
      <c r="S10" s="1437"/>
      <c r="T10" s="301" t="s">
        <v>21</v>
      </c>
      <c r="U10" s="302" t="s">
        <v>22</v>
      </c>
      <c r="V10" s="1582"/>
      <c r="Y10" s="1418"/>
      <c r="AA10" s="1499"/>
      <c r="AB10" s="1446"/>
    </row>
    <row r="11" spans="1:53" ht="26.25" customHeight="1" thickBot="1" x14ac:dyDescent="0.25">
      <c r="A11" s="837" t="s">
        <v>1466</v>
      </c>
      <c r="B11" s="838"/>
      <c r="C11" s="838"/>
      <c r="D11" s="838"/>
      <c r="E11" s="838"/>
      <c r="F11" s="838"/>
      <c r="G11" s="838"/>
      <c r="H11" s="839"/>
      <c r="I11" s="839"/>
      <c r="J11" s="839"/>
      <c r="K11" s="840"/>
      <c r="L11" s="840"/>
      <c r="M11" s="841"/>
      <c r="N11" s="842"/>
      <c r="O11" s="842"/>
      <c r="P11" s="843"/>
      <c r="Q11" s="841"/>
      <c r="R11" s="841"/>
      <c r="S11" s="841"/>
      <c r="T11" s="842"/>
      <c r="U11" s="842"/>
      <c r="V11" s="842"/>
      <c r="W11" s="842"/>
      <c r="X11" s="842"/>
      <c r="Y11" s="844"/>
      <c r="AA11" s="322"/>
      <c r="AB11" s="363"/>
    </row>
    <row r="12" spans="1:53" ht="240.75" thickBot="1" x14ac:dyDescent="0.25">
      <c r="A12" s="406">
        <v>11</v>
      </c>
      <c r="B12" s="408">
        <v>0</v>
      </c>
      <c r="C12" s="410" t="s">
        <v>1682</v>
      </c>
      <c r="D12" s="410" t="s">
        <v>1316</v>
      </c>
      <c r="E12" s="410" t="s">
        <v>680</v>
      </c>
      <c r="F12" s="726" t="s">
        <v>1334</v>
      </c>
      <c r="G12" s="627" t="s">
        <v>680</v>
      </c>
      <c r="H12" s="726" t="s">
        <v>1405</v>
      </c>
      <c r="I12" s="726" t="s">
        <v>1406</v>
      </c>
      <c r="J12" s="494">
        <v>1</v>
      </c>
      <c r="K12" s="470">
        <v>41828</v>
      </c>
      <c r="L12" s="470">
        <v>42035</v>
      </c>
      <c r="M12" s="314">
        <f t="shared" ref="M12:M44" si="0">(+L12-K12)/7</f>
        <v>29.571428571428573</v>
      </c>
      <c r="N12" s="315" t="s">
        <v>1470</v>
      </c>
      <c r="O12" s="316">
        <f>'Plan General'!N28</f>
        <v>1</v>
      </c>
      <c r="P12" s="317">
        <f t="shared" ref="P12:P44" si="1">IF(O12/J12&gt;1,1,+O12/J12)</f>
        <v>1</v>
      </c>
      <c r="Q12" s="318">
        <f t="shared" ref="Q12:Q44" si="2">+M12*P12</f>
        <v>29.571428571428573</v>
      </c>
      <c r="R12" s="318">
        <f t="shared" ref="R12:R44" ca="1" si="3">IF(L12&lt;=$T$8,Q12,0)</f>
        <v>29.571428571428573</v>
      </c>
      <c r="S12" s="318">
        <f t="shared" ref="S12:S44" ca="1" si="4">IF($T$8&gt;=L12,M12,0)</f>
        <v>29.571428571428573</v>
      </c>
      <c r="T12" s="319"/>
      <c r="U12" s="319"/>
      <c r="V12" s="207" t="str">
        <f>'Plan General'!U28</f>
        <v>Dado que desde la vigencia 2014, los recursos para la operación del Plan Vial Regional del Viceministerio de Transporte corresponden al Presupuesto General de la Nación  (Recursos 10 y 13) no ha sido necesario elaborar ni ejecutar un plan de operaciones del programa como se hizo en vigencias anteriores. (2009-2013)Teniendo en cuenta que el programa será financiado a partir de  2015 con recursos de la Nación y que no se prevé la realización de un nuevo crédito en el corto plazo se determina que esta actividad pierde vigencia.</v>
      </c>
      <c r="W12" s="320">
        <f t="shared" ref="W12:W44" si="5">IF(P12=100%,2,0)</f>
        <v>2</v>
      </c>
      <c r="X12" s="320">
        <f t="shared" ref="X12:X44" si="6">IF(L12&lt;$Z$3,0,1)</f>
        <v>0</v>
      </c>
      <c r="Y12" s="721" t="str">
        <f t="shared" ref="Y12:Y44" si="7">IF(W12+X12&gt;1,"CUMPLIDA",IF(X12=1,"EN TERMINO","VENCIDA"))</f>
        <v>CUMPLIDA</v>
      </c>
      <c r="AA12" s="322"/>
      <c r="AB12" s="363" t="str">
        <f>IF(Y12="CUMPLIDA","CUMPLIDA",IF(Y12="EN TERMINO","EN TERMINO","VENCIDA"))</f>
        <v>CUMPLIDA</v>
      </c>
      <c r="AE12" s="444"/>
    </row>
    <row r="13" spans="1:53" ht="72" x14ac:dyDescent="0.2">
      <c r="A13" s="1480">
        <v>12</v>
      </c>
      <c r="B13" s="1396">
        <v>0</v>
      </c>
      <c r="C13" s="1397" t="s">
        <v>1683</v>
      </c>
      <c r="D13" s="1397" t="s">
        <v>1316</v>
      </c>
      <c r="E13" s="1397" t="s">
        <v>680</v>
      </c>
      <c r="F13" s="1033" t="s">
        <v>1335</v>
      </c>
      <c r="G13" s="1009" t="s">
        <v>680</v>
      </c>
      <c r="H13" s="1033" t="s">
        <v>1407</v>
      </c>
      <c r="I13" s="1033" t="s">
        <v>1408</v>
      </c>
      <c r="J13" s="496">
        <v>1</v>
      </c>
      <c r="K13" s="474">
        <v>41820</v>
      </c>
      <c r="L13" s="474">
        <v>41942</v>
      </c>
      <c r="M13" s="475">
        <f t="shared" si="0"/>
        <v>17.428571428571427</v>
      </c>
      <c r="N13" s="867" t="s">
        <v>1470</v>
      </c>
      <c r="O13" s="477">
        <f>'Plan General'!N29</f>
        <v>1</v>
      </c>
      <c r="P13" s="478">
        <f t="shared" si="1"/>
        <v>1</v>
      </c>
      <c r="Q13" s="479">
        <f t="shared" si="2"/>
        <v>17.428571428571427</v>
      </c>
      <c r="R13" s="479">
        <f t="shared" ca="1" si="3"/>
        <v>17.428571428571427</v>
      </c>
      <c r="S13" s="479">
        <f t="shared" ca="1" si="4"/>
        <v>17.428571428571427</v>
      </c>
      <c r="T13" s="480"/>
      <c r="U13" s="480"/>
      <c r="V13" s="208" t="str">
        <f>'Plan General'!U29</f>
        <v>De acuerdo con las observaciones emitidas, la Dirección de infraestructura a través del Plan Vial Regional generó el formato de seguimiento con Código: AAT-F-005. Este formato se encuentra cargado en el aplicativo Daruma</v>
      </c>
      <c r="W13" s="915">
        <f t="shared" si="5"/>
        <v>2</v>
      </c>
      <c r="X13" s="915">
        <f t="shared" si="6"/>
        <v>0</v>
      </c>
      <c r="Y13" s="935" t="str">
        <f t="shared" si="7"/>
        <v>CUMPLIDA</v>
      </c>
      <c r="AA13" s="322"/>
      <c r="AB13" s="1482" t="str">
        <f>IF(Y13&amp;Y14&amp;Y15="CUMPLIDA","CUMPLIDA",IF(OR(Y13="VENCIDA",Y14="VENCIDA",Y15="VENCIDA"),"VENCIDA",IF(W13+W14+W15=6,"CUMPLIDA","EN TERMINO")))</f>
        <v>CUMPLIDA</v>
      </c>
      <c r="AE13" s="444"/>
    </row>
    <row r="14" spans="1:53" ht="120" x14ac:dyDescent="0.2">
      <c r="A14" s="1480"/>
      <c r="B14" s="1396">
        <v>0</v>
      </c>
      <c r="C14" s="1481"/>
      <c r="D14" s="1481" t="s">
        <v>1316</v>
      </c>
      <c r="E14" s="1481" t="s">
        <v>680</v>
      </c>
      <c r="F14" s="1033" t="s">
        <v>1336</v>
      </c>
      <c r="G14" s="1009" t="s">
        <v>680</v>
      </c>
      <c r="H14" s="1033" t="s">
        <v>1409</v>
      </c>
      <c r="I14" s="1033" t="s">
        <v>1410</v>
      </c>
      <c r="J14" s="496">
        <v>20</v>
      </c>
      <c r="K14" s="474">
        <v>41851</v>
      </c>
      <c r="L14" s="474">
        <v>42216</v>
      </c>
      <c r="M14" s="475">
        <f t="shared" si="0"/>
        <v>52.142857142857146</v>
      </c>
      <c r="N14" s="867" t="s">
        <v>1470</v>
      </c>
      <c r="O14" s="477">
        <f>'Plan General'!N30</f>
        <v>20</v>
      </c>
      <c r="P14" s="478">
        <f t="shared" si="1"/>
        <v>1</v>
      </c>
      <c r="Q14" s="479">
        <f t="shared" si="2"/>
        <v>52.142857142857146</v>
      </c>
      <c r="R14" s="479">
        <f t="shared" ca="1" si="3"/>
        <v>52.142857142857146</v>
      </c>
      <c r="S14" s="479">
        <f t="shared" ca="1" si="4"/>
        <v>52.142857142857146</v>
      </c>
      <c r="T14" s="480"/>
      <c r="U14" s="480"/>
      <c r="V14" s="208" t="str">
        <f>'Plan General'!U30</f>
        <v>Se replanteó la unidad de medida de 25 a 20 de acuerdo a la justificación expuesta en el oficio 20151500115311 del 05/05/2015.
Se realizó seguimiento a 20 departamentos con PVD aprobado, donde se incluyeron los siguientes indicadores:   a. N° vías intervenidas del PVD/ N° de vías priorizadas en el PVD
b. Valor de  Inversión acumulada/ Valor inversión programada.</v>
      </c>
      <c r="W14" s="915">
        <f t="shared" si="5"/>
        <v>2</v>
      </c>
      <c r="X14" s="915">
        <f t="shared" si="6"/>
        <v>0</v>
      </c>
      <c r="Y14" s="935" t="str">
        <f t="shared" si="7"/>
        <v>CUMPLIDA</v>
      </c>
      <c r="AA14" s="322"/>
      <c r="AB14" s="1484"/>
      <c r="AE14" s="444"/>
    </row>
    <row r="15" spans="1:53" ht="108.75" thickBot="1" x14ac:dyDescent="0.25">
      <c r="A15" s="1480"/>
      <c r="B15" s="1396">
        <v>0</v>
      </c>
      <c r="C15" s="1481"/>
      <c r="D15" s="1481" t="s">
        <v>1316</v>
      </c>
      <c r="E15" s="1481" t="s">
        <v>680</v>
      </c>
      <c r="F15" s="1033" t="s">
        <v>1337</v>
      </c>
      <c r="G15" s="1009" t="s">
        <v>680</v>
      </c>
      <c r="H15" s="1033" t="s">
        <v>1411</v>
      </c>
      <c r="I15" s="1033" t="s">
        <v>1412</v>
      </c>
      <c r="J15" s="496">
        <v>5</v>
      </c>
      <c r="K15" s="474">
        <v>41820</v>
      </c>
      <c r="L15" s="474">
        <v>42185</v>
      </c>
      <c r="M15" s="475">
        <f t="shared" si="0"/>
        <v>52.142857142857146</v>
      </c>
      <c r="N15" s="867" t="s">
        <v>1470</v>
      </c>
      <c r="O15" s="477">
        <f>'Plan General'!N31</f>
        <v>5</v>
      </c>
      <c r="P15" s="478">
        <f t="shared" si="1"/>
        <v>1</v>
      </c>
      <c r="Q15" s="479">
        <f t="shared" si="2"/>
        <v>52.142857142857146</v>
      </c>
      <c r="R15" s="479">
        <f t="shared" ca="1" si="3"/>
        <v>52.142857142857146</v>
      </c>
      <c r="S15" s="479">
        <f t="shared" ca="1" si="4"/>
        <v>52.142857142857146</v>
      </c>
      <c r="T15" s="480"/>
      <c r="U15" s="480"/>
      <c r="V15" s="208" t="str">
        <f>'Plan General'!U31</f>
        <v>Conforme a la información reportada para los indicadores de ejecución de los PVD, los departamentos con resultados más bajos fueron: Putumayo, Valle, Caquetá, Caldas y Nariño; los cuales fueron objeto de visitas de campo, por parte del Grupo del PVR en la Dirección de Infraestructura, en las cuales se prestó asesoría y asistencia enfocadas a reforzar las ventajas del seguimiento a metodologías de planificación y sus instrumentos como es el caso de los Planes Viales.</v>
      </c>
      <c r="W15" s="915">
        <f t="shared" si="5"/>
        <v>2</v>
      </c>
      <c r="X15" s="915">
        <f t="shared" si="6"/>
        <v>0</v>
      </c>
      <c r="Y15" s="935" t="str">
        <f t="shared" si="7"/>
        <v>CUMPLIDA</v>
      </c>
      <c r="AA15" s="322"/>
      <c r="AB15" s="1483"/>
      <c r="AE15" s="444"/>
    </row>
    <row r="16" spans="1:53" ht="168" x14ac:dyDescent="0.2">
      <c r="A16" s="1480">
        <v>13</v>
      </c>
      <c r="B16" s="1396">
        <v>0</v>
      </c>
      <c r="C16" s="1397" t="s">
        <v>1684</v>
      </c>
      <c r="D16" s="1397" t="s">
        <v>1316</v>
      </c>
      <c r="E16" s="1397" t="s">
        <v>680</v>
      </c>
      <c r="F16" s="726" t="s">
        <v>1874</v>
      </c>
      <c r="G16" s="627" t="s">
        <v>680</v>
      </c>
      <c r="H16" s="726" t="s">
        <v>1875</v>
      </c>
      <c r="I16" s="726" t="s">
        <v>1876</v>
      </c>
      <c r="J16" s="494">
        <v>1</v>
      </c>
      <c r="K16" s="470">
        <v>42005</v>
      </c>
      <c r="L16" s="470">
        <v>42185</v>
      </c>
      <c r="M16" s="475">
        <f t="shared" si="0"/>
        <v>25.714285714285715</v>
      </c>
      <c r="N16" s="867" t="s">
        <v>1470</v>
      </c>
      <c r="O16" s="477">
        <f>'Plan General'!N32</f>
        <v>1</v>
      </c>
      <c r="P16" s="478">
        <f t="shared" si="1"/>
        <v>1</v>
      </c>
      <c r="Q16" s="479">
        <f t="shared" si="2"/>
        <v>25.714285714285715</v>
      </c>
      <c r="R16" s="479">
        <f t="shared" ca="1" si="3"/>
        <v>25.714285714285715</v>
      </c>
      <c r="S16" s="479">
        <f t="shared" ca="1" si="4"/>
        <v>25.714285714285715</v>
      </c>
      <c r="T16" s="480"/>
      <c r="U16" s="480"/>
      <c r="V16" s="208" t="str">
        <f>'Plan General'!U32</f>
        <v>Se replanteó  la acción, la meta y la  unidad de medida de acuerdo a la justificación expuesta en el oficio 20151500115311 del 05/05/2015.
A través de memorando No.20145000143733 del 21 de julio de 2014 se solicitó al Jefe de la Oficina Informática del MT la ampliación de Ancho de Banda disponible para el SINC.
Cabe señalar que mediante Oficio No. 20151500115311 del 5 de mayo de 2015, se informó a la Contraloría General de la República, la imposibilidad de dar cuenta del hallazgo en los términos de la Ley 1228 de 2008, teniendo en cuenta la respectiva justificación desarrollada en dicho comunicado, para lo cual de la misma forma, se planteó una propuesta para que se avanzará en dicho sentido.</v>
      </c>
      <c r="W16" s="915">
        <f t="shared" si="5"/>
        <v>2</v>
      </c>
      <c r="X16" s="915">
        <f t="shared" si="6"/>
        <v>0</v>
      </c>
      <c r="Y16" s="935" t="str">
        <f t="shared" si="7"/>
        <v>CUMPLIDA</v>
      </c>
      <c r="AA16" s="322"/>
      <c r="AB16" s="1482" t="str">
        <f>IF(Y16&amp;Y17&amp;Y18&amp;Y19="CUMPLIDA","CUMPLIDA",IF(OR(Y16="VENCIDA",Y17="VENCIDA",Y18="VENCIDA",Y19="VENCIDA"),"VENCIDA",IF(W16+W17+W18+W19=8,"CUMPLIDA","EN TERMINO")))</f>
        <v>CUMPLIDA</v>
      </c>
      <c r="AE16" s="444"/>
    </row>
    <row r="17" spans="1:31" ht="120" x14ac:dyDescent="0.2">
      <c r="A17" s="1480"/>
      <c r="B17" s="1396"/>
      <c r="C17" s="1481"/>
      <c r="D17" s="1481" t="s">
        <v>1316</v>
      </c>
      <c r="E17" s="1481" t="s">
        <v>680</v>
      </c>
      <c r="F17" s="1033" t="s">
        <v>1338</v>
      </c>
      <c r="G17" s="1009" t="s">
        <v>680</v>
      </c>
      <c r="H17" s="1033" t="s">
        <v>1413</v>
      </c>
      <c r="I17" s="1033" t="s">
        <v>1414</v>
      </c>
      <c r="J17" s="496">
        <v>1</v>
      </c>
      <c r="K17" s="474">
        <v>41820</v>
      </c>
      <c r="L17" s="474">
        <v>42185</v>
      </c>
      <c r="M17" s="475">
        <f t="shared" si="0"/>
        <v>52.142857142857146</v>
      </c>
      <c r="N17" s="867" t="s">
        <v>1470</v>
      </c>
      <c r="O17" s="477">
        <f>'Plan General'!N33</f>
        <v>1</v>
      </c>
      <c r="P17" s="478">
        <f t="shared" si="1"/>
        <v>1</v>
      </c>
      <c r="Q17" s="479">
        <f t="shared" si="2"/>
        <v>52.142857142857146</v>
      </c>
      <c r="R17" s="479">
        <f t="shared" ca="1" si="3"/>
        <v>52.142857142857146</v>
      </c>
      <c r="S17" s="479">
        <f t="shared" ca="1" si="4"/>
        <v>52.142857142857146</v>
      </c>
      <c r="T17" s="480"/>
      <c r="U17" s="480"/>
      <c r="V17" s="208" t="str">
        <f>'Plan General'!U33</f>
        <v>Se realizó evento de capacitación los días 17, 18 y 19 de diciembre de 2014 a los alcaldes y gobernaciones. Se cuenta con los respectivos listados de asistencia.</v>
      </c>
      <c r="W17" s="915">
        <f t="shared" si="5"/>
        <v>2</v>
      </c>
      <c r="X17" s="915">
        <f t="shared" si="6"/>
        <v>0</v>
      </c>
      <c r="Y17" s="935" t="str">
        <f t="shared" si="7"/>
        <v>CUMPLIDA</v>
      </c>
      <c r="AA17" s="322"/>
      <c r="AB17" s="1484"/>
      <c r="AE17" s="444"/>
    </row>
    <row r="18" spans="1:31" ht="120" x14ac:dyDescent="0.2">
      <c r="A18" s="1480"/>
      <c r="B18" s="1396"/>
      <c r="C18" s="1481"/>
      <c r="D18" s="1481" t="s">
        <v>1316</v>
      </c>
      <c r="E18" s="1481" t="s">
        <v>680</v>
      </c>
      <c r="F18" s="1033" t="s">
        <v>1338</v>
      </c>
      <c r="G18" s="1009" t="s">
        <v>680</v>
      </c>
      <c r="H18" s="1033" t="s">
        <v>1415</v>
      </c>
      <c r="I18" s="1033" t="s">
        <v>1416</v>
      </c>
      <c r="J18" s="496">
        <v>4</v>
      </c>
      <c r="K18" s="474">
        <v>41820</v>
      </c>
      <c r="L18" s="474">
        <v>42185</v>
      </c>
      <c r="M18" s="475">
        <f t="shared" si="0"/>
        <v>52.142857142857146</v>
      </c>
      <c r="N18" s="867" t="s">
        <v>1470</v>
      </c>
      <c r="O18" s="477">
        <f>'Plan General'!N34</f>
        <v>4</v>
      </c>
      <c r="P18" s="478">
        <f t="shared" si="1"/>
        <v>1</v>
      </c>
      <c r="Q18" s="479">
        <f t="shared" si="2"/>
        <v>52.142857142857146</v>
      </c>
      <c r="R18" s="479">
        <f t="shared" ca="1" si="3"/>
        <v>52.142857142857146</v>
      </c>
      <c r="S18" s="479">
        <f t="shared" ca="1" si="4"/>
        <v>52.142857142857146</v>
      </c>
      <c r="T18" s="480"/>
      <c r="U18" s="480"/>
      <c r="V18" s="208" t="str">
        <f>'Plan General'!U34</f>
        <v>Se priorizaron los siguientes departamentos (Valle del Cauca, Antioquia, Cesar y Huila) y se elaboraron 4 planes de trabajo por departamento priorizado.</v>
      </c>
      <c r="W18" s="915">
        <f t="shared" si="5"/>
        <v>2</v>
      </c>
      <c r="X18" s="915">
        <f t="shared" si="6"/>
        <v>0</v>
      </c>
      <c r="Y18" s="935" t="str">
        <f t="shared" si="7"/>
        <v>CUMPLIDA</v>
      </c>
      <c r="AA18" s="322"/>
      <c r="AB18" s="1484"/>
      <c r="AE18" s="444"/>
    </row>
    <row r="19" spans="1:31" ht="108.75" thickBot="1" x14ac:dyDescent="0.25">
      <c r="A19" s="1480"/>
      <c r="B19" s="1396"/>
      <c r="C19" s="1481"/>
      <c r="D19" s="1481" t="s">
        <v>1316</v>
      </c>
      <c r="E19" s="1481" t="s">
        <v>680</v>
      </c>
      <c r="F19" s="1033" t="s">
        <v>1338</v>
      </c>
      <c r="G19" s="1009" t="s">
        <v>680</v>
      </c>
      <c r="H19" s="1033" t="s">
        <v>1417</v>
      </c>
      <c r="I19" s="1033" t="s">
        <v>1418</v>
      </c>
      <c r="J19" s="496">
        <v>1</v>
      </c>
      <c r="K19" s="474">
        <v>41820</v>
      </c>
      <c r="L19" s="474">
        <v>42185</v>
      </c>
      <c r="M19" s="475">
        <f t="shared" si="0"/>
        <v>52.142857142857146</v>
      </c>
      <c r="N19" s="867" t="s">
        <v>1470</v>
      </c>
      <c r="O19" s="477">
        <f>'Plan General'!N35</f>
        <v>1</v>
      </c>
      <c r="P19" s="478">
        <f t="shared" si="1"/>
        <v>1</v>
      </c>
      <c r="Q19" s="479">
        <f t="shared" si="2"/>
        <v>52.142857142857146</v>
      </c>
      <c r="R19" s="479">
        <f t="shared" ca="1" si="3"/>
        <v>52.142857142857146</v>
      </c>
      <c r="S19" s="479">
        <f t="shared" ca="1" si="4"/>
        <v>52.142857142857146</v>
      </c>
      <c r="T19" s="480"/>
      <c r="U19" s="480"/>
      <c r="V19" s="208" t="str">
        <f>'Plan General'!U35</f>
        <v>Mediante oficio con radicado interno del Ministerio de Transporte No.20145000511811 del 30 de Diciembre de 2014, se radicó ante la Procuraduría General de la Nación, Informando la Ocurrencia de Falta Grave - Parágrafo 3° del articulo 10 de la Ley 1228 de 2008 y las entidades que dieron cumplimiento al reporte de información.</v>
      </c>
      <c r="W19" s="915">
        <f t="shared" si="5"/>
        <v>2</v>
      </c>
      <c r="X19" s="915">
        <f t="shared" si="6"/>
        <v>0</v>
      </c>
      <c r="Y19" s="935" t="str">
        <f t="shared" si="7"/>
        <v>CUMPLIDA</v>
      </c>
      <c r="AA19" s="322"/>
      <c r="AB19" s="1557"/>
      <c r="AE19" s="444"/>
    </row>
    <row r="20" spans="1:31" ht="168.75" thickBot="1" x14ac:dyDescent="0.25">
      <c r="A20" s="897">
        <v>19</v>
      </c>
      <c r="B20" s="898">
        <v>0</v>
      </c>
      <c r="C20" s="899" t="s">
        <v>1686</v>
      </c>
      <c r="D20" s="899" t="s">
        <v>1316</v>
      </c>
      <c r="E20" s="899" t="s">
        <v>680</v>
      </c>
      <c r="F20" s="1033" t="s">
        <v>1346</v>
      </c>
      <c r="G20" s="1009" t="s">
        <v>680</v>
      </c>
      <c r="H20" s="1033" t="s">
        <v>1430</v>
      </c>
      <c r="I20" s="1033" t="s">
        <v>1431</v>
      </c>
      <c r="J20" s="517">
        <v>3</v>
      </c>
      <c r="K20" s="474">
        <v>41852</v>
      </c>
      <c r="L20" s="474">
        <v>42216</v>
      </c>
      <c r="M20" s="475">
        <f t="shared" si="0"/>
        <v>52</v>
      </c>
      <c r="N20" s="867" t="s">
        <v>1470</v>
      </c>
      <c r="O20" s="477">
        <f>'Plan General'!N43</f>
        <v>3</v>
      </c>
      <c r="P20" s="478">
        <f t="shared" si="1"/>
        <v>1</v>
      </c>
      <c r="Q20" s="479">
        <f t="shared" si="2"/>
        <v>52</v>
      </c>
      <c r="R20" s="479">
        <f t="shared" ca="1" si="3"/>
        <v>52</v>
      </c>
      <c r="S20" s="479">
        <f t="shared" ca="1" si="4"/>
        <v>52</v>
      </c>
      <c r="T20" s="480"/>
      <c r="U20" s="480"/>
      <c r="V20" s="208" t="str">
        <f>'Plan General'!U43</f>
        <v>Se replanteó  la unidad de medida de acuerdo a la justificación expuesta en el oficio 20151500115311 del 05/05/2015.
Cabe señalar que mediante Oficio No. 20151500115311 del 5 de mayo de 2015,  se informó a la Contraloría General de la República, que durante la vigencia 2014 y a partir de la fecha de inicio del Plan de Mejoramiento, solo se suscribieron tres contratos de consultoría a los cuales, se les esta realizando acta de terminación e informe final de supervisión a entregar en el transcurso del mes; por lo anterior, se solicitó modificar la Unidad de Medida de la Meta pasando de 7 a 3 contratos con sus respectivos informes, conforme a las justificaciones señaladas en dicha comunicación.</v>
      </c>
      <c r="W20" s="915">
        <f t="shared" si="5"/>
        <v>2</v>
      </c>
      <c r="X20" s="915">
        <f t="shared" si="6"/>
        <v>0</v>
      </c>
      <c r="Y20" s="935" t="str">
        <f t="shared" si="7"/>
        <v>CUMPLIDA</v>
      </c>
      <c r="AA20" s="322"/>
      <c r="AB20" s="363" t="str">
        <f>IF(Y20="CUMPLIDA","CUMPLIDA",IF(Y20="EN TERMINO","EN TERMINO","VENCIDA"))</f>
        <v>CUMPLIDA</v>
      </c>
      <c r="AE20" s="444"/>
    </row>
    <row r="21" spans="1:31" ht="144" x14ac:dyDescent="0.2">
      <c r="A21" s="1480">
        <v>20</v>
      </c>
      <c r="B21" s="1396">
        <v>0</v>
      </c>
      <c r="C21" s="1397" t="s">
        <v>1687</v>
      </c>
      <c r="D21" s="1397" t="s">
        <v>1316</v>
      </c>
      <c r="E21" s="1397" t="s">
        <v>680</v>
      </c>
      <c r="F21" s="901" t="s">
        <v>1347</v>
      </c>
      <c r="G21" s="1009" t="s">
        <v>680</v>
      </c>
      <c r="H21" s="901" t="s">
        <v>1432</v>
      </c>
      <c r="I21" s="489" t="s">
        <v>1433</v>
      </c>
      <c r="J21" s="902">
        <v>1</v>
      </c>
      <c r="K21" s="903">
        <v>41845</v>
      </c>
      <c r="L21" s="903">
        <v>42004</v>
      </c>
      <c r="M21" s="475">
        <f t="shared" si="0"/>
        <v>22.714285714285715</v>
      </c>
      <c r="N21" s="867" t="s">
        <v>1470</v>
      </c>
      <c r="O21" s="477">
        <f>'Plan General'!N44</f>
        <v>1</v>
      </c>
      <c r="P21" s="478">
        <f t="shared" si="1"/>
        <v>1</v>
      </c>
      <c r="Q21" s="479">
        <f t="shared" si="2"/>
        <v>22.714285714285715</v>
      </c>
      <c r="R21" s="479">
        <f t="shared" ca="1" si="3"/>
        <v>22.714285714285715</v>
      </c>
      <c r="S21" s="479">
        <f t="shared" ca="1" si="4"/>
        <v>22.714285714285715</v>
      </c>
      <c r="T21" s="480"/>
      <c r="U21" s="480"/>
      <c r="V21" s="208" t="str">
        <f>'Plan General'!U44</f>
        <v>Mediante acta de fecha 21 de abril de 2014, se deja constancia de la reunión en la que participó la Oficina Asesora Jurídica del MT para acordar la acción de mejora para el hallazgo No. 20.</v>
      </c>
      <c r="W21" s="915">
        <f t="shared" si="5"/>
        <v>2</v>
      </c>
      <c r="X21" s="915">
        <f t="shared" si="6"/>
        <v>0</v>
      </c>
      <c r="Y21" s="935" t="str">
        <f t="shared" si="7"/>
        <v>CUMPLIDA</v>
      </c>
      <c r="AA21" s="322"/>
      <c r="AB21" s="1482" t="str">
        <f>IF(Y21&amp;Y22="CUMPLIDA","CUMPLIDA",IF(OR(Y21="VENCIDA",Y22="VENCIDA"),"VENCIDA",IF(W21+W22=4,"CUMPLIDA","EN TERMINO")))</f>
        <v>CUMPLIDA</v>
      </c>
      <c r="AE21" s="444"/>
    </row>
    <row r="22" spans="1:31" ht="65.25" customHeight="1" thickBot="1" x14ac:dyDescent="0.25">
      <c r="A22" s="1480"/>
      <c r="B22" s="1396"/>
      <c r="C22" s="1481"/>
      <c r="D22" s="1481" t="s">
        <v>1316</v>
      </c>
      <c r="E22" s="1481" t="s">
        <v>680</v>
      </c>
      <c r="F22" s="901" t="s">
        <v>1880</v>
      </c>
      <c r="G22" s="1009" t="s">
        <v>680</v>
      </c>
      <c r="H22" s="518" t="s">
        <v>1878</v>
      </c>
      <c r="I22" s="519" t="s">
        <v>1879</v>
      </c>
      <c r="J22" s="719">
        <v>1</v>
      </c>
      <c r="K22" s="903">
        <v>41845</v>
      </c>
      <c r="L22" s="903">
        <v>42209</v>
      </c>
      <c r="M22" s="475">
        <f t="shared" si="0"/>
        <v>52</v>
      </c>
      <c r="N22" s="867" t="s">
        <v>1470</v>
      </c>
      <c r="O22" s="477">
        <f>'Plan General'!N45</f>
        <v>1</v>
      </c>
      <c r="P22" s="478">
        <f t="shared" si="1"/>
        <v>1</v>
      </c>
      <c r="Q22" s="479">
        <f t="shared" si="2"/>
        <v>52</v>
      </c>
      <c r="R22" s="479">
        <f t="shared" ca="1" si="3"/>
        <v>52</v>
      </c>
      <c r="S22" s="479">
        <f t="shared" ca="1" si="4"/>
        <v>52</v>
      </c>
      <c r="T22" s="480"/>
      <c r="U22" s="480"/>
      <c r="V22" s="208" t="str">
        <f>'Plan General'!U45</f>
        <v>Se replanteó  la meta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La alc. B/quilla, contratista y el interventor se encuentran en proceso de elaboración del acta de terminación de obras del intercambiador. Se debe tener en cuenta que este contrato es producto de un otrosí de la Concesión Corredor Portuario B/quilla, que actualmente se encuentra en ejecución por parte de la alc. B/quilla.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v>
      </c>
      <c r="W22" s="915">
        <f t="shared" si="5"/>
        <v>2</v>
      </c>
      <c r="X22" s="915">
        <f t="shared" si="6"/>
        <v>0</v>
      </c>
      <c r="Y22" s="935" t="str">
        <f t="shared" si="7"/>
        <v>CUMPLIDA</v>
      </c>
      <c r="AA22" s="322"/>
      <c r="AB22" s="1483"/>
      <c r="AE22" s="444"/>
    </row>
    <row r="23" spans="1:31" ht="72" x14ac:dyDescent="0.2">
      <c r="A23" s="1480">
        <v>21</v>
      </c>
      <c r="B23" s="1396">
        <v>0</v>
      </c>
      <c r="C23" s="1397" t="s">
        <v>1688</v>
      </c>
      <c r="D23" s="1397" t="s">
        <v>1316</v>
      </c>
      <c r="E23" s="1397" t="s">
        <v>680</v>
      </c>
      <c r="F23" s="901" t="s">
        <v>1348</v>
      </c>
      <c r="G23" s="1009" t="s">
        <v>680</v>
      </c>
      <c r="H23" s="901" t="s">
        <v>1689</v>
      </c>
      <c r="I23" s="489" t="s">
        <v>1434</v>
      </c>
      <c r="J23" s="902">
        <v>1</v>
      </c>
      <c r="K23" s="903">
        <v>41852</v>
      </c>
      <c r="L23" s="903">
        <v>42215</v>
      </c>
      <c r="M23" s="475">
        <f t="shared" si="0"/>
        <v>51.857142857142854</v>
      </c>
      <c r="N23" s="867" t="s">
        <v>1470</v>
      </c>
      <c r="O23" s="477">
        <f>'Plan General'!N46</f>
        <v>1</v>
      </c>
      <c r="P23" s="478">
        <f t="shared" si="1"/>
        <v>1</v>
      </c>
      <c r="Q23" s="479">
        <f t="shared" si="2"/>
        <v>51.857142857142854</v>
      </c>
      <c r="R23" s="479">
        <f t="shared" ca="1" si="3"/>
        <v>51.857142857142854</v>
      </c>
      <c r="S23" s="479">
        <f t="shared" ca="1" si="4"/>
        <v>51.857142857142854</v>
      </c>
      <c r="T23" s="480"/>
      <c r="U23" s="480"/>
      <c r="V23" s="208" t="str">
        <f>'Plan General'!U46</f>
        <v>Teniendo en cuenta las observaciones preliminares de la Contraloría a través de oficio No.20143210269392 del 08 de mayo de 2014, la Dirección de Infraestructura mediante oficio No. 20145000151061 del 13-05-2014  remitió las observaciones a la alcaldía de B/quilla por ser de su competencia.</v>
      </c>
      <c r="W23" s="915">
        <f t="shared" si="5"/>
        <v>2</v>
      </c>
      <c r="X23" s="915">
        <f t="shared" si="6"/>
        <v>0</v>
      </c>
      <c r="Y23" s="935" t="str">
        <f t="shared" si="7"/>
        <v>CUMPLIDA</v>
      </c>
      <c r="AA23" s="322"/>
      <c r="AB23" s="1482" t="str">
        <f>IF(Y23&amp;Y24="CUMPLIDA","CUMPLIDA",IF(OR(Y23="VENCIDA",Y24="VENCIDA"),"VENCIDA",IF(W23+W24=4,"CUMPLIDA","EN TERMINO")))</f>
        <v>CUMPLIDA</v>
      </c>
      <c r="AE23" s="444"/>
    </row>
    <row r="24" spans="1:31" ht="204.75" thickBot="1" x14ac:dyDescent="0.25">
      <c r="A24" s="1480"/>
      <c r="B24" s="1396">
        <v>0</v>
      </c>
      <c r="C24" s="1481" t="s">
        <v>1688</v>
      </c>
      <c r="D24" s="1481" t="s">
        <v>1316</v>
      </c>
      <c r="E24" s="1481" t="s">
        <v>680</v>
      </c>
      <c r="F24" s="1152" t="s">
        <v>1882</v>
      </c>
      <c r="G24" s="628" t="s">
        <v>680</v>
      </c>
      <c r="H24" s="1169" t="s">
        <v>1883</v>
      </c>
      <c r="I24" s="1169" t="s">
        <v>1879</v>
      </c>
      <c r="J24" s="215">
        <v>1</v>
      </c>
      <c r="K24" s="1153">
        <v>41852</v>
      </c>
      <c r="L24" s="1153">
        <v>42215</v>
      </c>
      <c r="M24" s="475">
        <f t="shared" si="0"/>
        <v>51.857142857142854</v>
      </c>
      <c r="N24" s="867" t="s">
        <v>1470</v>
      </c>
      <c r="O24" s="477">
        <f>'Plan General'!N47</f>
        <v>1</v>
      </c>
      <c r="P24" s="478">
        <f t="shared" si="1"/>
        <v>1</v>
      </c>
      <c r="Q24" s="479">
        <f t="shared" si="2"/>
        <v>51.857142857142854</v>
      </c>
      <c r="R24" s="479">
        <f t="shared" ca="1" si="3"/>
        <v>51.857142857142854</v>
      </c>
      <c r="S24" s="479">
        <f t="shared" ca="1" si="4"/>
        <v>51.857142857142854</v>
      </c>
      <c r="T24" s="480"/>
      <c r="U24" s="480"/>
      <c r="V24" s="208" t="str">
        <f>'Plan General'!U47</f>
        <v>Se replanteó la acción, meta, denominación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v>
      </c>
      <c r="W24" s="915">
        <f t="shared" si="5"/>
        <v>2</v>
      </c>
      <c r="X24" s="915">
        <f t="shared" si="6"/>
        <v>0</v>
      </c>
      <c r="Y24" s="935" t="str">
        <f t="shared" si="7"/>
        <v>CUMPLIDA</v>
      </c>
      <c r="AA24" s="322"/>
      <c r="AB24" s="1483"/>
      <c r="AE24" s="444"/>
    </row>
    <row r="25" spans="1:31" ht="72" x14ac:dyDescent="0.2">
      <c r="A25" s="1480">
        <v>22</v>
      </c>
      <c r="B25" s="1396">
        <v>0</v>
      </c>
      <c r="C25" s="1397" t="s">
        <v>1690</v>
      </c>
      <c r="D25" s="1397" t="s">
        <v>1316</v>
      </c>
      <c r="E25" s="1397" t="s">
        <v>680</v>
      </c>
      <c r="F25" s="901" t="s">
        <v>1998</v>
      </c>
      <c r="G25" s="1009" t="s">
        <v>680</v>
      </c>
      <c r="H25" s="901" t="s">
        <v>1436</v>
      </c>
      <c r="I25" s="489" t="s">
        <v>1997</v>
      </c>
      <c r="J25" s="902">
        <v>1</v>
      </c>
      <c r="K25" s="903">
        <v>41852</v>
      </c>
      <c r="L25" s="903">
        <v>42215</v>
      </c>
      <c r="M25" s="475">
        <f t="shared" si="0"/>
        <v>51.857142857142854</v>
      </c>
      <c r="N25" s="867" t="s">
        <v>1470</v>
      </c>
      <c r="O25" s="477">
        <f>'Plan General'!N48</f>
        <v>1</v>
      </c>
      <c r="P25" s="478">
        <f t="shared" si="1"/>
        <v>1</v>
      </c>
      <c r="Q25" s="479">
        <f t="shared" si="2"/>
        <v>51.857142857142854</v>
      </c>
      <c r="R25" s="479">
        <f t="shared" ca="1" si="3"/>
        <v>51.857142857142854</v>
      </c>
      <c r="S25" s="479">
        <f t="shared" ca="1" si="4"/>
        <v>51.857142857142854</v>
      </c>
      <c r="T25" s="480"/>
      <c r="U25" s="480"/>
      <c r="V25" s="208" t="str">
        <f>'Plan General'!U48</f>
        <v>La Dirección de Infraestructura mediante oficio No. 20145000151061 del 13-05-2014  remitió las observaciones a la alcaldía de B/quilla por ser de su competencia.</v>
      </c>
      <c r="W25" s="915">
        <f t="shared" si="5"/>
        <v>2</v>
      </c>
      <c r="X25" s="915">
        <f t="shared" si="6"/>
        <v>0</v>
      </c>
      <c r="Y25" s="935" t="str">
        <f t="shared" si="7"/>
        <v>CUMPLIDA</v>
      </c>
      <c r="AA25" s="322"/>
      <c r="AB25" s="1482" t="str">
        <f>IF(Y25&amp;Y26="CUMPLIDA","CUMPLIDA",IF(OR(Y25="VENCIDA",Y26="VENCIDA"),"VENCIDA",IF(W25+W26=4,"CUMPLIDA","EN TERMINO")))</f>
        <v>CUMPLIDA</v>
      </c>
      <c r="AE25" s="444"/>
    </row>
    <row r="26" spans="1:31" ht="204.75" thickBot="1" x14ac:dyDescent="0.25">
      <c r="A26" s="1480"/>
      <c r="B26" s="1396">
        <v>0</v>
      </c>
      <c r="C26" s="1481" t="s">
        <v>1690</v>
      </c>
      <c r="D26" s="1481" t="s">
        <v>1316</v>
      </c>
      <c r="E26" s="1481" t="s">
        <v>680</v>
      </c>
      <c r="F26" s="1152" t="s">
        <v>1882</v>
      </c>
      <c r="G26" s="628" t="s">
        <v>680</v>
      </c>
      <c r="H26" s="1169" t="s">
        <v>1883</v>
      </c>
      <c r="I26" s="1169" t="s">
        <v>1879</v>
      </c>
      <c r="J26" s="215">
        <v>1</v>
      </c>
      <c r="K26" s="1153">
        <v>41852</v>
      </c>
      <c r="L26" s="1153">
        <v>42215</v>
      </c>
      <c r="M26" s="475">
        <f t="shared" si="0"/>
        <v>51.857142857142854</v>
      </c>
      <c r="N26" s="867" t="s">
        <v>1470</v>
      </c>
      <c r="O26" s="477">
        <f>'Plan General'!N49</f>
        <v>1</v>
      </c>
      <c r="P26" s="478">
        <f t="shared" si="1"/>
        <v>1</v>
      </c>
      <c r="Q26" s="479">
        <f t="shared" si="2"/>
        <v>51.857142857142854</v>
      </c>
      <c r="R26" s="479">
        <f t="shared" ca="1" si="3"/>
        <v>51.857142857142854</v>
      </c>
      <c r="S26" s="479">
        <f t="shared" ca="1" si="4"/>
        <v>51.857142857142854</v>
      </c>
      <c r="T26" s="480"/>
      <c r="U26" s="480"/>
      <c r="V26" s="208" t="str">
        <f>'Plan General'!U49</f>
        <v>Se replanteó la acción, meta, denominación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v>
      </c>
      <c r="W26" s="915">
        <f t="shared" si="5"/>
        <v>2</v>
      </c>
      <c r="X26" s="915">
        <f t="shared" si="6"/>
        <v>0</v>
      </c>
      <c r="Y26" s="935" t="str">
        <f t="shared" si="7"/>
        <v>CUMPLIDA</v>
      </c>
      <c r="AA26" s="322"/>
      <c r="AB26" s="1483"/>
      <c r="AE26" s="444"/>
    </row>
    <row r="27" spans="1:31" ht="72" x14ac:dyDescent="0.2">
      <c r="A27" s="1480">
        <v>23</v>
      </c>
      <c r="B27" s="1396">
        <v>0</v>
      </c>
      <c r="C27" s="1397" t="s">
        <v>1691</v>
      </c>
      <c r="D27" s="1397" t="s">
        <v>1316</v>
      </c>
      <c r="E27" s="1397" t="s">
        <v>680</v>
      </c>
      <c r="F27" s="901" t="s">
        <v>1995</v>
      </c>
      <c r="G27" s="1009" t="s">
        <v>680</v>
      </c>
      <c r="H27" s="901" t="s">
        <v>1436</v>
      </c>
      <c r="I27" s="489" t="s">
        <v>1997</v>
      </c>
      <c r="J27" s="902">
        <v>1</v>
      </c>
      <c r="K27" s="903">
        <v>41852</v>
      </c>
      <c r="L27" s="903">
        <v>42215</v>
      </c>
      <c r="M27" s="475">
        <f t="shared" si="0"/>
        <v>51.857142857142854</v>
      </c>
      <c r="N27" s="867" t="s">
        <v>1470</v>
      </c>
      <c r="O27" s="477">
        <f>'Plan General'!N50</f>
        <v>1</v>
      </c>
      <c r="P27" s="478">
        <f t="shared" si="1"/>
        <v>1</v>
      </c>
      <c r="Q27" s="479">
        <f t="shared" si="2"/>
        <v>51.857142857142854</v>
      </c>
      <c r="R27" s="479">
        <f t="shared" ca="1" si="3"/>
        <v>51.857142857142854</v>
      </c>
      <c r="S27" s="479">
        <f t="shared" ca="1" si="4"/>
        <v>51.857142857142854</v>
      </c>
      <c r="T27" s="480"/>
      <c r="U27" s="480"/>
      <c r="V27" s="208" t="str">
        <f>'Plan General'!U50</f>
        <v>La Dirección de Infraestructura mediante oficio No. 20145000151061 del 13-05-2014  remitió las observaciones a la alcaldía de B/quilla por ser de su competencia.</v>
      </c>
      <c r="W27" s="915">
        <f t="shared" si="5"/>
        <v>2</v>
      </c>
      <c r="X27" s="915">
        <f t="shared" si="6"/>
        <v>0</v>
      </c>
      <c r="Y27" s="935" t="str">
        <f t="shared" si="7"/>
        <v>CUMPLIDA</v>
      </c>
      <c r="AA27" s="322"/>
      <c r="AB27" s="1482" t="str">
        <f>IF(Y27&amp;Y28="CUMPLIDA","CUMPLIDA",IF(OR(Y27="VENCIDA",Y28="VENCIDA"),"VENCIDA",IF(W27+W28=4,"CUMPLIDA","EN TERMINO")))</f>
        <v>CUMPLIDA</v>
      </c>
      <c r="AE27" s="444"/>
    </row>
    <row r="28" spans="1:31" ht="204.75" thickBot="1" x14ac:dyDescent="0.25">
      <c r="A28" s="1480"/>
      <c r="B28" s="1396">
        <v>0</v>
      </c>
      <c r="C28" s="1481" t="s">
        <v>1691</v>
      </c>
      <c r="D28" s="1481" t="s">
        <v>1316</v>
      </c>
      <c r="E28" s="1481" t="s">
        <v>680</v>
      </c>
      <c r="F28" s="1152" t="s">
        <v>1882</v>
      </c>
      <c r="G28" s="628" t="s">
        <v>680</v>
      </c>
      <c r="H28" s="1169" t="s">
        <v>1883</v>
      </c>
      <c r="I28" s="1169" t="s">
        <v>1879</v>
      </c>
      <c r="J28" s="215">
        <v>1</v>
      </c>
      <c r="K28" s="1153">
        <v>41852</v>
      </c>
      <c r="L28" s="1153">
        <v>42215</v>
      </c>
      <c r="M28" s="475">
        <f t="shared" si="0"/>
        <v>51.857142857142854</v>
      </c>
      <c r="N28" s="867" t="s">
        <v>1470</v>
      </c>
      <c r="O28" s="477">
        <f>'Plan General'!N51</f>
        <v>1</v>
      </c>
      <c r="P28" s="478">
        <f t="shared" si="1"/>
        <v>1</v>
      </c>
      <c r="Q28" s="479">
        <f t="shared" si="2"/>
        <v>51.857142857142854</v>
      </c>
      <c r="R28" s="479">
        <f t="shared" ca="1" si="3"/>
        <v>51.857142857142854</v>
      </c>
      <c r="S28" s="479">
        <f t="shared" ca="1" si="4"/>
        <v>51.857142857142854</v>
      </c>
      <c r="T28" s="480"/>
      <c r="U28" s="480"/>
      <c r="V28" s="208" t="str">
        <f>'Plan General'!U51</f>
        <v>Se replanteó la acción, meta, denominación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v>
      </c>
      <c r="W28" s="915">
        <f t="shared" si="5"/>
        <v>2</v>
      </c>
      <c r="X28" s="915">
        <f t="shared" si="6"/>
        <v>0</v>
      </c>
      <c r="Y28" s="935" t="str">
        <f t="shared" si="7"/>
        <v>CUMPLIDA</v>
      </c>
      <c r="AA28" s="322"/>
      <c r="AB28" s="1483"/>
      <c r="AE28" s="444"/>
    </row>
    <row r="29" spans="1:31" ht="78.75" customHeight="1" x14ac:dyDescent="0.2">
      <c r="A29" s="1480">
        <v>24</v>
      </c>
      <c r="B29" s="1396">
        <v>0</v>
      </c>
      <c r="C29" s="1397" t="s">
        <v>1692</v>
      </c>
      <c r="D29" s="1397" t="s">
        <v>1316</v>
      </c>
      <c r="E29" s="1397" t="s">
        <v>680</v>
      </c>
      <c r="F29" s="901" t="s">
        <v>1996</v>
      </c>
      <c r="G29" s="1009" t="s">
        <v>680</v>
      </c>
      <c r="H29" s="901" t="s">
        <v>1437</v>
      </c>
      <c r="I29" s="489" t="s">
        <v>1434</v>
      </c>
      <c r="J29" s="902">
        <v>1</v>
      </c>
      <c r="K29" s="903">
        <v>41852</v>
      </c>
      <c r="L29" s="903">
        <v>42215</v>
      </c>
      <c r="M29" s="475">
        <f t="shared" si="0"/>
        <v>51.857142857142854</v>
      </c>
      <c r="N29" s="867" t="s">
        <v>1470</v>
      </c>
      <c r="O29" s="477">
        <f>'Plan General'!N52</f>
        <v>1</v>
      </c>
      <c r="P29" s="478">
        <f t="shared" si="1"/>
        <v>1</v>
      </c>
      <c r="Q29" s="479">
        <f t="shared" si="2"/>
        <v>51.857142857142854</v>
      </c>
      <c r="R29" s="479">
        <f t="shared" ca="1" si="3"/>
        <v>51.857142857142854</v>
      </c>
      <c r="S29" s="479">
        <f t="shared" ca="1" si="4"/>
        <v>51.857142857142854</v>
      </c>
      <c r="T29" s="480"/>
      <c r="U29" s="480"/>
      <c r="V29" s="208" t="str">
        <f>'Plan General'!U52</f>
        <v>Teniendo en cuenta las observaciones preliminares de la Contraloría a través de oficio No.20143210269392 del 08 de mayo de 2014, la Dirección de Infraestructura mediante oficio No. 20145000151061 del 13-05-2014  remitió las observaciones a la alcaldía de B/quilla por ser de su competencia.</v>
      </c>
      <c r="W29" s="915">
        <f t="shared" si="5"/>
        <v>2</v>
      </c>
      <c r="X29" s="915">
        <f t="shared" si="6"/>
        <v>0</v>
      </c>
      <c r="Y29" s="935" t="str">
        <f t="shared" si="7"/>
        <v>CUMPLIDA</v>
      </c>
      <c r="AA29" s="322"/>
      <c r="AB29" s="1482" t="str">
        <f>IF(Y29&amp;Y30="CUMPLIDA","CUMPLIDA",IF(OR(Y29="VENCIDA",Y30="VENCIDA"),"VENCIDA",IF(W29+W30=4,"CUMPLIDA","EN TERMINO")))</f>
        <v>CUMPLIDA</v>
      </c>
      <c r="AE29" s="444"/>
    </row>
    <row r="30" spans="1:31" ht="204.75" thickBot="1" x14ac:dyDescent="0.25">
      <c r="A30" s="1480"/>
      <c r="B30" s="1396">
        <v>0</v>
      </c>
      <c r="C30" s="1481" t="s">
        <v>1692</v>
      </c>
      <c r="D30" s="1481" t="s">
        <v>1316</v>
      </c>
      <c r="E30" s="1481" t="s">
        <v>680</v>
      </c>
      <c r="F30" s="1152" t="s">
        <v>1882</v>
      </c>
      <c r="G30" s="628" t="s">
        <v>680</v>
      </c>
      <c r="H30" s="1169" t="s">
        <v>1883</v>
      </c>
      <c r="I30" s="1169" t="s">
        <v>1879</v>
      </c>
      <c r="J30" s="215">
        <v>1</v>
      </c>
      <c r="K30" s="1153">
        <v>41852</v>
      </c>
      <c r="L30" s="1153">
        <v>42215</v>
      </c>
      <c r="M30" s="475">
        <f t="shared" si="0"/>
        <v>51.857142857142854</v>
      </c>
      <c r="N30" s="867" t="s">
        <v>1470</v>
      </c>
      <c r="O30" s="477">
        <f>'Plan General'!N53</f>
        <v>1</v>
      </c>
      <c r="P30" s="478">
        <f t="shared" si="1"/>
        <v>1</v>
      </c>
      <c r="Q30" s="479">
        <f t="shared" si="2"/>
        <v>51.857142857142854</v>
      </c>
      <c r="R30" s="479">
        <f t="shared" ca="1" si="3"/>
        <v>51.857142857142854</v>
      </c>
      <c r="S30" s="479">
        <f t="shared" ca="1" si="4"/>
        <v>51.857142857142854</v>
      </c>
      <c r="T30" s="480"/>
      <c r="U30" s="480"/>
      <c r="V30" s="208" t="str">
        <f>'Plan General'!U53</f>
        <v>Se replanteó la acción, meta, denominación y la unidad de medida, de acuerdo a la justificación expuesta en el oficio 20151500115311 del 05/05/2015.
Con acta de visita obra del 11-02-2015, firmada por el contratista, interventoría, alcaldía de B/quilla y M.T., realizada con ocasión del seguimiento que se efectúa a los recursos transferidos a la alc. B/quilla para las obras del intercambiador, se constató que dicho intercambiador inició operaciones en conjunto con el corredor portuario, el día 17-09-2014. 
Cabe señalar que mediante Oficio No. 20151500115311 del 5 de mayo de 2015, dirigido a la Contraloría General de la República, se replanteó la meta de la acción de 4 a 1, teniendo en cuenta que las obras del intercambiador ya fueron terminadas, y por ende, los hechos que dieron origen al hallazgo ya no se encuentran vigentes.</v>
      </c>
      <c r="W30" s="915">
        <f t="shared" si="5"/>
        <v>2</v>
      </c>
      <c r="X30" s="915">
        <f t="shared" si="6"/>
        <v>0</v>
      </c>
      <c r="Y30" s="935" t="str">
        <f t="shared" si="7"/>
        <v>CUMPLIDA</v>
      </c>
      <c r="AA30" s="322"/>
      <c r="AB30" s="1483"/>
      <c r="AE30" s="444"/>
    </row>
    <row r="31" spans="1:31" ht="96" x14ac:dyDescent="0.2">
      <c r="A31" s="1480">
        <v>25</v>
      </c>
      <c r="B31" s="1396">
        <v>0</v>
      </c>
      <c r="C31" s="1397" t="s">
        <v>1693</v>
      </c>
      <c r="D31" s="1397" t="s">
        <v>1316</v>
      </c>
      <c r="E31" s="1397" t="s">
        <v>680</v>
      </c>
      <c r="F31" s="901" t="s">
        <v>1351</v>
      </c>
      <c r="G31" s="1009" t="s">
        <v>680</v>
      </c>
      <c r="H31" s="901" t="s">
        <v>1438</v>
      </c>
      <c r="I31" s="489" t="s">
        <v>1434</v>
      </c>
      <c r="J31" s="902">
        <v>1</v>
      </c>
      <c r="K31" s="903">
        <v>41852</v>
      </c>
      <c r="L31" s="903">
        <v>42216</v>
      </c>
      <c r="M31" s="475">
        <f t="shared" si="0"/>
        <v>52</v>
      </c>
      <c r="N31" s="867" t="s">
        <v>1470</v>
      </c>
      <c r="O31" s="477">
        <f>'Plan General'!N54</f>
        <v>1</v>
      </c>
      <c r="P31" s="478">
        <f t="shared" si="1"/>
        <v>1</v>
      </c>
      <c r="Q31" s="479">
        <f t="shared" si="2"/>
        <v>52</v>
      </c>
      <c r="R31" s="479">
        <f t="shared" ca="1" si="3"/>
        <v>52</v>
      </c>
      <c r="S31" s="479">
        <f t="shared" ca="1" si="4"/>
        <v>52</v>
      </c>
      <c r="T31" s="480"/>
      <c r="U31" s="480"/>
      <c r="V31" s="208" t="str">
        <f>'Plan General'!U54</f>
        <v>El Ministerio de Transporte ha venido solicitando ante la Alcaldía De Barranquilla la presentación de las  copias magnéticas de informes semanales y mensuales, con el fin de conocer el estado de avance de las obras y de ser necesario se  ha reiterado mediante oficios  oficio # 2013500029761 agosto 18 de 2013 y 20135000373151 de octubre 18 de 2013 y actas de visita la necesidad de tomar mediadas que permitan recuperar los atrasos en las obras.</v>
      </c>
      <c r="W31" s="915">
        <f t="shared" si="5"/>
        <v>2</v>
      </c>
      <c r="X31" s="915">
        <f t="shared" si="6"/>
        <v>0</v>
      </c>
      <c r="Y31" s="935" t="str">
        <f t="shared" si="7"/>
        <v>CUMPLIDA</v>
      </c>
      <c r="AA31" s="322"/>
      <c r="AB31" s="1482" t="str">
        <f>IF(Y31&amp;Y32="CUMPLIDA","CUMPLIDA",IF(OR(Y31="VENCIDA",Y32="VENCIDA"),"VENCIDA",IF(W31+W32=4,"CUMPLIDA","EN TERMINO")))</f>
        <v>CUMPLIDA</v>
      </c>
      <c r="AE31" s="444"/>
    </row>
    <row r="32" spans="1:31" ht="96.75" thickBot="1" x14ac:dyDescent="0.25">
      <c r="A32" s="1480"/>
      <c r="B32" s="1396">
        <v>0</v>
      </c>
      <c r="C32" s="1481" t="s">
        <v>1693</v>
      </c>
      <c r="D32" s="1481" t="s">
        <v>1316</v>
      </c>
      <c r="E32" s="1481" t="s">
        <v>680</v>
      </c>
      <c r="F32" s="489" t="s">
        <v>1352</v>
      </c>
      <c r="G32" s="1009" t="s">
        <v>680</v>
      </c>
      <c r="H32" s="901" t="s">
        <v>1439</v>
      </c>
      <c r="I32" s="489" t="s">
        <v>1440</v>
      </c>
      <c r="J32" s="902">
        <v>6</v>
      </c>
      <c r="K32" s="903">
        <v>41852</v>
      </c>
      <c r="L32" s="903">
        <v>42216</v>
      </c>
      <c r="M32" s="475">
        <f t="shared" si="0"/>
        <v>52</v>
      </c>
      <c r="N32" s="867" t="s">
        <v>1470</v>
      </c>
      <c r="O32" s="477">
        <f>'Plan General'!N55</f>
        <v>6</v>
      </c>
      <c r="P32" s="478">
        <f t="shared" si="1"/>
        <v>1</v>
      </c>
      <c r="Q32" s="479">
        <f t="shared" si="2"/>
        <v>52</v>
      </c>
      <c r="R32" s="479">
        <f t="shared" ca="1" si="3"/>
        <v>52</v>
      </c>
      <c r="S32" s="479">
        <f t="shared" ca="1" si="4"/>
        <v>52</v>
      </c>
      <c r="T32" s="480"/>
      <c r="U32" s="480"/>
      <c r="V32" s="208" t="str">
        <f>'Plan General'!U55</f>
        <v>Reiterado mediante oficio 20145000252691 del 21/07/2014, 20145000370181 del 8/10/2014, 20145000499081 del 17/12/2014, 20155000045521 del 24/02/2015. y a partir del 01 de Agosto de 2014, se han realizado 6 visitas, no obstante lo anterior, con anterioridad se han venido realizando visitas de obra periódicamente y Alcaldía Metropolitana de Barranquilla ha remitido periódicamente los informe semanales desde el inicio de la obra.</v>
      </c>
      <c r="W32" s="915">
        <f t="shared" si="5"/>
        <v>2</v>
      </c>
      <c r="X32" s="915">
        <f t="shared" si="6"/>
        <v>0</v>
      </c>
      <c r="Y32" s="935" t="str">
        <f t="shared" si="7"/>
        <v>CUMPLIDA</v>
      </c>
      <c r="AA32" s="322"/>
      <c r="AB32" s="1483"/>
      <c r="AE32" s="444"/>
    </row>
    <row r="33" spans="1:31" ht="168" x14ac:dyDescent="0.2">
      <c r="A33" s="1480">
        <v>26</v>
      </c>
      <c r="B33" s="1396">
        <v>0</v>
      </c>
      <c r="C33" s="1397" t="s">
        <v>1694</v>
      </c>
      <c r="D33" s="1397" t="s">
        <v>1316</v>
      </c>
      <c r="E33" s="1397" t="s">
        <v>680</v>
      </c>
      <c r="F33" s="901" t="s">
        <v>1353</v>
      </c>
      <c r="G33" s="1009" t="s">
        <v>680</v>
      </c>
      <c r="H33" s="901" t="s">
        <v>1441</v>
      </c>
      <c r="I33" s="489" t="s">
        <v>1442</v>
      </c>
      <c r="J33" s="902">
        <v>1</v>
      </c>
      <c r="K33" s="903">
        <v>41852</v>
      </c>
      <c r="L33" s="903">
        <v>42216</v>
      </c>
      <c r="M33" s="475">
        <f t="shared" si="0"/>
        <v>52</v>
      </c>
      <c r="N33" s="867" t="s">
        <v>1470</v>
      </c>
      <c r="O33" s="477">
        <f>'Plan General'!N56</f>
        <v>1</v>
      </c>
      <c r="P33" s="478">
        <f t="shared" si="1"/>
        <v>1</v>
      </c>
      <c r="Q33" s="479">
        <f t="shared" si="2"/>
        <v>52</v>
      </c>
      <c r="R33" s="479">
        <f t="shared" ca="1" si="3"/>
        <v>52</v>
      </c>
      <c r="S33" s="479">
        <f t="shared" ca="1" si="4"/>
        <v>52</v>
      </c>
      <c r="T33" s="480"/>
      <c r="U33" s="480"/>
      <c r="V33" s="208" t="str">
        <f>'Plan General'!U56</f>
        <v>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 se anexan 3  oficios remitidos donde se soporta la gestión adelantada al respecto.</v>
      </c>
      <c r="W33" s="915">
        <f t="shared" si="5"/>
        <v>2</v>
      </c>
      <c r="X33" s="915">
        <f t="shared" si="6"/>
        <v>0</v>
      </c>
      <c r="Y33" s="935" t="str">
        <f t="shared" si="7"/>
        <v>CUMPLIDA</v>
      </c>
      <c r="AA33" s="322"/>
      <c r="AB33" s="1482" t="str">
        <f>IF(Y33&amp;Y34="CUMPLIDA","CUMPLIDA",IF(OR(Y33="VENCIDA",Y34="VENCIDA"),"VENCIDA",IF(W33+W34=4,"CUMPLIDA","EN TERMINO")))</f>
        <v>CUMPLIDA</v>
      </c>
      <c r="AE33" s="444"/>
    </row>
    <row r="34" spans="1:31" ht="120.75" thickBot="1" x14ac:dyDescent="0.25">
      <c r="A34" s="1480"/>
      <c r="B34" s="1396">
        <v>0</v>
      </c>
      <c r="C34" s="1481" t="s">
        <v>1694</v>
      </c>
      <c r="D34" s="1481" t="s">
        <v>1316</v>
      </c>
      <c r="E34" s="1481" t="s">
        <v>680</v>
      </c>
      <c r="F34" s="901" t="s">
        <v>1354</v>
      </c>
      <c r="G34" s="1009" t="s">
        <v>680</v>
      </c>
      <c r="H34" s="901" t="s">
        <v>1443</v>
      </c>
      <c r="I34" s="489" t="s">
        <v>1440</v>
      </c>
      <c r="J34" s="902">
        <v>6</v>
      </c>
      <c r="K34" s="903">
        <v>41852</v>
      </c>
      <c r="L34" s="903">
        <v>42216</v>
      </c>
      <c r="M34" s="475">
        <f t="shared" si="0"/>
        <v>52</v>
      </c>
      <c r="N34" s="867" t="s">
        <v>1470</v>
      </c>
      <c r="O34" s="477">
        <f>'Plan General'!N57</f>
        <v>6</v>
      </c>
      <c r="P34" s="478">
        <f t="shared" si="1"/>
        <v>1</v>
      </c>
      <c r="Q34" s="479">
        <f t="shared" si="2"/>
        <v>52</v>
      </c>
      <c r="R34" s="479">
        <f t="shared" ca="1" si="3"/>
        <v>52</v>
      </c>
      <c r="S34" s="479">
        <f t="shared" ca="1" si="4"/>
        <v>52</v>
      </c>
      <c r="T34" s="480"/>
      <c r="U34" s="480"/>
      <c r="V34" s="208" t="str">
        <f>'Plan General'!U57</f>
        <v xml:space="preserve">A partir del 01 de Agosto de 2014, se han realizado 6 visitas, no obstante lo anterior, con anterioridad se han venido realizando visitas de obra periódicamente. Visitas realizadas, Agosto 2014, Octubre 2014, Noviembre 2014,Marzo 2015, Abril 2015, Junio 2015 . </v>
      </c>
      <c r="W34" s="915">
        <f t="shared" si="5"/>
        <v>2</v>
      </c>
      <c r="X34" s="915">
        <f t="shared" si="6"/>
        <v>0</v>
      </c>
      <c r="Y34" s="935" t="str">
        <f t="shared" si="7"/>
        <v>CUMPLIDA</v>
      </c>
      <c r="AA34" s="322"/>
      <c r="AB34" s="1483"/>
      <c r="AE34" s="444"/>
    </row>
    <row r="35" spans="1:31" ht="168" x14ac:dyDescent="0.2">
      <c r="A35" s="1480">
        <v>27</v>
      </c>
      <c r="B35" s="1396">
        <v>0</v>
      </c>
      <c r="C35" s="1397" t="s">
        <v>1695</v>
      </c>
      <c r="D35" s="1397" t="s">
        <v>1316</v>
      </c>
      <c r="E35" s="1397" t="s">
        <v>680</v>
      </c>
      <c r="F35" s="901" t="s">
        <v>1355</v>
      </c>
      <c r="G35" s="1009" t="s">
        <v>680</v>
      </c>
      <c r="H35" s="901" t="s">
        <v>1696</v>
      </c>
      <c r="I35" s="489" t="s">
        <v>1442</v>
      </c>
      <c r="J35" s="902">
        <v>1</v>
      </c>
      <c r="K35" s="903">
        <v>41852</v>
      </c>
      <c r="L35" s="903">
        <v>42216</v>
      </c>
      <c r="M35" s="475">
        <f t="shared" si="0"/>
        <v>52</v>
      </c>
      <c r="N35" s="867" t="s">
        <v>1470</v>
      </c>
      <c r="O35" s="477">
        <f>'Plan General'!N58</f>
        <v>1</v>
      </c>
      <c r="P35" s="478">
        <f t="shared" si="1"/>
        <v>1</v>
      </c>
      <c r="Q35" s="479">
        <f t="shared" si="2"/>
        <v>52</v>
      </c>
      <c r="R35" s="479">
        <f t="shared" ca="1" si="3"/>
        <v>52</v>
      </c>
      <c r="S35" s="479">
        <f t="shared" ca="1" si="4"/>
        <v>52</v>
      </c>
      <c r="T35" s="480"/>
      <c r="U35" s="480"/>
      <c r="V35" s="208" t="str">
        <f>'Plan General'!U58</f>
        <v>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 mediante visitas se ha verificado la presencia del mismo.</v>
      </c>
      <c r="W35" s="915">
        <f t="shared" si="5"/>
        <v>2</v>
      </c>
      <c r="X35" s="915">
        <f t="shared" si="6"/>
        <v>0</v>
      </c>
      <c r="Y35" s="935" t="str">
        <f t="shared" si="7"/>
        <v>CUMPLIDA</v>
      </c>
      <c r="AA35" s="322"/>
      <c r="AB35" s="1482" t="str">
        <f>IF(Y35&amp;Y36="CUMPLIDA","CUMPLIDA",IF(OR(Y35="VENCIDA",Y36="VENCIDA"),"VENCIDA",IF(W35+W36=4,"CUMPLIDA","EN TERMINO")))</f>
        <v>CUMPLIDA</v>
      </c>
      <c r="AE35" s="444"/>
    </row>
    <row r="36" spans="1:31" ht="120.75" thickBot="1" x14ac:dyDescent="0.25">
      <c r="A36" s="1480"/>
      <c r="B36" s="1396">
        <v>0</v>
      </c>
      <c r="C36" s="1481" t="s">
        <v>1695</v>
      </c>
      <c r="D36" s="1481" t="s">
        <v>1316</v>
      </c>
      <c r="E36" s="1481" t="s">
        <v>680</v>
      </c>
      <c r="F36" s="901" t="s">
        <v>1354</v>
      </c>
      <c r="G36" s="1009" t="s">
        <v>680</v>
      </c>
      <c r="H36" s="901" t="s">
        <v>1443</v>
      </c>
      <c r="I36" s="489" t="s">
        <v>1440</v>
      </c>
      <c r="J36" s="902">
        <v>6</v>
      </c>
      <c r="K36" s="903">
        <v>41852</v>
      </c>
      <c r="L36" s="903">
        <v>42216</v>
      </c>
      <c r="M36" s="475">
        <f t="shared" si="0"/>
        <v>52</v>
      </c>
      <c r="N36" s="867" t="s">
        <v>1470</v>
      </c>
      <c r="O36" s="477">
        <f>'Plan General'!N59</f>
        <v>6</v>
      </c>
      <c r="P36" s="478">
        <f t="shared" si="1"/>
        <v>1</v>
      </c>
      <c r="Q36" s="479">
        <f t="shared" si="2"/>
        <v>52</v>
      </c>
      <c r="R36" s="479">
        <f t="shared" ca="1" si="3"/>
        <v>52</v>
      </c>
      <c r="S36" s="479">
        <f t="shared" ca="1" si="4"/>
        <v>52</v>
      </c>
      <c r="T36" s="480"/>
      <c r="U36" s="480"/>
      <c r="V36" s="208" t="str">
        <f>'Plan General'!U59</f>
        <v xml:space="preserve">A partir del 01 de Agosto de 2014, se han realizado 6 visitas, no obstante lo anterior, con anterioridad se han venido realizando visitas de obra periódicamente. Visitas realizadas, Agosto 2014, Octubre 2014, Noviembre 2014,Marzo 2015, Abril 2015, Junio 2015 . </v>
      </c>
      <c r="W36" s="915">
        <f t="shared" si="5"/>
        <v>2</v>
      </c>
      <c r="X36" s="915">
        <f t="shared" si="6"/>
        <v>0</v>
      </c>
      <c r="Y36" s="935" t="str">
        <f t="shared" si="7"/>
        <v>CUMPLIDA</v>
      </c>
      <c r="AA36" s="322"/>
      <c r="AB36" s="1483"/>
      <c r="AE36" s="444"/>
    </row>
    <row r="37" spans="1:31" ht="168" x14ac:dyDescent="0.2">
      <c r="A37" s="1480">
        <v>28</v>
      </c>
      <c r="B37" s="1396">
        <v>0</v>
      </c>
      <c r="C37" s="1397" t="s">
        <v>1697</v>
      </c>
      <c r="D37" s="1397" t="s">
        <v>1316</v>
      </c>
      <c r="E37" s="1397" t="s">
        <v>680</v>
      </c>
      <c r="F37" s="901" t="s">
        <v>1698</v>
      </c>
      <c r="G37" s="1009" t="s">
        <v>680</v>
      </c>
      <c r="H37" s="901" t="s">
        <v>1699</v>
      </c>
      <c r="I37" s="489" t="s">
        <v>1442</v>
      </c>
      <c r="J37" s="902">
        <v>1</v>
      </c>
      <c r="K37" s="903">
        <v>41852</v>
      </c>
      <c r="L37" s="903">
        <v>42216</v>
      </c>
      <c r="M37" s="475">
        <f t="shared" si="0"/>
        <v>52</v>
      </c>
      <c r="N37" s="867" t="s">
        <v>1470</v>
      </c>
      <c r="O37" s="477">
        <f>'Plan General'!N60</f>
        <v>1</v>
      </c>
      <c r="P37" s="478">
        <f t="shared" si="1"/>
        <v>1</v>
      </c>
      <c r="Q37" s="479">
        <f t="shared" si="2"/>
        <v>52</v>
      </c>
      <c r="R37" s="479">
        <f t="shared" ca="1" si="3"/>
        <v>52</v>
      </c>
      <c r="S37" s="479">
        <f t="shared" ca="1" si="4"/>
        <v>52</v>
      </c>
      <c r="T37" s="480"/>
      <c r="U37" s="480"/>
      <c r="V37" s="208" t="str">
        <f>'Plan General'!U60</f>
        <v>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 A la fecha la Inversión de los $41.776,854,367 transferidos por el Ministerio de Transporte se encuentra ejecutado 100%</v>
      </c>
      <c r="W37" s="915">
        <f t="shared" si="5"/>
        <v>2</v>
      </c>
      <c r="X37" s="915">
        <f t="shared" si="6"/>
        <v>0</v>
      </c>
      <c r="Y37" s="935" t="str">
        <f t="shared" si="7"/>
        <v>CUMPLIDA</v>
      </c>
      <c r="AA37" s="322"/>
      <c r="AB37" s="1482" t="str">
        <f>IF(Y37&amp;Y38="CUMPLIDA","CUMPLIDA",IF(OR(Y37="VENCIDA",Y38="VENCIDA"),"VENCIDA",IF(W37+W38=4,"CUMPLIDA","EN TERMINO")))</f>
        <v>CUMPLIDA</v>
      </c>
      <c r="AE37" s="444"/>
    </row>
    <row r="38" spans="1:31" ht="120.75" thickBot="1" x14ac:dyDescent="0.25">
      <c r="A38" s="1480"/>
      <c r="B38" s="1396">
        <v>0</v>
      </c>
      <c r="C38" s="1481" t="s">
        <v>1697</v>
      </c>
      <c r="D38" s="1481" t="s">
        <v>1316</v>
      </c>
      <c r="E38" s="1481" t="s">
        <v>680</v>
      </c>
      <c r="F38" s="901" t="s">
        <v>1354</v>
      </c>
      <c r="G38" s="1009" t="s">
        <v>680</v>
      </c>
      <c r="H38" s="901" t="s">
        <v>1443</v>
      </c>
      <c r="I38" s="489" t="s">
        <v>1440</v>
      </c>
      <c r="J38" s="902">
        <v>6</v>
      </c>
      <c r="K38" s="903">
        <v>41852</v>
      </c>
      <c r="L38" s="903">
        <v>42216</v>
      </c>
      <c r="M38" s="475">
        <f t="shared" si="0"/>
        <v>52</v>
      </c>
      <c r="N38" s="867" t="s">
        <v>1470</v>
      </c>
      <c r="O38" s="477">
        <f>'Plan General'!N61</f>
        <v>6</v>
      </c>
      <c r="P38" s="478">
        <f t="shared" si="1"/>
        <v>1</v>
      </c>
      <c r="Q38" s="479">
        <f t="shared" si="2"/>
        <v>52</v>
      </c>
      <c r="R38" s="479">
        <f t="shared" ca="1" si="3"/>
        <v>52</v>
      </c>
      <c r="S38" s="479">
        <f t="shared" ca="1" si="4"/>
        <v>52</v>
      </c>
      <c r="T38" s="480"/>
      <c r="U38" s="480"/>
      <c r="V38" s="208" t="str">
        <f>'Plan General'!U61</f>
        <v xml:space="preserve">A partir del 01 de Agosto de 2014, se han realizado 6 visitas, no obstante lo anterior, con anterioridad se han venido realizando visitas de obra periódicamente. Visitas realizadas, Agosto 2014, Octubre 2014, Noviembre 2014,Marzo 2015, Abril 2015, Junio 2015 . </v>
      </c>
      <c r="W38" s="915">
        <f t="shared" si="5"/>
        <v>2</v>
      </c>
      <c r="X38" s="915">
        <f t="shared" si="6"/>
        <v>0</v>
      </c>
      <c r="Y38" s="935" t="str">
        <f t="shared" si="7"/>
        <v>CUMPLIDA</v>
      </c>
      <c r="AA38" s="322"/>
      <c r="AB38" s="1483"/>
      <c r="AE38" s="444"/>
    </row>
    <row r="39" spans="1:31" ht="168" x14ac:dyDescent="0.2">
      <c r="A39" s="1480">
        <v>29</v>
      </c>
      <c r="B39" s="1396">
        <v>0</v>
      </c>
      <c r="C39" s="1397" t="s">
        <v>1700</v>
      </c>
      <c r="D39" s="1397" t="s">
        <v>1316</v>
      </c>
      <c r="E39" s="1397" t="s">
        <v>680</v>
      </c>
      <c r="F39" s="901" t="s">
        <v>1701</v>
      </c>
      <c r="G39" s="1009" t="s">
        <v>680</v>
      </c>
      <c r="H39" s="901" t="s">
        <v>1441</v>
      </c>
      <c r="I39" s="489" t="s">
        <v>1442</v>
      </c>
      <c r="J39" s="902">
        <v>1</v>
      </c>
      <c r="K39" s="903">
        <v>41852</v>
      </c>
      <c r="L39" s="903">
        <v>42216</v>
      </c>
      <c r="M39" s="475">
        <f t="shared" si="0"/>
        <v>52</v>
      </c>
      <c r="N39" s="867" t="s">
        <v>1470</v>
      </c>
      <c r="O39" s="477">
        <f>'Plan General'!N62</f>
        <v>1</v>
      </c>
      <c r="P39" s="478">
        <f t="shared" si="1"/>
        <v>1</v>
      </c>
      <c r="Q39" s="479">
        <f t="shared" si="2"/>
        <v>52</v>
      </c>
      <c r="R39" s="479">
        <f t="shared" ca="1" si="3"/>
        <v>52</v>
      </c>
      <c r="S39" s="479">
        <f t="shared" ca="1" si="4"/>
        <v>52</v>
      </c>
      <c r="T39" s="480"/>
      <c r="U39" s="480"/>
      <c r="V39" s="208" t="str">
        <f>'Plan General'!U62</f>
        <v xml:space="preserve">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 </v>
      </c>
      <c r="W39" s="915">
        <f t="shared" si="5"/>
        <v>2</v>
      </c>
      <c r="X39" s="915">
        <f t="shared" si="6"/>
        <v>0</v>
      </c>
      <c r="Y39" s="935" t="str">
        <f t="shared" si="7"/>
        <v>CUMPLIDA</v>
      </c>
      <c r="AA39" s="322"/>
      <c r="AB39" s="1482" t="str">
        <f>IF(Y39&amp;Y40="CUMPLIDA","CUMPLIDA",IF(OR(Y39="VENCIDA",Y40="VENCIDA"),"VENCIDA",IF(W39+W40=4,"CUMPLIDA","EN TERMINO")))</f>
        <v>CUMPLIDA</v>
      </c>
      <c r="AE39" s="444"/>
    </row>
    <row r="40" spans="1:31" ht="149.25" customHeight="1" thickBot="1" x14ac:dyDescent="0.25">
      <c r="A40" s="1480"/>
      <c r="B40" s="1396">
        <v>0</v>
      </c>
      <c r="C40" s="1481" t="s">
        <v>1700</v>
      </c>
      <c r="D40" s="1481" t="s">
        <v>1316</v>
      </c>
      <c r="E40" s="1481" t="s">
        <v>680</v>
      </c>
      <c r="F40" s="901" t="s">
        <v>1356</v>
      </c>
      <c r="G40" s="1009" t="s">
        <v>680</v>
      </c>
      <c r="H40" s="1033" t="s">
        <v>1702</v>
      </c>
      <c r="I40" s="489" t="s">
        <v>1440</v>
      </c>
      <c r="J40" s="902">
        <v>6</v>
      </c>
      <c r="K40" s="903">
        <v>41852</v>
      </c>
      <c r="L40" s="903">
        <v>42216</v>
      </c>
      <c r="M40" s="475">
        <f t="shared" si="0"/>
        <v>52</v>
      </c>
      <c r="N40" s="867" t="s">
        <v>1470</v>
      </c>
      <c r="O40" s="477">
        <f>'Plan General'!N63</f>
        <v>6</v>
      </c>
      <c r="P40" s="478">
        <f t="shared" si="1"/>
        <v>1</v>
      </c>
      <c r="Q40" s="479">
        <f t="shared" si="2"/>
        <v>52</v>
      </c>
      <c r="R40" s="479">
        <f t="shared" ca="1" si="3"/>
        <v>52</v>
      </c>
      <c r="S40" s="479">
        <f t="shared" ca="1" si="4"/>
        <v>52</v>
      </c>
      <c r="T40" s="480"/>
      <c r="U40" s="480"/>
      <c r="V40" s="208" t="str">
        <f>'Plan General'!U63</f>
        <v>A partir del 01 de Agosto de 2014, se han realizado 6 visitas, no obstante lo anterior, con anterioridad se han venido realizando visitas de obra periódicamente. Visitas realizadas, Agosto 2014, Noviembre 2014, Marzo 2015, Abril 2015, Junio 2015 y el pasado 23 de Julio, visita en la cual se evidenció un avance de alrededor del 91% en la ejecución de las obras quedando pendiente de intervenir 200 ml para su culminación; así mismo, se presentaron observaciones sobre algunas situaciónes sobre las que la Alcaldía, el contratista y su interventor deberán tomar las medidas pertinentes.</v>
      </c>
      <c r="W40" s="915">
        <f t="shared" si="5"/>
        <v>2</v>
      </c>
      <c r="X40" s="915">
        <f t="shared" si="6"/>
        <v>0</v>
      </c>
      <c r="Y40" s="935" t="str">
        <f t="shared" si="7"/>
        <v>CUMPLIDA</v>
      </c>
      <c r="AA40" s="322"/>
      <c r="AB40" s="1483"/>
      <c r="AE40" s="444"/>
    </row>
    <row r="41" spans="1:31" ht="168" x14ac:dyDescent="0.2">
      <c r="A41" s="1480">
        <v>30</v>
      </c>
      <c r="B41" s="1396">
        <v>0</v>
      </c>
      <c r="C41" s="1397" t="s">
        <v>1703</v>
      </c>
      <c r="D41" s="1397" t="s">
        <v>1316</v>
      </c>
      <c r="E41" s="1397" t="s">
        <v>680</v>
      </c>
      <c r="F41" s="901" t="s">
        <v>1704</v>
      </c>
      <c r="G41" s="1009" t="s">
        <v>680</v>
      </c>
      <c r="H41" s="901" t="s">
        <v>1441</v>
      </c>
      <c r="I41" s="489" t="s">
        <v>1442</v>
      </c>
      <c r="J41" s="902">
        <v>1</v>
      </c>
      <c r="K41" s="903">
        <v>41852</v>
      </c>
      <c r="L41" s="903">
        <v>42216</v>
      </c>
      <c r="M41" s="475">
        <f t="shared" si="0"/>
        <v>52</v>
      </c>
      <c r="N41" s="867" t="s">
        <v>1470</v>
      </c>
      <c r="O41" s="477">
        <f>'Plan General'!N64</f>
        <v>1</v>
      </c>
      <c r="P41" s="478">
        <f t="shared" si="1"/>
        <v>1</v>
      </c>
      <c r="Q41" s="479">
        <f t="shared" si="2"/>
        <v>52</v>
      </c>
      <c r="R41" s="479">
        <f t="shared" ca="1" si="3"/>
        <v>52</v>
      </c>
      <c r="S41" s="479">
        <f t="shared" ca="1" si="4"/>
        <v>52</v>
      </c>
      <c r="T41" s="480"/>
      <c r="U41" s="480"/>
      <c r="V41" s="208" t="str">
        <f>'Plan General'!U64</f>
        <v>Teniendo en cuenta las observaciones preliminares de la Contraloría a través de oficio No.20143210269392 del 08 de mayo de 2014, mediante oficio N° 20145000148221 del 12/05/2014 se dio traslado de hallazgos de la contraloría a la Alcaldía de Barranquilla y  Mediante oficio  20143210322632 del 04 de junio de 2014 la alcaldía atendió lo referente a este punto informando las gestiones adelantadas.</v>
      </c>
      <c r="W41" s="915">
        <f t="shared" si="5"/>
        <v>2</v>
      </c>
      <c r="X41" s="915">
        <f t="shared" si="6"/>
        <v>0</v>
      </c>
      <c r="Y41" s="935" t="str">
        <f t="shared" si="7"/>
        <v>CUMPLIDA</v>
      </c>
      <c r="AA41" s="322"/>
      <c r="AB41" s="1482" t="str">
        <f>IF(Y41&amp;Y42="CUMPLIDA","CUMPLIDA",IF(OR(Y41="VENCIDA",Y42="VENCIDA"),"VENCIDA",IF(W41+W42=4,"CUMPLIDA","EN TERMINO")))</f>
        <v>CUMPLIDA</v>
      </c>
      <c r="AE41" s="444"/>
    </row>
    <row r="42" spans="1:31" ht="138" customHeight="1" thickBot="1" x14ac:dyDescent="0.25">
      <c r="A42" s="1480"/>
      <c r="B42" s="1396">
        <v>0</v>
      </c>
      <c r="C42" s="1481" t="s">
        <v>1703</v>
      </c>
      <c r="D42" s="1481" t="s">
        <v>1316</v>
      </c>
      <c r="E42" s="1481" t="s">
        <v>680</v>
      </c>
      <c r="F42" s="901" t="s">
        <v>1356</v>
      </c>
      <c r="G42" s="1009" t="s">
        <v>680</v>
      </c>
      <c r="H42" s="1033" t="s">
        <v>1702</v>
      </c>
      <c r="I42" s="489" t="s">
        <v>1440</v>
      </c>
      <c r="J42" s="902">
        <v>6</v>
      </c>
      <c r="K42" s="903">
        <v>41852</v>
      </c>
      <c r="L42" s="903">
        <v>42216</v>
      </c>
      <c r="M42" s="475">
        <f t="shared" si="0"/>
        <v>52</v>
      </c>
      <c r="N42" s="867" t="s">
        <v>1470</v>
      </c>
      <c r="O42" s="477">
        <f>'Plan General'!N65</f>
        <v>6</v>
      </c>
      <c r="P42" s="478">
        <f t="shared" si="1"/>
        <v>1</v>
      </c>
      <c r="Q42" s="479">
        <f t="shared" si="2"/>
        <v>52</v>
      </c>
      <c r="R42" s="479">
        <f t="shared" ca="1" si="3"/>
        <v>52</v>
      </c>
      <c r="S42" s="479">
        <f t="shared" ca="1" si="4"/>
        <v>52</v>
      </c>
      <c r="T42" s="480"/>
      <c r="U42" s="480"/>
      <c r="V42" s="208" t="str">
        <f>'Plan General'!U65</f>
        <v>A partir del 01 de Agosto de 2014, se han realizado 6 visitas, no obstante lo anterior, con anterioridad se han venido realizando visitas de obra periódicamente. Visitas realizadas, Agosto 2014, Noviembre 2014, Marzo 2015, Abril 2015, Junio 2015 y el pasado 23 de Julio, visita en la cual se evidenció un avance de alrededor del 91% en la ejecución de las obras quedando pendiente de intervenir 200 ml para su culminación; así mismo, se presentaron observaciones sobre algunas situaciónes sobre las que la Alcaldía, el contratista y su interventor deberán tomar las medidas pertinentes.</v>
      </c>
      <c r="W42" s="915">
        <f t="shared" si="5"/>
        <v>2</v>
      </c>
      <c r="X42" s="915">
        <f t="shared" si="6"/>
        <v>0</v>
      </c>
      <c r="Y42" s="935" t="str">
        <f t="shared" si="7"/>
        <v>CUMPLIDA</v>
      </c>
      <c r="AA42" s="322"/>
      <c r="AB42" s="1483"/>
      <c r="AE42" s="444"/>
    </row>
    <row r="43" spans="1:31" ht="192.75" thickBot="1" x14ac:dyDescent="0.25">
      <c r="A43" s="897">
        <v>31</v>
      </c>
      <c r="B43" s="898">
        <v>0</v>
      </c>
      <c r="C43" s="899" t="s">
        <v>1705</v>
      </c>
      <c r="D43" s="899" t="s">
        <v>1316</v>
      </c>
      <c r="E43" s="899" t="s">
        <v>680</v>
      </c>
      <c r="F43" s="901" t="s">
        <v>1357</v>
      </c>
      <c r="G43" s="1009" t="s">
        <v>680</v>
      </c>
      <c r="H43" s="901" t="s">
        <v>1706</v>
      </c>
      <c r="I43" s="489" t="s">
        <v>1442</v>
      </c>
      <c r="J43" s="902">
        <v>1</v>
      </c>
      <c r="K43" s="903">
        <v>41852</v>
      </c>
      <c r="L43" s="903">
        <v>42216</v>
      </c>
      <c r="M43" s="475">
        <f t="shared" si="0"/>
        <v>52</v>
      </c>
      <c r="N43" s="867" t="s">
        <v>1470</v>
      </c>
      <c r="O43" s="477">
        <f>'Plan General'!N66</f>
        <v>1</v>
      </c>
      <c r="P43" s="478">
        <f t="shared" si="1"/>
        <v>1</v>
      </c>
      <c r="Q43" s="479">
        <f t="shared" si="2"/>
        <v>52</v>
      </c>
      <c r="R43" s="479">
        <f t="shared" ca="1" si="3"/>
        <v>52</v>
      </c>
      <c r="S43" s="479">
        <f t="shared" ca="1" si="4"/>
        <v>52</v>
      </c>
      <c r="T43" s="480"/>
      <c r="U43" s="480"/>
      <c r="V43" s="208" t="str">
        <f>'Plan General'!U66</f>
        <v>Teniendo en cuenta las observaciones preliminares de la Contraloría a través de oficio No.20143210269392 del 08 de mayo de 2014, mediante oficio N° 20145000148221 del 12/05/2014 se dio traslado de hallazgos de la contraloría a la Alcaldía de Barranquilla. Para los Convenios 085 y 309 en ejecución se ha continuado solicitando periódicamente información relacionada con los rendimientos financieros consignados a la Dirección del Tesoro Nacional. Dicha información al momento de auditoría fue remitida a la Contraloría por parte de la Oficina Asesora Jurídica del MT, se cuenta con archivo magnético de reporte de rendimientos financieros. Respecto al Convenio 054, se ha realizado el seguimiento a la cuenta y la generación de rendimientos con los respectivos soportes.</v>
      </c>
      <c r="W43" s="915">
        <f t="shared" si="5"/>
        <v>2</v>
      </c>
      <c r="X43" s="915">
        <f t="shared" si="6"/>
        <v>0</v>
      </c>
      <c r="Y43" s="935" t="str">
        <f t="shared" si="7"/>
        <v>CUMPLIDA</v>
      </c>
      <c r="AA43" s="322"/>
      <c r="AB43" s="363" t="str">
        <f>IF(Y43="CUMPLIDA","CUMPLIDA",IF(Y43="EN TERMINO","EN TERMINO","VENCIDA"))</f>
        <v>CUMPLIDA</v>
      </c>
      <c r="AE43" s="444"/>
    </row>
    <row r="44" spans="1:31" ht="96.75" thickBot="1" x14ac:dyDescent="0.25">
      <c r="A44" s="407">
        <v>33</v>
      </c>
      <c r="B44" s="409">
        <v>0</v>
      </c>
      <c r="C44" s="411" t="s">
        <v>1708</v>
      </c>
      <c r="D44" s="411" t="s">
        <v>1316</v>
      </c>
      <c r="E44" s="411" t="s">
        <v>680</v>
      </c>
      <c r="F44" s="520" t="s">
        <v>1356</v>
      </c>
      <c r="G44" s="628" t="s">
        <v>680</v>
      </c>
      <c r="H44" s="507" t="s">
        <v>1702</v>
      </c>
      <c r="I44" s="490" t="s">
        <v>1440</v>
      </c>
      <c r="J44" s="722">
        <v>6</v>
      </c>
      <c r="K44" s="521">
        <v>41852</v>
      </c>
      <c r="L44" s="521">
        <v>42216</v>
      </c>
      <c r="M44" s="328">
        <f t="shared" si="0"/>
        <v>52</v>
      </c>
      <c r="N44" s="608" t="s">
        <v>1470</v>
      </c>
      <c r="O44" s="330">
        <f>'Plan General'!N68</f>
        <v>6</v>
      </c>
      <c r="P44" s="331">
        <f t="shared" si="1"/>
        <v>1</v>
      </c>
      <c r="Q44" s="332">
        <f t="shared" si="2"/>
        <v>52</v>
      </c>
      <c r="R44" s="332">
        <f t="shared" ca="1" si="3"/>
        <v>52</v>
      </c>
      <c r="S44" s="332">
        <f t="shared" ca="1" si="4"/>
        <v>52</v>
      </c>
      <c r="T44" s="333"/>
      <c r="U44" s="333"/>
      <c r="V44" s="209" t="str">
        <f>'Plan General'!U68</f>
        <v>Se adjuntan los expedientes de los contratos No. 245 y 246 de 2013 los soportes de los pagos efectuados por los contratistas, correspondientes a los aportes de Salud, Pensión y ARP para los periodos solicitados. Se solicita la revisión de la meta de la acción, teniendo en cuenta que se obtuvieron lo soportes que subsanan el hallazgo.</v>
      </c>
      <c r="W44" s="334">
        <f t="shared" si="5"/>
        <v>2</v>
      </c>
      <c r="X44" s="334">
        <f t="shared" si="6"/>
        <v>0</v>
      </c>
      <c r="Y44" s="335" t="str">
        <f t="shared" si="7"/>
        <v>CUMPLIDA</v>
      </c>
      <c r="AA44" s="322"/>
      <c r="AB44" s="363" t="str">
        <f>IF(Y44="CUMPLIDA","CUMPLIDA",IF(Y44="EN TERMINO","EN TERMINO","VENCIDA"))</f>
        <v>CUMPLIDA</v>
      </c>
      <c r="AE44" s="444"/>
    </row>
    <row r="45" spans="1:31" ht="26.25" customHeight="1" thickBot="1" x14ac:dyDescent="0.25">
      <c r="A45" s="587" t="s">
        <v>678</v>
      </c>
      <c r="B45" s="307"/>
      <c r="C45" s="307"/>
      <c r="D45" s="307"/>
      <c r="E45" s="307"/>
      <c r="F45" s="307"/>
      <c r="G45" s="307"/>
      <c r="H45" s="307"/>
      <c r="I45" s="307"/>
      <c r="J45" s="307"/>
      <c r="K45" s="307"/>
      <c r="L45" s="307"/>
      <c r="M45" s="307"/>
      <c r="N45" s="307"/>
      <c r="O45" s="305"/>
      <c r="P45" s="306"/>
      <c r="Q45" s="307"/>
      <c r="R45" s="307"/>
      <c r="S45" s="307"/>
      <c r="T45" s="308"/>
      <c r="U45" s="308"/>
      <c r="V45" s="307"/>
      <c r="W45" s="309"/>
      <c r="X45" s="309"/>
      <c r="Y45" s="307"/>
      <c r="Z45" s="309"/>
      <c r="AA45" s="307"/>
      <c r="AB45" s="309"/>
    </row>
    <row r="46" spans="1:31" ht="142.5" customHeight="1" x14ac:dyDescent="0.2">
      <c r="A46" s="1548">
        <v>19</v>
      </c>
      <c r="B46" s="1549">
        <v>0</v>
      </c>
      <c r="C46" s="1490" t="s">
        <v>1735</v>
      </c>
      <c r="D46" s="1490" t="s">
        <v>679</v>
      </c>
      <c r="E46" s="1490" t="s">
        <v>680</v>
      </c>
      <c r="F46" s="627" t="s">
        <v>698</v>
      </c>
      <c r="G46" s="627" t="s">
        <v>680</v>
      </c>
      <c r="H46" s="1106" t="s">
        <v>743</v>
      </c>
      <c r="I46" s="1106" t="s">
        <v>789</v>
      </c>
      <c r="J46" s="196">
        <v>2</v>
      </c>
      <c r="K46" s="197">
        <v>41579</v>
      </c>
      <c r="L46" s="197">
        <v>41607</v>
      </c>
      <c r="M46" s="314">
        <f>(+L46-K46)/7</f>
        <v>4</v>
      </c>
      <c r="N46" s="315" t="s">
        <v>45</v>
      </c>
      <c r="O46" s="316">
        <f>'Plan General'!N106</f>
        <v>2</v>
      </c>
      <c r="P46" s="317">
        <f>IF(O46/J46&gt;1,1,+O46/J46)</f>
        <v>1</v>
      </c>
      <c r="Q46" s="318">
        <f>+M46*P46</f>
        <v>4</v>
      </c>
      <c r="R46" s="318">
        <f ca="1">IF(L46&lt;=$T$8,Q46,0)</f>
        <v>4</v>
      </c>
      <c r="S46" s="318">
        <f ca="1">IF($T$8&gt;=L46,M46,0)</f>
        <v>4</v>
      </c>
      <c r="T46" s="319"/>
      <c r="U46" s="319"/>
      <c r="V46" s="207" t="str">
        <f>'Plan General'!U106</f>
        <v>Cada una de las acciones propuestas en el plan indicativo de 2014 cuenta con un cronograma concertado entre los coordinadores y el Director de Infraestructura.</v>
      </c>
      <c r="W46" s="320">
        <f>IF(P46=100%,2,0)</f>
        <v>2</v>
      </c>
      <c r="X46" s="320">
        <f>IF(L46&lt;$Z$3,0,1)</f>
        <v>0</v>
      </c>
      <c r="Y46" s="721" t="str">
        <f>IF(W46+X46&gt;1,"CUMPLIDA",IF(X46=1,"EN TERMINO","VENCIDA"))</f>
        <v>CUMPLIDA</v>
      </c>
      <c r="AA46" s="540"/>
      <c r="AB46" s="1482" t="str">
        <f>IF(Y46&amp;Y47="CUMPLIDA","CUMPLIDA",IF(OR(Y46="VENCIDA",Y47="VENCIDA"),"VENCIDA",IF(W46+W47=4,"CUMPLIDA","EN TERMINO")))</f>
        <v>CUMPLIDA</v>
      </c>
      <c r="AE46" s="323"/>
    </row>
    <row r="47" spans="1:31" ht="92.25" customHeight="1" thickBot="1" x14ac:dyDescent="0.25">
      <c r="A47" s="1492"/>
      <c r="B47" s="1494"/>
      <c r="C47" s="1479"/>
      <c r="D47" s="1479"/>
      <c r="E47" s="1479"/>
      <c r="F47" s="628" t="s">
        <v>699</v>
      </c>
      <c r="G47" s="628" t="s">
        <v>680</v>
      </c>
      <c r="H47" s="554" t="s">
        <v>744</v>
      </c>
      <c r="I47" s="554" t="s">
        <v>790</v>
      </c>
      <c r="J47" s="199">
        <v>2</v>
      </c>
      <c r="K47" s="200">
        <v>41517</v>
      </c>
      <c r="L47" s="200">
        <v>41608</v>
      </c>
      <c r="M47" s="328">
        <f>(+L47-K47)/7</f>
        <v>13</v>
      </c>
      <c r="N47" s="608" t="s">
        <v>45</v>
      </c>
      <c r="O47" s="330">
        <f>'Plan General'!N107</f>
        <v>2</v>
      </c>
      <c r="P47" s="331">
        <f>IF(O47/J47&gt;1,1,+O47/J47)</f>
        <v>1</v>
      </c>
      <c r="Q47" s="332">
        <f>+M47*P47</f>
        <v>13</v>
      </c>
      <c r="R47" s="332">
        <f ca="1">IF(L47&lt;=$T$8,Q47,0)</f>
        <v>13</v>
      </c>
      <c r="S47" s="332">
        <f ca="1">IF($T$8&gt;=L47,M47,0)</f>
        <v>13</v>
      </c>
      <c r="T47" s="333"/>
      <c r="U47" s="333"/>
      <c r="V47" s="209" t="str">
        <f>'Plan General'!U107</f>
        <v>Se realizaron reuniones de seguimiento al plan indicativo en el ultimo trimestre de 2013. En las mismas reuniones se prepararon los principales objetivos del plan indicativo 2014. Como resultado se obtuvo el cumplimiento total del PI 2013.</v>
      </c>
      <c r="W47" s="334">
        <f>IF(P47=100%,2,0)</f>
        <v>2</v>
      </c>
      <c r="X47" s="334">
        <f>IF(L47&lt;$Z$3,0,1)</f>
        <v>0</v>
      </c>
      <c r="Y47" s="335" t="str">
        <f>IF(W47+X47&gt;1,"CUMPLIDA",IF(X47=1,"EN TERMINO","VENCIDA"))</f>
        <v>CUMPLIDA</v>
      </c>
      <c r="AA47" s="540"/>
      <c r="AB47" s="1483"/>
      <c r="AE47" s="323"/>
    </row>
    <row r="48" spans="1:31" ht="12.75" thickBot="1" x14ac:dyDescent="0.25">
      <c r="A48" s="587" t="s">
        <v>349</v>
      </c>
      <c r="B48" s="307"/>
      <c r="C48" s="307"/>
      <c r="D48" s="307"/>
      <c r="E48" s="307"/>
      <c r="F48" s="307"/>
      <c r="G48" s="307"/>
      <c r="H48" s="307"/>
      <c r="I48" s="307"/>
      <c r="J48" s="307"/>
      <c r="K48" s="307"/>
      <c r="L48" s="307"/>
      <c r="M48" s="307"/>
      <c r="N48" s="307"/>
      <c r="O48" s="305"/>
      <c r="P48" s="306"/>
      <c r="Q48" s="307"/>
      <c r="R48" s="307"/>
      <c r="S48" s="307"/>
      <c r="T48" s="308"/>
      <c r="U48" s="308"/>
      <c r="V48" s="307"/>
      <c r="W48" s="539"/>
      <c r="X48" s="539"/>
      <c r="Y48" s="540"/>
      <c r="Z48" s="539"/>
      <c r="AA48" s="540"/>
      <c r="AB48" s="539"/>
    </row>
    <row r="49" spans="1:31 16146:16154" ht="114" customHeight="1" thickBot="1" x14ac:dyDescent="0.25">
      <c r="A49" s="1503">
        <v>19</v>
      </c>
      <c r="B49" s="1505">
        <v>0</v>
      </c>
      <c r="C49" s="1576" t="s">
        <v>1758</v>
      </c>
      <c r="D49" s="1507" t="s">
        <v>371</v>
      </c>
      <c r="E49" s="1490" t="s">
        <v>350</v>
      </c>
      <c r="F49" s="1578" t="s">
        <v>372</v>
      </c>
      <c r="G49" s="629" t="s">
        <v>415</v>
      </c>
      <c r="H49" s="629" t="s">
        <v>373</v>
      </c>
      <c r="I49" s="214" t="s">
        <v>374</v>
      </c>
      <c r="J49" s="214">
        <v>1</v>
      </c>
      <c r="K49" s="589">
        <v>41162</v>
      </c>
      <c r="L49" s="589">
        <v>41273</v>
      </c>
      <c r="M49" s="318">
        <f t="shared" ref="M49:M50" si="8">(+L49-K49)/7</f>
        <v>15.857142857142858</v>
      </c>
      <c r="N49" s="315" t="s">
        <v>1470</v>
      </c>
      <c r="O49" s="316">
        <f>'Plan General'!N146</f>
        <v>1</v>
      </c>
      <c r="P49" s="317">
        <f t="shared" ref="P49:P50" si="9">IF(O49/J49&gt;1,1,+O49/J49)</f>
        <v>1</v>
      </c>
      <c r="Q49" s="318">
        <f t="shared" ref="Q49:Q50" si="10">+M49*P49</f>
        <v>15.857142857142858</v>
      </c>
      <c r="R49" s="318">
        <f ca="1">IF(L49&lt;=$T$8,Q49,0)</f>
        <v>15.857142857142858</v>
      </c>
      <c r="S49" s="318">
        <f ca="1">IF($T$8&gt;=L49,M49,0)</f>
        <v>15.857142857142858</v>
      </c>
      <c r="T49" s="319"/>
      <c r="U49" s="319"/>
      <c r="V49" s="379" t="str">
        <f>'Plan General'!U146</f>
        <v>Mediante correo electrónico del 25/10/2012 El Jefe del Grupo de Informática informa que ya se encuentra dispuesta la plataforma para el SINC y el link en la página del Ministerio.</v>
      </c>
      <c r="W49" s="591">
        <f t="shared" ref="W49:W50" si="11">IF(P49=100%,2,0)</f>
        <v>2</v>
      </c>
      <c r="X49" s="591">
        <f t="shared" ref="X49:X50" si="12">IF(L49&lt;$Z$3,0,1)</f>
        <v>0</v>
      </c>
      <c r="Y49" s="721" t="str">
        <f t="shared" ref="Y49:Y50" si="13">IF(W49+X49&gt;1,"CUMPLIDA",IF(X49=1,"EN TERMINO","VENCIDA"))</f>
        <v>CUMPLIDA</v>
      </c>
      <c r="AA49" s="1574"/>
      <c r="AB49" s="1482" t="str">
        <f>IF(Y49&amp;Y50="CUMPLIDA","CUMPLIDA",IF(OR(Y49="VENCIDA",Y50="VENCIDA"),"VENCIDA",IF(W49+W50=4,"CUMPLIDA","EN TERMINO")))</f>
        <v>CUMPLIDA</v>
      </c>
      <c r="AE49" s="588"/>
    </row>
    <row r="50" spans="1:31 16146:16154" ht="101.25" customHeight="1" thickBot="1" x14ac:dyDescent="0.25">
      <c r="A50" s="1504"/>
      <c r="B50" s="1506"/>
      <c r="C50" s="1577"/>
      <c r="D50" s="1508"/>
      <c r="E50" s="1479"/>
      <c r="F50" s="1579"/>
      <c r="G50" s="630" t="s">
        <v>375</v>
      </c>
      <c r="H50" s="630" t="s">
        <v>376</v>
      </c>
      <c r="I50" s="215" t="s">
        <v>377</v>
      </c>
      <c r="J50" s="1107">
        <v>1</v>
      </c>
      <c r="K50" s="599">
        <v>41162</v>
      </c>
      <c r="L50" s="599">
        <v>41273</v>
      </c>
      <c r="M50" s="332">
        <f t="shared" si="8"/>
        <v>15.857142857142858</v>
      </c>
      <c r="N50" s="608" t="s">
        <v>1470</v>
      </c>
      <c r="O50" s="330">
        <f>'Plan General'!N147</f>
        <v>100</v>
      </c>
      <c r="P50" s="331">
        <f t="shared" si="9"/>
        <v>1</v>
      </c>
      <c r="Q50" s="332">
        <f t="shared" si="10"/>
        <v>15.857142857142858</v>
      </c>
      <c r="R50" s="332">
        <f ca="1">IF(L50&lt;=$T$8,Q50,0)</f>
        <v>15.857142857142858</v>
      </c>
      <c r="S50" s="332">
        <f ca="1">IF($T$8&gt;=L50,M50,0)</f>
        <v>15.857142857142858</v>
      </c>
      <c r="T50" s="333"/>
      <c r="U50" s="333"/>
      <c r="V50" s="209" t="str">
        <f>'Plan General'!U147</f>
        <v>Mediante correo electrónico del 25/10/2012 El Jefe del Grupo de Informática informa que ya se encuentra dispuesta la plataforma para el SINC y el link en la página del Ministerio.</v>
      </c>
      <c r="W50" s="601">
        <f t="shared" si="11"/>
        <v>2</v>
      </c>
      <c r="X50" s="601">
        <f t="shared" si="12"/>
        <v>0</v>
      </c>
      <c r="Y50" s="335" t="str">
        <f t="shared" si="13"/>
        <v>CUMPLIDA</v>
      </c>
      <c r="AA50" s="1574"/>
      <c r="AB50" s="1483"/>
      <c r="AE50" s="588"/>
    </row>
    <row r="51" spans="1:31 16146:16154" ht="12.75" thickBot="1" x14ac:dyDescent="0.25">
      <c r="A51" s="734" t="s">
        <v>848</v>
      </c>
      <c r="B51" s="734"/>
      <c r="C51" s="734"/>
      <c r="D51" s="734"/>
      <c r="E51" s="734"/>
      <c r="F51" s="734"/>
      <c r="G51" s="734"/>
      <c r="H51" s="734"/>
      <c r="I51" s="734"/>
      <c r="J51" s="734"/>
      <c r="K51" s="734"/>
      <c r="L51" s="734"/>
      <c r="M51" s="734"/>
      <c r="N51" s="734"/>
      <c r="O51" s="734"/>
      <c r="P51" s="734"/>
      <c r="Q51" s="734"/>
      <c r="R51" s="734"/>
      <c r="S51" s="734"/>
      <c r="T51" s="734"/>
      <c r="U51" s="734"/>
      <c r="V51" s="734"/>
      <c r="W51" s="758"/>
      <c r="X51" s="758"/>
      <c r="Y51" s="758"/>
      <c r="Z51" s="938"/>
      <c r="AA51" s="948"/>
      <c r="AB51" s="1013"/>
      <c r="WWA51" s="809" t="s">
        <v>640</v>
      </c>
      <c r="WWB51" s="810" t="s">
        <v>423</v>
      </c>
      <c r="WWC51" s="811" t="s">
        <v>422</v>
      </c>
      <c r="WWD51" s="812" t="s">
        <v>424</v>
      </c>
      <c r="WWE51" s="813" t="s">
        <v>425</v>
      </c>
      <c r="WWG51" s="811" t="s">
        <v>422</v>
      </c>
      <c r="WWH51" s="822" t="e">
        <f>COUNTIF(#REF!,WWG51)</f>
        <v>#REF!</v>
      </c>
    </row>
    <row r="52" spans="1:31 16146:16154" ht="216.75" thickBot="1" x14ac:dyDescent="0.25">
      <c r="A52" s="678">
        <v>1</v>
      </c>
      <c r="B52" s="917">
        <v>0</v>
      </c>
      <c r="C52" s="679" t="s">
        <v>1770</v>
      </c>
      <c r="D52" s="679" t="s">
        <v>849</v>
      </c>
      <c r="E52" s="680" t="s">
        <v>680</v>
      </c>
      <c r="F52" s="681" t="s">
        <v>850</v>
      </c>
      <c r="G52" s="448" t="s">
        <v>680</v>
      </c>
      <c r="H52" s="681" t="s">
        <v>873</v>
      </c>
      <c r="I52" s="682" t="s">
        <v>874</v>
      </c>
      <c r="J52" s="682">
        <v>2</v>
      </c>
      <c r="K52" s="683">
        <v>41699</v>
      </c>
      <c r="L52" s="683">
        <v>42004</v>
      </c>
      <c r="M52" s="684">
        <f t="shared" ref="M52:M67" si="14">(+L52-K52)/7</f>
        <v>43.571428571428569</v>
      </c>
      <c r="N52" s="685" t="s">
        <v>665</v>
      </c>
      <c r="O52" s="451">
        <f>+'Plan General'!N294</f>
        <v>2</v>
      </c>
      <c r="P52" s="637">
        <f t="shared" ref="P52:P67" si="15">IF(O52/J52&gt;1,1,+O52/J52)</f>
        <v>1</v>
      </c>
      <c r="Q52" s="453">
        <f t="shared" ref="Q52:Q67" si="16">+M52*P52</f>
        <v>43.571428571428569</v>
      </c>
      <c r="R52" s="453">
        <f ca="1">IF(L52&lt;=$T$8,Q52,0)</f>
        <v>43.571428571428569</v>
      </c>
      <c r="S52" s="453">
        <f ca="1">IF($T$8&gt;=L52,M52,0)</f>
        <v>43.571428571428569</v>
      </c>
      <c r="T52" s="454"/>
      <c r="U52" s="454"/>
      <c r="V52" s="210" t="str">
        <f>+'Plan General'!U294</f>
        <v>INVIAS reporta que: Con memorando SA-GGT 4072 del 28 de enero de 2015 el Grupo de Gestión de Talento Humano informa que a finales del mes de noviembre de 2013 se realizó un curso de tres (3) días en temas de Contratación Estatal en la Universidad Sergio Arboleda a la cual asistieron aproximadamente ochenta (80) funcionarios del INVIAS. Así mismo informan que en el mes de mayo de 2014 la Dirección de Contratación de la Entidad realizó en el auditorio del Instituto Nacional de Vías una reunión de socialización sobre el tema de pliego de condiciones de Licitación Pública y Concurso de Méritos, conforme a la Ley 1150 de 2013 y Decreto 1510 del 17 de Julio de 2013 en el Auditorio del Instituto Nacional de Vías, así mismo, a través de diferentes Circulares se han venido impartiendo instrucciones y suministrando modelos de las diferentes minutas, trámites, procedimientos y actualizaciones normativas que se constituyen en información que capacita a los funcionarios en los temas relacionados con la contratación estatal.</v>
      </c>
      <c r="W52" s="360">
        <f>IF(P52=100%,2,0)</f>
        <v>2</v>
      </c>
      <c r="X52" s="360">
        <f t="shared" ref="X52:X67" si="17">IF(L52&lt;$Z$3,0,1)</f>
        <v>0</v>
      </c>
      <c r="Y52" s="361" t="str">
        <f t="shared" ref="Y52:Y67" si="18">IF(W52+X52&gt;1,"CUMPLIDA",IF(X52=1,"EN TERMINO","VENCIDA"))</f>
        <v>CUMPLIDA</v>
      </c>
      <c r="Z52" s="1108"/>
      <c r="AA52" s="914"/>
      <c r="AB52" s="363" t="str">
        <f>IF(Y52="CUMPLIDA","CUMPLIDA",IF(Y52="EN TERMINO","EN TERMINO","VENCIDA"))</f>
        <v>CUMPLIDA</v>
      </c>
      <c r="AE52" s="1109"/>
      <c r="WVZ52" s="881"/>
      <c r="WWA52" s="786" t="s">
        <v>641</v>
      </c>
      <c r="WWB52" s="815" t="e">
        <f>COUNTIF(#REF!,$WWB$51)</f>
        <v>#REF!</v>
      </c>
      <c r="WWC52" s="816" t="e">
        <f>COUNTIF(#REF!,$WWC$51)</f>
        <v>#REF!</v>
      </c>
      <c r="WWD52" s="882" t="e">
        <f>COUNTIF(#REF!,$WWD$51)</f>
        <v>#REF!</v>
      </c>
      <c r="WWE52" s="818" t="e">
        <f>SUM(WWB52:WWD52)</f>
        <v>#REF!</v>
      </c>
      <c r="WWG52" s="810" t="s">
        <v>423</v>
      </c>
      <c r="WWH52" s="822" t="e">
        <f>COUNTIF(#REF!,WWG52)</f>
        <v>#REF!</v>
      </c>
    </row>
    <row r="53" spans="1:31 16146:16154" ht="144.75" thickBot="1" x14ac:dyDescent="0.25">
      <c r="A53" s="678">
        <v>2</v>
      </c>
      <c r="B53" s="917">
        <v>0</v>
      </c>
      <c r="C53" s="1110" t="s">
        <v>1771</v>
      </c>
      <c r="D53" s="679" t="s">
        <v>851</v>
      </c>
      <c r="E53" s="680" t="s">
        <v>680</v>
      </c>
      <c r="F53" s="696" t="s">
        <v>852</v>
      </c>
      <c r="G53" s="448" t="s">
        <v>680</v>
      </c>
      <c r="H53" s="697" t="s">
        <v>875</v>
      </c>
      <c r="I53" s="698" t="s">
        <v>876</v>
      </c>
      <c r="J53" s="698">
        <v>1</v>
      </c>
      <c r="K53" s="699">
        <v>41677</v>
      </c>
      <c r="L53" s="699">
        <v>41820</v>
      </c>
      <c r="M53" s="684">
        <f t="shared" si="14"/>
        <v>20.428571428571427</v>
      </c>
      <c r="N53" s="685" t="s">
        <v>900</v>
      </c>
      <c r="O53" s="451">
        <f>+'Plan General'!N295</f>
        <v>1</v>
      </c>
      <c r="P53" s="637">
        <f t="shared" si="15"/>
        <v>1</v>
      </c>
      <c r="Q53" s="453">
        <f t="shared" si="16"/>
        <v>20.428571428571427</v>
      </c>
      <c r="R53" s="453">
        <f t="shared" ref="R53:R67" ca="1" si="19">IF(L53&lt;=$T$8,Q53,0)</f>
        <v>20.428571428571427</v>
      </c>
      <c r="S53" s="453">
        <f t="shared" ref="S53:S67" ca="1" si="20">IF($T$8&gt;=L53,M53,0)</f>
        <v>20.428571428571427</v>
      </c>
      <c r="T53" s="454"/>
      <c r="U53" s="454"/>
      <c r="V53" s="210" t="str">
        <f>+'Plan General'!U295</f>
        <v>Para subsanar la causa origen del hallazgo para la vigencia 2014,  ya se incluye la justificación de la necesidad de contratación con la descripción de las obligaciones especificas. Soportes,  formato de solicitud de contratación Derivada memorando No. 20142320009943.</v>
      </c>
      <c r="W53" s="360">
        <f>IF(P53=100%,2,0)</f>
        <v>2</v>
      </c>
      <c r="X53" s="360">
        <f t="shared" si="17"/>
        <v>0</v>
      </c>
      <c r="Y53" s="361" t="str">
        <f t="shared" si="18"/>
        <v>CUMPLIDA</v>
      </c>
      <c r="Z53" s="1108"/>
      <c r="AA53" s="914"/>
      <c r="AB53" s="363" t="str">
        <f>IF(Y53="CUMPLIDA","CUMPLIDA",IF(Y53="EN TERMINO","EN TERMINO","VENCIDA"))</f>
        <v>CUMPLIDA</v>
      </c>
      <c r="AE53" s="1109"/>
      <c r="WVZ53" s="1111"/>
      <c r="WWA53" s="786" t="s">
        <v>643</v>
      </c>
      <c r="WWB53" s="815" t="e">
        <f>COUNTIF(#REF!,$WWB$51)</f>
        <v>#REF!</v>
      </c>
      <c r="WWC53" s="816" t="e">
        <f>COUNTIF(#REF!,$WWC$51)</f>
        <v>#REF!</v>
      </c>
      <c r="WWD53" s="882" t="e">
        <f>COUNTIF(#REF!,$WWD$51)</f>
        <v>#REF!</v>
      </c>
      <c r="WWE53" s="818" t="e">
        <f>SUM(WWB53:WWD53)</f>
        <v>#REF!</v>
      </c>
      <c r="WWG53" s="812" t="s">
        <v>424</v>
      </c>
      <c r="WWH53" s="822" t="e">
        <f>COUNTIF(#REF!,WWG53)</f>
        <v>#REF!</v>
      </c>
    </row>
    <row r="54" spans="1:31 16146:16154" ht="96.75" thickBot="1" x14ac:dyDescent="0.25">
      <c r="A54" s="729">
        <v>3</v>
      </c>
      <c r="B54" s="916">
        <v>0</v>
      </c>
      <c r="C54" s="700" t="s">
        <v>1772</v>
      </c>
      <c r="D54" s="700" t="s">
        <v>853</v>
      </c>
      <c r="E54" s="687" t="s">
        <v>680</v>
      </c>
      <c r="F54" s="688" t="s">
        <v>854</v>
      </c>
      <c r="G54" s="458" t="s">
        <v>680</v>
      </c>
      <c r="H54" s="689" t="s">
        <v>877</v>
      </c>
      <c r="I54" s="1112" t="s">
        <v>878</v>
      </c>
      <c r="J54" s="690">
        <v>3</v>
      </c>
      <c r="K54" s="691">
        <v>41677</v>
      </c>
      <c r="L54" s="691">
        <v>41851</v>
      </c>
      <c r="M54" s="692">
        <f t="shared" si="14"/>
        <v>24.857142857142858</v>
      </c>
      <c r="N54" s="693" t="s">
        <v>900</v>
      </c>
      <c r="O54" s="461">
        <f>+'Plan General'!N296</f>
        <v>3</v>
      </c>
      <c r="P54" s="694">
        <f t="shared" si="15"/>
        <v>1</v>
      </c>
      <c r="Q54" s="463">
        <f t="shared" si="16"/>
        <v>24.857142857142858</v>
      </c>
      <c r="R54" s="463">
        <f t="shared" ca="1" si="19"/>
        <v>24.857142857142858</v>
      </c>
      <c r="S54" s="463">
        <f t="shared" ca="1" si="20"/>
        <v>24.857142857142858</v>
      </c>
      <c r="T54" s="464"/>
      <c r="U54" s="464"/>
      <c r="V54" s="381" t="str">
        <f>+'Plan General'!U296</f>
        <v xml:space="preserve">Se presentan  memorandos No. 2052-2014, 2080-2014, 2079-2014, 2103-2014, 2283-2014 donde se evidencia  la revisión  de cantidades de obra por parte de la gerencia del convenio,  antes de ser enviada a Estudios previos. </v>
      </c>
      <c r="W54" s="465">
        <f t="shared" ref="W54:W67" si="21">IF(P54=100%,2,0)</f>
        <v>2</v>
      </c>
      <c r="X54" s="465">
        <f t="shared" si="17"/>
        <v>0</v>
      </c>
      <c r="Y54" s="466" t="str">
        <f t="shared" si="18"/>
        <v>CUMPLIDA</v>
      </c>
      <c r="Z54" s="1108"/>
      <c r="AA54" s="914"/>
      <c r="AB54" s="363" t="str">
        <f>IF(Y54="CUMPLIDA","CUMPLIDA",IF(Y54="EN TERMINO","EN TERMINO","VENCIDA"))</f>
        <v>CUMPLIDA</v>
      </c>
      <c r="AE54" s="1109"/>
      <c r="WWB54" s="810" t="e">
        <f>SUM(WWB52:WWB53)</f>
        <v>#REF!</v>
      </c>
      <c r="WWC54" s="811" t="e">
        <f>SUM(WWC52:WWC53)</f>
        <v>#REF!</v>
      </c>
      <c r="WWD54" s="812" t="e">
        <f>SUM(WWD52:WWD53)</f>
        <v>#REF!</v>
      </c>
      <c r="WWE54" s="888" t="e">
        <f>SUM(WWE52:WWE53)</f>
        <v>#REF!</v>
      </c>
      <c r="WWG54" s="813" t="s">
        <v>425</v>
      </c>
      <c r="WWH54" s="822" t="e">
        <f>SUM(WWH51:WWH53)</f>
        <v>#REF!</v>
      </c>
    </row>
    <row r="55" spans="1:31 16146:16154" ht="84" x14ac:dyDescent="0.2">
      <c r="A55" s="1575">
        <v>4</v>
      </c>
      <c r="B55" s="1514">
        <v>0</v>
      </c>
      <c r="C55" s="1468" t="s">
        <v>1773</v>
      </c>
      <c r="D55" s="1468" t="s">
        <v>855</v>
      </c>
      <c r="E55" s="541" t="s">
        <v>680</v>
      </c>
      <c r="F55" s="1113" t="s">
        <v>871</v>
      </c>
      <c r="G55" s="627" t="s">
        <v>680</v>
      </c>
      <c r="H55" s="1114" t="s">
        <v>879</v>
      </c>
      <c r="I55" s="766" t="s">
        <v>880</v>
      </c>
      <c r="J55" s="766">
        <v>1</v>
      </c>
      <c r="K55" s="762">
        <v>41687</v>
      </c>
      <c r="L55" s="762">
        <v>41820</v>
      </c>
      <c r="M55" s="318">
        <f t="shared" si="14"/>
        <v>19</v>
      </c>
      <c r="N55" s="713" t="s">
        <v>901</v>
      </c>
      <c r="O55" s="316">
        <f>+'Plan General'!N297</f>
        <v>1</v>
      </c>
      <c r="P55" s="639">
        <f t="shared" si="15"/>
        <v>1</v>
      </c>
      <c r="Q55" s="318">
        <f t="shared" si="16"/>
        <v>19</v>
      </c>
      <c r="R55" s="318">
        <f t="shared" ca="1" si="19"/>
        <v>19</v>
      </c>
      <c r="S55" s="318">
        <f t="shared" ca="1" si="20"/>
        <v>19</v>
      </c>
      <c r="T55" s="319"/>
      <c r="U55" s="319"/>
      <c r="V55" s="207" t="str">
        <f>+'Plan General'!U297</f>
        <v>Oficio N°. 312 cronogramas de capacitación.
Acta de Capacitación N°. 154 (Manual de Contratación)
Acta de Capacitación N°. 155 (Funciones de los Supervisores)</v>
      </c>
      <c r="W55" s="320">
        <f t="shared" si="21"/>
        <v>2</v>
      </c>
      <c r="X55" s="320">
        <f t="shared" si="17"/>
        <v>0</v>
      </c>
      <c r="Y55" s="721" t="str">
        <f t="shared" si="18"/>
        <v>CUMPLIDA</v>
      </c>
      <c r="Z55" s="1108"/>
      <c r="AA55" s="914"/>
      <c r="AB55" s="1482" t="str">
        <f>IF(Y55&amp;Y56="CUMPLIDA","CUMPLIDA",IF(OR(Y55="VENCIDA",Y56="VENCIDA"),"VENCIDA",IF(W55+W56=4,"CUMPLIDA","EN TERMINO")))</f>
        <v>CUMPLIDA</v>
      </c>
      <c r="AE55" s="1109"/>
    </row>
    <row r="56" spans="1:31 16146:16154" ht="132.75" thickBot="1" x14ac:dyDescent="0.25">
      <c r="A56" s="1571"/>
      <c r="B56" s="1515"/>
      <c r="C56" s="1550"/>
      <c r="D56" s="1550"/>
      <c r="E56" s="858" t="s">
        <v>680</v>
      </c>
      <c r="F56" s="1115" t="s">
        <v>872</v>
      </c>
      <c r="G56" s="628" t="s">
        <v>680</v>
      </c>
      <c r="H56" s="1116" t="s">
        <v>881</v>
      </c>
      <c r="I56" s="1117" t="s">
        <v>882</v>
      </c>
      <c r="J56" s="1117">
        <v>1</v>
      </c>
      <c r="K56" s="767">
        <v>41687</v>
      </c>
      <c r="L56" s="767">
        <v>41820</v>
      </c>
      <c r="M56" s="332">
        <f t="shared" si="14"/>
        <v>19</v>
      </c>
      <c r="N56" s="723" t="s">
        <v>901</v>
      </c>
      <c r="O56" s="330">
        <f>+'Plan General'!N298</f>
        <v>1</v>
      </c>
      <c r="P56" s="650">
        <f t="shared" si="15"/>
        <v>1</v>
      </c>
      <c r="Q56" s="332">
        <f t="shared" si="16"/>
        <v>19</v>
      </c>
      <c r="R56" s="332">
        <f t="shared" ca="1" si="19"/>
        <v>19</v>
      </c>
      <c r="S56" s="332">
        <f t="shared" ca="1" si="20"/>
        <v>19</v>
      </c>
      <c r="T56" s="333"/>
      <c r="U56" s="333"/>
      <c r="V56" s="209" t="str">
        <f>+'Plan General'!U298</f>
        <v xml:space="preserve">Mediante Oficio N°. 2003 del 29 de abril del 2014, Se remitió por competencia el informe de la Contraloría a la JEFATURA DE INGENIEROS para que inicie la Investigación Legal correspondiente.
Mediante Acta de Abril 13 de 2015 La Procuraduría Delegada para las Fuerzas Militares decreto el archivo de las diligencias disciplinarias en contra del Te. Coronel Rubiel Enrique Perez Rodriguez, Jefe del Estado Mayor del Comando Operativo No 18 del Ejercito.
Proceso IUS-2014-291958 IUC 2014-818-710741 </v>
      </c>
      <c r="W56" s="334">
        <f t="shared" si="21"/>
        <v>2</v>
      </c>
      <c r="X56" s="334">
        <f t="shared" si="17"/>
        <v>0</v>
      </c>
      <c r="Y56" s="335" t="str">
        <f t="shared" si="18"/>
        <v>CUMPLIDA</v>
      </c>
      <c r="Z56" s="1108"/>
      <c r="AA56" s="914"/>
      <c r="AB56" s="1483"/>
      <c r="AE56" s="1109"/>
    </row>
    <row r="57" spans="1:31 16146:16154" ht="120.75" thickBot="1" x14ac:dyDescent="0.25">
      <c r="A57" s="729">
        <v>5</v>
      </c>
      <c r="B57" s="916">
        <v>0</v>
      </c>
      <c r="C57" s="700" t="s">
        <v>1774</v>
      </c>
      <c r="D57" s="700" t="s">
        <v>856</v>
      </c>
      <c r="E57" s="687" t="s">
        <v>680</v>
      </c>
      <c r="F57" s="688" t="s">
        <v>857</v>
      </c>
      <c r="G57" s="458" t="s">
        <v>680</v>
      </c>
      <c r="H57" s="688" t="s">
        <v>883</v>
      </c>
      <c r="I57" s="690" t="s">
        <v>884</v>
      </c>
      <c r="J57" s="690">
        <v>1</v>
      </c>
      <c r="K57" s="691">
        <v>41677</v>
      </c>
      <c r="L57" s="691">
        <v>41851</v>
      </c>
      <c r="M57" s="692">
        <f t="shared" si="14"/>
        <v>24.857142857142858</v>
      </c>
      <c r="N57" s="693" t="s">
        <v>665</v>
      </c>
      <c r="O57" s="461">
        <f>+'Plan General'!N299</f>
        <v>1</v>
      </c>
      <c r="P57" s="694">
        <f t="shared" si="15"/>
        <v>1</v>
      </c>
      <c r="Q57" s="463">
        <f t="shared" si="16"/>
        <v>24.857142857142858</v>
      </c>
      <c r="R57" s="463">
        <f t="shared" ca="1" si="19"/>
        <v>24.857142857142858</v>
      </c>
      <c r="S57" s="463">
        <f t="shared" ca="1" si="20"/>
        <v>24.857142857142858</v>
      </c>
      <c r="T57" s="464"/>
      <c r="U57" s="464"/>
      <c r="V57" s="381" t="str">
        <f>+'Plan General'!U299</f>
        <v xml:space="preserve">INVIAS dio traslado del Hallazgo No. 05 a FONADE con Oficio SRN 37531 del 17/07/2014.
Haciendo énfasis en que este compromiso esta a cargo de FONADE y no de INVIAS (tal y como aparece) se verificó que FONADE dio cumplimiento a la acción de mejora, toda vez que formalizó el correspondiente instructivo  de procedimiento de recibo de materiales en obra. </v>
      </c>
      <c r="W57" s="465">
        <f t="shared" si="21"/>
        <v>2</v>
      </c>
      <c r="X57" s="465">
        <f t="shared" si="17"/>
        <v>0</v>
      </c>
      <c r="Y57" s="466" t="str">
        <f t="shared" si="18"/>
        <v>CUMPLIDA</v>
      </c>
      <c r="Z57" s="1108"/>
      <c r="AA57" s="914"/>
      <c r="AB57" s="363" t="str">
        <f>IF(Y57="CUMPLIDA","CUMPLIDA",IF(Y57="EN TERMINO","EN TERMINO","VENCIDA"))</f>
        <v>CUMPLIDA</v>
      </c>
      <c r="AE57" s="1109"/>
      <c r="WWA57" s="275" t="s">
        <v>651</v>
      </c>
    </row>
    <row r="58" spans="1:31 16146:16154" ht="72" x14ac:dyDescent="0.2">
      <c r="A58" s="1575">
        <v>6</v>
      </c>
      <c r="B58" s="1514">
        <v>0</v>
      </c>
      <c r="C58" s="1468" t="s">
        <v>1775</v>
      </c>
      <c r="D58" s="712" t="s">
        <v>858</v>
      </c>
      <c r="E58" s="541" t="s">
        <v>680</v>
      </c>
      <c r="F58" s="1113" t="s">
        <v>859</v>
      </c>
      <c r="G58" s="627" t="s">
        <v>680</v>
      </c>
      <c r="H58" s="1113" t="s">
        <v>885</v>
      </c>
      <c r="I58" s="761" t="s">
        <v>886</v>
      </c>
      <c r="J58" s="761">
        <v>2</v>
      </c>
      <c r="K58" s="762">
        <v>41673</v>
      </c>
      <c r="L58" s="762">
        <v>41820</v>
      </c>
      <c r="M58" s="318">
        <f t="shared" si="14"/>
        <v>21</v>
      </c>
      <c r="N58" s="713" t="s">
        <v>901</v>
      </c>
      <c r="O58" s="316">
        <f>+'Plan General'!N300</f>
        <v>2</v>
      </c>
      <c r="P58" s="639">
        <f t="shared" si="15"/>
        <v>1</v>
      </c>
      <c r="Q58" s="318">
        <f t="shared" si="16"/>
        <v>21</v>
      </c>
      <c r="R58" s="318">
        <f t="shared" ca="1" si="19"/>
        <v>21</v>
      </c>
      <c r="S58" s="318">
        <f t="shared" ca="1" si="20"/>
        <v>21</v>
      </c>
      <c r="T58" s="319"/>
      <c r="U58" s="319"/>
      <c r="V58" s="207" t="str">
        <f>+'Plan General'!U300</f>
        <v>Listado de inventario de los repuestos de consumo en depósito (FONADE y Comando Operativo N°. 1)
Lista de necesidades de repuestos.
Acta N°. 005 registro 002 Rendimiento y consumo del equipo sin carga.
Actas de verificación mensual de gasto de combustible.</v>
      </c>
      <c r="W58" s="320">
        <f t="shared" si="21"/>
        <v>2</v>
      </c>
      <c r="X58" s="320">
        <f t="shared" si="17"/>
        <v>0</v>
      </c>
      <c r="Y58" s="721" t="str">
        <f t="shared" si="18"/>
        <v>CUMPLIDA</v>
      </c>
      <c r="Z58" s="1108"/>
      <c r="AA58" s="914"/>
      <c r="AB58" s="1482" t="str">
        <f>IF(Y58&amp;Y59&amp;Y60="CUMPLIDA","CUMPLIDA",IF(OR(Y58="VENCIDA",Y59="VENCIDA",Y60="VENCIDA"),"VENCIDA",IF(W58+W59+W60=6,"CUMPLIDA","EN TERMINO")))</f>
        <v>CUMPLIDA</v>
      </c>
      <c r="AE58" s="1109"/>
      <c r="WWA58" s="809" t="s">
        <v>640</v>
      </c>
      <c r="WWB58" s="810" t="s">
        <v>423</v>
      </c>
      <c r="WWC58" s="811" t="s">
        <v>422</v>
      </c>
      <c r="WWD58" s="812" t="s">
        <v>424</v>
      </c>
      <c r="WWE58" s="813" t="s">
        <v>425</v>
      </c>
    </row>
    <row r="59" spans="1:31 16146:16154" ht="84" x14ac:dyDescent="0.2">
      <c r="A59" s="1589"/>
      <c r="B59" s="1430"/>
      <c r="C59" s="1481"/>
      <c r="D59" s="716" t="s">
        <v>860</v>
      </c>
      <c r="E59" s="913" t="s">
        <v>680</v>
      </c>
      <c r="F59" s="705" t="s">
        <v>861</v>
      </c>
      <c r="G59" s="1009" t="s">
        <v>680</v>
      </c>
      <c r="H59" s="705" t="s">
        <v>887</v>
      </c>
      <c r="I59" s="706" t="s">
        <v>888</v>
      </c>
      <c r="J59" s="706">
        <v>2</v>
      </c>
      <c r="K59" s="707">
        <v>41677</v>
      </c>
      <c r="L59" s="707">
        <v>41728</v>
      </c>
      <c r="M59" s="479">
        <f t="shared" si="14"/>
        <v>7.2857142857142856</v>
      </c>
      <c r="N59" s="718" t="s">
        <v>901</v>
      </c>
      <c r="O59" s="477">
        <f>+'Plan General'!N301</f>
        <v>2</v>
      </c>
      <c r="P59" s="647">
        <f t="shared" si="15"/>
        <v>1</v>
      </c>
      <c r="Q59" s="479">
        <f t="shared" si="16"/>
        <v>7.2857142857142856</v>
      </c>
      <c r="R59" s="479">
        <f t="shared" ca="1" si="19"/>
        <v>7.2857142857142856</v>
      </c>
      <c r="S59" s="479">
        <f t="shared" ca="1" si="20"/>
        <v>7.2857142857142856</v>
      </c>
      <c r="T59" s="480"/>
      <c r="U59" s="480"/>
      <c r="V59" s="208" t="str">
        <f>+'Plan General'!U301</f>
        <v xml:space="preserve">Oficio N°. 1996 (Apertura Indagación Preliminar N°. 001/2014-averiguación de responsables consumo de combustible)
Relación del suministro de combustible del primer trimestre del 2014 por máquina. </v>
      </c>
      <c r="W59" s="915">
        <f t="shared" si="21"/>
        <v>2</v>
      </c>
      <c r="X59" s="915">
        <f t="shared" si="17"/>
        <v>0</v>
      </c>
      <c r="Y59" s="935" t="str">
        <f t="shared" si="18"/>
        <v>CUMPLIDA</v>
      </c>
      <c r="Z59" s="1108"/>
      <c r="AA59" s="914"/>
      <c r="AB59" s="1484"/>
      <c r="AE59" s="1109"/>
      <c r="WVZ59" s="881"/>
      <c r="WWA59" s="786" t="s">
        <v>641</v>
      </c>
      <c r="WWB59" s="815"/>
      <c r="WWC59" s="816"/>
      <c r="WWD59" s="882"/>
      <c r="WWE59" s="818"/>
    </row>
    <row r="60" spans="1:31 16146:16154" ht="108.75" thickBot="1" x14ac:dyDescent="0.25">
      <c r="A60" s="1571"/>
      <c r="B60" s="1515"/>
      <c r="C60" s="1550"/>
      <c r="D60" s="1118" t="s">
        <v>860</v>
      </c>
      <c r="E60" s="858" t="s">
        <v>680</v>
      </c>
      <c r="F60" s="1115" t="s">
        <v>861</v>
      </c>
      <c r="G60" s="628" t="s">
        <v>680</v>
      </c>
      <c r="H60" s="1115" t="s">
        <v>889</v>
      </c>
      <c r="I60" s="1119" t="s">
        <v>890</v>
      </c>
      <c r="J60" s="1119">
        <v>2</v>
      </c>
      <c r="K60" s="767">
        <v>41671</v>
      </c>
      <c r="L60" s="767">
        <v>41820</v>
      </c>
      <c r="M60" s="332">
        <f t="shared" si="14"/>
        <v>21.285714285714285</v>
      </c>
      <c r="N60" s="723" t="s">
        <v>901</v>
      </c>
      <c r="O60" s="330">
        <f>+'Plan General'!N302</f>
        <v>2</v>
      </c>
      <c r="P60" s="650">
        <f t="shared" si="15"/>
        <v>1</v>
      </c>
      <c r="Q60" s="332">
        <f t="shared" si="16"/>
        <v>21.285714285714285</v>
      </c>
      <c r="R60" s="332">
        <f t="shared" ca="1" si="19"/>
        <v>21.285714285714285</v>
      </c>
      <c r="S60" s="332">
        <f t="shared" ca="1" si="20"/>
        <v>21.285714285714285</v>
      </c>
      <c r="T60" s="333"/>
      <c r="U60" s="333"/>
      <c r="V60" s="209" t="str">
        <f>+'Plan General'!U302</f>
        <v xml:space="preserve">Acta verificación de los rendimientos y el consumo de combustible (acpm) de volquetas doble troque con carga. 
Acta verificación de los rendimientos y el consumo de combustible (acpm) volquetas doble troque sin carga y en terreno plano. 
Relación del suministro de combustible del primer trimestre del 2014 por máquina. </v>
      </c>
      <c r="W60" s="334">
        <f t="shared" si="21"/>
        <v>2</v>
      </c>
      <c r="X60" s="334">
        <f t="shared" si="17"/>
        <v>0</v>
      </c>
      <c r="Y60" s="335" t="str">
        <f t="shared" si="18"/>
        <v>CUMPLIDA</v>
      </c>
      <c r="Z60" s="1108"/>
      <c r="AA60" s="914"/>
      <c r="AB60" s="1483"/>
      <c r="AE60" s="1109"/>
      <c r="WVZ60" s="1111"/>
      <c r="WWA60" s="786" t="s">
        <v>643</v>
      </c>
      <c r="WWB60" s="815"/>
      <c r="WWC60" s="816"/>
      <c r="WWD60" s="882"/>
      <c r="WWE60" s="818"/>
    </row>
    <row r="61" spans="1:31 16146:16154" ht="216.75" thickBot="1" x14ac:dyDescent="0.25">
      <c r="A61" s="746">
        <v>7</v>
      </c>
      <c r="B61" s="918">
        <v>0</v>
      </c>
      <c r="C61" s="747" t="s">
        <v>1776</v>
      </c>
      <c r="D61" s="747" t="s">
        <v>862</v>
      </c>
      <c r="E61" s="1120" t="s">
        <v>680</v>
      </c>
      <c r="F61" s="1121" t="s">
        <v>850</v>
      </c>
      <c r="G61" s="510" t="s">
        <v>680</v>
      </c>
      <c r="H61" s="1121" t="s">
        <v>873</v>
      </c>
      <c r="I61" s="1122" t="s">
        <v>874</v>
      </c>
      <c r="J61" s="1122">
        <v>2</v>
      </c>
      <c r="K61" s="1123">
        <v>41699</v>
      </c>
      <c r="L61" s="1123">
        <v>42004</v>
      </c>
      <c r="M61" s="512">
        <f t="shared" si="14"/>
        <v>43.571428571428569</v>
      </c>
      <c r="N61" s="1124" t="s">
        <v>665</v>
      </c>
      <c r="O61" s="511">
        <f>+'Plan General'!N303</f>
        <v>2</v>
      </c>
      <c r="P61" s="748">
        <f t="shared" si="15"/>
        <v>1</v>
      </c>
      <c r="Q61" s="512">
        <f t="shared" si="16"/>
        <v>43.571428571428569</v>
      </c>
      <c r="R61" s="512">
        <f t="shared" ca="1" si="19"/>
        <v>43.571428571428569</v>
      </c>
      <c r="S61" s="512">
        <f t="shared" ca="1" si="20"/>
        <v>43.571428571428569</v>
      </c>
      <c r="T61" s="513"/>
      <c r="U61" s="513"/>
      <c r="V61" s="380" t="str">
        <f>+'Plan General'!U303</f>
        <v>INVIAS reporta que: Con memorando SA-GGT 4072 del 28 de enero de 2015 el Grupo de Gestión de Talento Humano informa que a finales del mes de noviembre de 2013 se realizó un curso de tres (3) días en temas de Contratación Estatal en la Universidad Sergio Arboleda a la cual asistieron aproximadamente ochenta (80) funcionarios del INVIAS. Así mismo informan que en el mes de mayo de 2014 la Dirección de Contratación de la Entidad realizó en el auditorio del Instituto Nacional de Vías una reunión de socialización sobre el tema de pliego de condiciones de Licitación Pública y Concurso de Méritos, conforme a la Ley 1150 de 2013 y Decreto 1510 del 17 de Julio de 2013 en el Auditorio del Instituto Nacional de Vías, así mismo, a través de diferentes Circulares se han venido impartiendo instrucciones y suministrando modelos de las diferentes minutas, trámites, procedimientos y actualizaciones normativas que se constituyen en información que capacita a los funcionarios en los temas relacionados con la contratación estatal.</v>
      </c>
      <c r="W61" s="514">
        <f t="shared" si="21"/>
        <v>2</v>
      </c>
      <c r="X61" s="514">
        <f t="shared" si="17"/>
        <v>0</v>
      </c>
      <c r="Y61" s="515" t="str">
        <f t="shared" si="18"/>
        <v>CUMPLIDA</v>
      </c>
      <c r="Z61" s="1108"/>
      <c r="AA61" s="914"/>
      <c r="AB61" s="363" t="str">
        <f>IF(Y61="CUMPLIDA","CUMPLIDA",IF(Y61="EN TERMINO","EN TERMINO","VENCIDA"))</f>
        <v>CUMPLIDA</v>
      </c>
      <c r="AE61" s="1109"/>
      <c r="WWB61" s="810">
        <v>3</v>
      </c>
      <c r="WWC61" s="811">
        <v>0</v>
      </c>
      <c r="WWD61" s="812">
        <v>5</v>
      </c>
      <c r="WWE61" s="888">
        <v>8</v>
      </c>
    </row>
    <row r="62" spans="1:31 16146:16154" ht="156" x14ac:dyDescent="0.2">
      <c r="A62" s="1570">
        <v>8</v>
      </c>
      <c r="B62" s="1572">
        <v>0</v>
      </c>
      <c r="C62" s="1573" t="s">
        <v>1777</v>
      </c>
      <c r="D62" s="1573" t="s">
        <v>863</v>
      </c>
      <c r="E62" s="724" t="s">
        <v>680</v>
      </c>
      <c r="F62" s="708" t="s">
        <v>864</v>
      </c>
      <c r="G62" s="544" t="s">
        <v>680</v>
      </c>
      <c r="H62" s="708" t="s">
        <v>891</v>
      </c>
      <c r="I62" s="709" t="s">
        <v>892</v>
      </c>
      <c r="J62" s="709">
        <v>1</v>
      </c>
      <c r="K62" s="710">
        <v>41677</v>
      </c>
      <c r="L62" s="710">
        <v>41851</v>
      </c>
      <c r="M62" s="549">
        <f t="shared" si="14"/>
        <v>24.857142857142858</v>
      </c>
      <c r="N62" s="701" t="s">
        <v>900</v>
      </c>
      <c r="O62" s="547">
        <f>+'Plan General'!N304</f>
        <v>1</v>
      </c>
      <c r="P62" s="702">
        <f t="shared" si="15"/>
        <v>1</v>
      </c>
      <c r="Q62" s="549">
        <f t="shared" si="16"/>
        <v>24.857142857142858</v>
      </c>
      <c r="R62" s="549">
        <f t="shared" ca="1" si="19"/>
        <v>24.857142857142858</v>
      </c>
      <c r="S62" s="549">
        <f t="shared" ca="1" si="20"/>
        <v>24.857142857142858</v>
      </c>
      <c r="T62" s="550"/>
      <c r="U62" s="550"/>
      <c r="V62" s="551" t="str">
        <f>+'Plan General'!U304</f>
        <v>Mediante oficio No. 20142320122771 al contratista,  reiteración de documentos para liquidación y terminación del contrato de obra No 2130332,  oficio No.  CORRVIAL-0089-2014 y con radicado de Fonade No. 20144300103192,  donde la interventoría solicita la aplicación de la cláusula penal pecuniaria.
Mediante memorando con radicado No 20155400040053 del4 de febrero de 2015 el Gerente de Unidad -Área de Liquidaciones, recomienda al Área de Gestión Contractual. se evalué la procedencia del inicio de la acción judicial correspondiente en aras de continuar el trámite de liquidación del contrato de obra No 2130332.</v>
      </c>
      <c r="W62" s="552">
        <f t="shared" si="21"/>
        <v>2</v>
      </c>
      <c r="X62" s="552">
        <f t="shared" si="17"/>
        <v>0</v>
      </c>
      <c r="Y62" s="750" t="str">
        <f t="shared" si="18"/>
        <v>CUMPLIDA</v>
      </c>
      <c r="Z62" s="1108"/>
      <c r="AA62" s="914"/>
      <c r="AB62" s="1482" t="str">
        <f>IF(Y62&amp;Y63="CUMPLIDA","CUMPLIDA",IF(OR(Y62="VENCIDA",Y63="VENCIDA"),"VENCIDA",IF(W62+W63=4,"CUMPLIDA","EN TERMINO")))</f>
        <v>CUMPLIDA</v>
      </c>
      <c r="AE62" s="1109"/>
    </row>
    <row r="63" spans="1:31 16146:16154" ht="324.75" thickBot="1" x14ac:dyDescent="0.25">
      <c r="A63" s="1571"/>
      <c r="B63" s="1515"/>
      <c r="C63" s="1550"/>
      <c r="D63" s="1550"/>
      <c r="E63" s="858" t="s">
        <v>680</v>
      </c>
      <c r="F63" s="1125" t="s">
        <v>865</v>
      </c>
      <c r="G63" s="628" t="s">
        <v>680</v>
      </c>
      <c r="H63" s="1125" t="s">
        <v>893</v>
      </c>
      <c r="I63" s="1126" t="s">
        <v>894</v>
      </c>
      <c r="J63" s="1126">
        <v>1</v>
      </c>
      <c r="K63" s="1127">
        <v>41677</v>
      </c>
      <c r="L63" s="1127">
        <v>41851</v>
      </c>
      <c r="M63" s="332">
        <f t="shared" si="14"/>
        <v>24.857142857142858</v>
      </c>
      <c r="N63" s="723" t="s">
        <v>900</v>
      </c>
      <c r="O63" s="330">
        <f>+'Plan General'!N305</f>
        <v>1</v>
      </c>
      <c r="P63" s="650">
        <f t="shared" si="15"/>
        <v>1</v>
      </c>
      <c r="Q63" s="332">
        <f t="shared" si="16"/>
        <v>24.857142857142858</v>
      </c>
      <c r="R63" s="332">
        <f t="shared" ca="1" si="19"/>
        <v>24.857142857142858</v>
      </c>
      <c r="S63" s="332">
        <f t="shared" ca="1" si="20"/>
        <v>24.857142857142858</v>
      </c>
      <c r="T63" s="333"/>
      <c r="U63" s="333"/>
      <c r="V63" s="209" t="str">
        <f>+'Plan General'!U305</f>
        <v>Oficio No. 20145200049571 a la Aseguradora   notificando el siniestro. 
Mediante Memorando No 20155200068983, FONADE remite a la Asesora Jurídica el Estudio Jurídico para el Inicio de Acción Judicial por el incumplimiento de las obligaciones contractuales a cargo del CONSORCIO LA SOBERANIA. virtud del contrato de obra No 2130332.
Teniendo en cuenta que se han agotado las reclamaciones administrativas a la Compañía Aseguradora SEGUROS DEL ESTADO S.A. con el fin de hacer efectiva la póliza de cumplimiento No 6245-101000619, de manera respetuosa solicita se evalué la procedencia de iniciar la acción judicial  correspondiente.
Por esto el Gerente de Gestión Contractual de FONADE considera procedente se evalué el inicio de las acciones judiciales correspondientes contra el
CONSORCIO SOBERANÍA y SEGUROS DEL ESTADO SA a fin de perseguir mediante un proceso declarativo la responsabilidad del contratista, frente al incumplimiento de las obligaciones derivadas del contrato de obra No 2130332, así como de los perjuicios ocasionados a FONADE, y cuyo riesgo de concreción fue asumido por la COMPAÑIA ASEGURADORA SEGURO DEL ESTADO S.A., en tanto que afianzo las obligaciones adquiridas por el contratista CONSORCIO SOBERANÍA, para la ejecución del objeto contractual incumplido.</v>
      </c>
      <c r="W63" s="334">
        <f t="shared" si="21"/>
        <v>2</v>
      </c>
      <c r="X63" s="334">
        <f t="shared" si="17"/>
        <v>0</v>
      </c>
      <c r="Y63" s="335" t="str">
        <f t="shared" si="18"/>
        <v>CUMPLIDA</v>
      </c>
      <c r="Z63" s="1108"/>
      <c r="AA63" s="914"/>
      <c r="AB63" s="1483"/>
      <c r="AE63" s="1109"/>
    </row>
    <row r="64" spans="1:31 16146:16154" ht="72.75" thickBot="1" x14ac:dyDescent="0.25">
      <c r="A64" s="746">
        <v>9</v>
      </c>
      <c r="B64" s="918">
        <v>0</v>
      </c>
      <c r="C64" s="747" t="s">
        <v>1778</v>
      </c>
      <c r="D64" s="747" t="s">
        <v>866</v>
      </c>
      <c r="E64" s="1120" t="s">
        <v>680</v>
      </c>
      <c r="F64" s="1128" t="s">
        <v>867</v>
      </c>
      <c r="G64" s="510" t="s">
        <v>680</v>
      </c>
      <c r="H64" s="1128" t="s">
        <v>895</v>
      </c>
      <c r="I64" s="1129" t="s">
        <v>896</v>
      </c>
      <c r="J64" s="1129">
        <v>1</v>
      </c>
      <c r="K64" s="1130">
        <v>41677</v>
      </c>
      <c r="L64" s="1130">
        <v>41851</v>
      </c>
      <c r="M64" s="512">
        <f t="shared" si="14"/>
        <v>24.857142857142858</v>
      </c>
      <c r="N64" s="1124" t="s">
        <v>900</v>
      </c>
      <c r="O64" s="511">
        <f>+'Plan General'!N306</f>
        <v>1</v>
      </c>
      <c r="P64" s="748">
        <f t="shared" si="15"/>
        <v>1</v>
      </c>
      <c r="Q64" s="512">
        <f t="shared" si="16"/>
        <v>24.857142857142858</v>
      </c>
      <c r="R64" s="512">
        <f t="shared" ca="1" si="19"/>
        <v>24.857142857142858</v>
      </c>
      <c r="S64" s="512">
        <f t="shared" ca="1" si="20"/>
        <v>24.857142857142858</v>
      </c>
      <c r="T64" s="513"/>
      <c r="U64" s="513"/>
      <c r="V64" s="380" t="str">
        <f>+'Plan General'!U306</f>
        <v>Acta de entrega y recibo final del objeto del 28 de febrero de 2014, contractual, Acta de terminación del contrato del 29 de enero de 2014 y mediante radicado No. CORRVIAL-488-14 con radicado de fonade No. 20144300601512 el interventor hace entrega del informe final de obra y para la liquidación del contrato 2130402.</v>
      </c>
      <c r="W64" s="514">
        <f t="shared" si="21"/>
        <v>2</v>
      </c>
      <c r="X64" s="514">
        <f t="shared" si="17"/>
        <v>0</v>
      </c>
      <c r="Y64" s="515" t="str">
        <f t="shared" si="18"/>
        <v>CUMPLIDA</v>
      </c>
      <c r="Z64" s="1108"/>
      <c r="AA64" s="914"/>
      <c r="AB64" s="363" t="str">
        <f>IF(Y64="CUMPLIDA","CUMPLIDA",IF(Y64="EN TERMINO","EN TERMINO","VENCIDA"))</f>
        <v>CUMPLIDA</v>
      </c>
      <c r="AE64" s="1109"/>
      <c r="WWA64" s="275" t="s">
        <v>652</v>
      </c>
    </row>
    <row r="65" spans="1:31 16146:16154" ht="60" x14ac:dyDescent="0.2">
      <c r="A65" s="1570">
        <v>10</v>
      </c>
      <c r="B65" s="1572">
        <v>0</v>
      </c>
      <c r="C65" s="1573" t="s">
        <v>1779</v>
      </c>
      <c r="D65" s="1573" t="s">
        <v>868</v>
      </c>
      <c r="E65" s="724" t="s">
        <v>680</v>
      </c>
      <c r="F65" s="708" t="s">
        <v>869</v>
      </c>
      <c r="G65" s="544" t="s">
        <v>680</v>
      </c>
      <c r="H65" s="708" t="s">
        <v>897</v>
      </c>
      <c r="I65" s="709" t="s">
        <v>896</v>
      </c>
      <c r="J65" s="709">
        <v>1</v>
      </c>
      <c r="K65" s="710">
        <v>41677</v>
      </c>
      <c r="L65" s="710">
        <v>41851</v>
      </c>
      <c r="M65" s="549">
        <f t="shared" si="14"/>
        <v>24.857142857142858</v>
      </c>
      <c r="N65" s="701" t="s">
        <v>900</v>
      </c>
      <c r="O65" s="547">
        <f>+'Plan General'!N307</f>
        <v>1</v>
      </c>
      <c r="P65" s="702">
        <f t="shared" si="15"/>
        <v>1</v>
      </c>
      <c r="Q65" s="549">
        <f t="shared" si="16"/>
        <v>24.857142857142858</v>
      </c>
      <c r="R65" s="549">
        <f t="shared" ca="1" si="19"/>
        <v>24.857142857142858</v>
      </c>
      <c r="S65" s="549">
        <f t="shared" ca="1" si="20"/>
        <v>24.857142857142858</v>
      </c>
      <c r="T65" s="550"/>
      <c r="U65" s="550"/>
      <c r="V65" s="551" t="str">
        <f>+'Plan General'!U307</f>
        <v>Acta de entrega y recibo final del objeto del 4  de abril de 2014, contractual, Acta de terminación del contrato del 30 de marzo de 2014 y Mediante radicado No. CORRVIAL-489-14 con radicado de fonade No. 20144300601532 el interventor hace entrega del informe final.</v>
      </c>
      <c r="W65" s="552">
        <f t="shared" si="21"/>
        <v>2</v>
      </c>
      <c r="X65" s="552">
        <f t="shared" si="17"/>
        <v>0</v>
      </c>
      <c r="Y65" s="750" t="str">
        <f t="shared" si="18"/>
        <v>CUMPLIDA</v>
      </c>
      <c r="Z65" s="1108"/>
      <c r="AA65" s="914"/>
      <c r="AB65" s="1482" t="str">
        <f>IF(Y65&amp;Y66="CUMPLIDA","CUMPLIDA",IF(OR(Y65="VENCIDA",Y66="VENCIDA"),"VENCIDA",IF(W65+W66=4,"CUMPLIDA","EN TERMINO")))</f>
        <v>CUMPLIDA</v>
      </c>
      <c r="AE65" s="1109"/>
      <c r="WWA65" s="809" t="s">
        <v>640</v>
      </c>
      <c r="WWB65" s="810" t="s">
        <v>423</v>
      </c>
      <c r="WWC65" s="811" t="s">
        <v>422</v>
      </c>
      <c r="WWD65" s="812" t="s">
        <v>424</v>
      </c>
      <c r="WWE65" s="813" t="s">
        <v>425</v>
      </c>
    </row>
    <row r="66" spans="1:31 16146:16154" ht="60.75" thickBot="1" x14ac:dyDescent="0.25">
      <c r="A66" s="1571"/>
      <c r="B66" s="1515"/>
      <c r="C66" s="1550"/>
      <c r="D66" s="1550"/>
      <c r="E66" s="858" t="s">
        <v>680</v>
      </c>
      <c r="F66" s="1125" t="s">
        <v>870</v>
      </c>
      <c r="G66" s="628" t="s">
        <v>680</v>
      </c>
      <c r="H66" s="1125" t="s">
        <v>898</v>
      </c>
      <c r="I66" s="1126" t="s">
        <v>899</v>
      </c>
      <c r="J66" s="1126">
        <v>1</v>
      </c>
      <c r="K66" s="1127">
        <v>41677</v>
      </c>
      <c r="L66" s="1127">
        <v>41851</v>
      </c>
      <c r="M66" s="332">
        <f t="shared" si="14"/>
        <v>24.857142857142858</v>
      </c>
      <c r="N66" s="723" t="s">
        <v>900</v>
      </c>
      <c r="O66" s="330">
        <f>+'Plan General'!N308</f>
        <v>1</v>
      </c>
      <c r="P66" s="650">
        <f t="shared" si="15"/>
        <v>1</v>
      </c>
      <c r="Q66" s="332">
        <f t="shared" si="16"/>
        <v>24.857142857142858</v>
      </c>
      <c r="R66" s="332">
        <f t="shared" ca="1" si="19"/>
        <v>24.857142857142858</v>
      </c>
      <c r="S66" s="332">
        <f t="shared" ca="1" si="20"/>
        <v>24.857142857142858</v>
      </c>
      <c r="T66" s="333"/>
      <c r="U66" s="333"/>
      <c r="V66" s="209" t="str">
        <f>+'Plan General'!U308</f>
        <v>Acta de entrega y recibo final del objeto del 4  de abril de 2014, contractual, Acta de terminación del contrato del 30 de marzo de 2014 y Mediante radicado No. CORRVIAL-489-14 con radicado de fonade No. 20144300601532 el interventor hace entrega del informe final.</v>
      </c>
      <c r="W66" s="334">
        <f t="shared" si="21"/>
        <v>2</v>
      </c>
      <c r="X66" s="334">
        <f t="shared" si="17"/>
        <v>0</v>
      </c>
      <c r="Y66" s="335" t="str">
        <f t="shared" si="18"/>
        <v>CUMPLIDA</v>
      </c>
      <c r="Z66" s="1108"/>
      <c r="AA66" s="914"/>
      <c r="AB66" s="1483"/>
      <c r="AE66" s="1109"/>
      <c r="WVZ66" s="881"/>
      <c r="WWA66" s="786" t="s">
        <v>641</v>
      </c>
      <c r="WWB66" s="815" t="e">
        <f>+WWB52-WWB59</f>
        <v>#REF!</v>
      </c>
      <c r="WWC66" s="816">
        <v>0</v>
      </c>
      <c r="WWD66" s="882" t="e">
        <f>+WWD52</f>
        <v>#REF!</v>
      </c>
      <c r="WWE66" s="818" t="e">
        <f>SUM(WWB66:WWD66)</f>
        <v>#REF!</v>
      </c>
    </row>
    <row r="67" spans="1:31 16146:16154" ht="216.75" thickBot="1" x14ac:dyDescent="0.25">
      <c r="A67" s="746">
        <v>11</v>
      </c>
      <c r="B67" s="918">
        <v>0</v>
      </c>
      <c r="C67" s="747" t="s">
        <v>1780</v>
      </c>
      <c r="D67" s="747" t="s">
        <v>849</v>
      </c>
      <c r="E67" s="1120" t="s">
        <v>680</v>
      </c>
      <c r="F67" s="1121" t="s">
        <v>850</v>
      </c>
      <c r="G67" s="510" t="s">
        <v>680</v>
      </c>
      <c r="H67" s="1121" t="s">
        <v>873</v>
      </c>
      <c r="I67" s="1122" t="s">
        <v>874</v>
      </c>
      <c r="J67" s="1122">
        <v>2</v>
      </c>
      <c r="K67" s="1123">
        <v>41699</v>
      </c>
      <c r="L67" s="1123">
        <v>42004</v>
      </c>
      <c r="M67" s="512">
        <f t="shared" si="14"/>
        <v>43.571428571428569</v>
      </c>
      <c r="N67" s="1124" t="s">
        <v>665</v>
      </c>
      <c r="O67" s="511">
        <f>+'Plan General'!N309</f>
        <v>2</v>
      </c>
      <c r="P67" s="748">
        <f t="shared" si="15"/>
        <v>1</v>
      </c>
      <c r="Q67" s="512">
        <f t="shared" si="16"/>
        <v>43.571428571428569</v>
      </c>
      <c r="R67" s="512">
        <f t="shared" ca="1" si="19"/>
        <v>43.571428571428569</v>
      </c>
      <c r="S67" s="512">
        <f t="shared" ca="1" si="20"/>
        <v>43.571428571428569</v>
      </c>
      <c r="T67" s="513"/>
      <c r="U67" s="513"/>
      <c r="V67" s="380" t="str">
        <f>+'Plan General'!U309</f>
        <v>INVIAS reporta que: Con memorando SA-GGT 4072 del 28 de enero de 2015 el Grupo de Gestión de Talento Humano informa que a finales del mes de noviembre de 2013 se realizó un curso de tres (3) días en temas de Contratación Estatal en la Universidad Sergio Arboleda a la cual asistieron aproximadamente ochenta (80) funcionarios del INVIAS. Así mismo informan que en el mes de mayo de 2014 la Dirección de Contratación de la Entidad realizó en el auditorio del Instituto Nacional de Vías una reunión de socialización sobre el tema de pliego de condiciones de Licitación Pública y Concurso de Méritos, conforme a la Ley 1150 de 2013 y Decreto 1510 del 17 de Julio de 2013 en el Auditorio del Instituto Nacional de Vías, así mismo, a través de diferentes Circulares se han venido impartiendo instrucciones y suministrando modelos de las diferentes minutas, trámites, procedimientos y actualizaciones normativas que se constituyen en información que capacita a los funcionarios en los temas relacionados con la contratación estatal.</v>
      </c>
      <c r="W67" s="514">
        <f t="shared" si="21"/>
        <v>2</v>
      </c>
      <c r="X67" s="514">
        <f t="shared" si="17"/>
        <v>0</v>
      </c>
      <c r="Y67" s="515" t="str">
        <f t="shared" si="18"/>
        <v>CUMPLIDA</v>
      </c>
      <c r="Z67" s="1108"/>
      <c r="AA67" s="914"/>
      <c r="AB67" s="363" t="str">
        <f>IF(Y67="CUMPLIDA","CUMPLIDA",IF(Y67="EN TERMINO","EN TERMINO","VENCIDA"))</f>
        <v>CUMPLIDA</v>
      </c>
      <c r="AE67" s="1109"/>
      <c r="WVZ67" s="1111"/>
      <c r="WWA67" s="786" t="s">
        <v>643</v>
      </c>
      <c r="WWB67" s="815" t="e">
        <f>+WWB53-WWB60</f>
        <v>#REF!</v>
      </c>
      <c r="WWC67" s="816">
        <v>0</v>
      </c>
      <c r="WWD67" s="882" t="e">
        <f>+WWD53</f>
        <v>#REF!</v>
      </c>
      <c r="WWE67" s="818" t="e">
        <f>SUM(WWB67:WWD67)</f>
        <v>#REF!</v>
      </c>
    </row>
    <row r="68" spans="1:31 16146:16154" ht="12.75" thickBot="1" x14ac:dyDescent="0.25">
      <c r="A68" s="1588" t="s">
        <v>1201</v>
      </c>
      <c r="B68" s="1588"/>
      <c r="C68" s="1588"/>
      <c r="D68" s="1588"/>
      <c r="E68" s="1588"/>
      <c r="F68" s="1588"/>
      <c r="G68" s="1588"/>
      <c r="H68" s="1588"/>
      <c r="I68" s="1588"/>
      <c r="J68" s="1588"/>
      <c r="K68" s="1588"/>
      <c r="L68" s="1588"/>
      <c r="M68" s="1588"/>
      <c r="N68" s="1588"/>
      <c r="O68" s="1588"/>
      <c r="P68" s="1588"/>
      <c r="Q68" s="1588"/>
      <c r="R68" s="1588"/>
      <c r="S68" s="1588"/>
      <c r="T68" s="1588"/>
      <c r="U68" s="1588"/>
      <c r="V68" s="1588"/>
      <c r="W68" s="465"/>
      <c r="X68" s="465"/>
      <c r="Y68" s="465"/>
      <c r="Z68" s="1131"/>
      <c r="AA68" s="1132"/>
      <c r="AB68" s="412"/>
      <c r="AC68" s="633"/>
      <c r="AD68" s="633"/>
      <c r="AE68" s="677"/>
      <c r="WWB68" s="810" t="e">
        <f>+WWB54-WWB61</f>
        <v>#REF!</v>
      </c>
      <c r="WWC68" s="811">
        <v>0</v>
      </c>
      <c r="WWD68" s="812" t="e">
        <f>+WWD54</f>
        <v>#REF!</v>
      </c>
      <c r="WWE68" s="888" t="e">
        <f>SUM(WWE66:WWE67)+WWB61</f>
        <v>#REF!</v>
      </c>
    </row>
    <row r="69" spans="1:31 16146:16154" ht="84" x14ac:dyDescent="0.2">
      <c r="A69" s="1466">
        <v>5</v>
      </c>
      <c r="B69" s="1514">
        <v>0</v>
      </c>
      <c r="C69" s="1468" t="s">
        <v>1841</v>
      </c>
      <c r="D69" s="1468" t="s">
        <v>1202</v>
      </c>
      <c r="E69" s="1468" t="s">
        <v>680</v>
      </c>
      <c r="F69" s="749" t="s">
        <v>1203</v>
      </c>
      <c r="G69" s="735" t="s">
        <v>680</v>
      </c>
      <c r="H69" s="736" t="s">
        <v>1204</v>
      </c>
      <c r="I69" s="486" t="s">
        <v>1205</v>
      </c>
      <c r="J69" s="737">
        <v>1</v>
      </c>
      <c r="K69" s="738">
        <v>41730</v>
      </c>
      <c r="L69" s="738">
        <v>42035</v>
      </c>
      <c r="M69" s="318">
        <f>(+L69-K69)/7</f>
        <v>43.571428571428569</v>
      </c>
      <c r="N69" s="713" t="s">
        <v>45</v>
      </c>
      <c r="O69" s="1246">
        <f>'Plan General'!N399</f>
        <v>1</v>
      </c>
      <c r="P69" s="639">
        <f>IF(O69/J69&gt;1,1,+O69/J69)</f>
        <v>1</v>
      </c>
      <c r="Q69" s="318">
        <f>+M69*P69</f>
        <v>43.571428571428569</v>
      </c>
      <c r="R69" s="318">
        <f t="shared" ref="R69:R70" ca="1" si="22">IF(L69&lt;=$T$8,Q69,0)</f>
        <v>43.571428571428569</v>
      </c>
      <c r="S69" s="318">
        <f t="shared" ref="S69:S70" ca="1" si="23">IF($T$8&gt;=L69,M69,0)</f>
        <v>43.571428571428569</v>
      </c>
      <c r="T69" s="319"/>
      <c r="U69" s="319"/>
      <c r="V69" s="207" t="str">
        <f>'Plan General'!U399</f>
        <v>La Dirección de infraestructura elaboró un documento de propuesta de política  de transporte intermodal para el Plan Nacional de Desarrollo 2014-2018. De manera coordinada con el DNP (líder de la elaboración del Plan)  se incluyeron algunos lineamientos en las bases del citado Plan. En la Dirección de Infraestructura reposan los avances  y soportes de esta.</v>
      </c>
      <c r="W69" s="320">
        <f>IF(P69=100%,2,0)</f>
        <v>2</v>
      </c>
      <c r="X69" s="320">
        <f>IF(L69&lt;$Z$3,0,1)</f>
        <v>0</v>
      </c>
      <c r="Y69" s="721" t="str">
        <f>IF(W69+X69&gt;1,"CUMPLIDA",IF(X69=1,"EN TERMINO","VENCIDA"))</f>
        <v>CUMPLIDA</v>
      </c>
      <c r="Z69" s="1133"/>
      <c r="AA69" s="1134"/>
      <c r="AB69" s="1564" t="str">
        <f>IF(Y69&amp;Y70="CUMPLIDA","CUMPLIDA",IF(OR(Y69="VENCIDA",Y70="VENCIDA"),"VENCIDA",IF(W69+W70=4,"CUMPLIDA","EN TERMINO")))</f>
        <v>CUMPLIDA</v>
      </c>
      <c r="AC69" s="633"/>
      <c r="AD69" s="633"/>
      <c r="AE69" s="739"/>
    </row>
    <row r="70" spans="1:31 16146:16154" ht="168.75" thickBot="1" x14ac:dyDescent="0.25">
      <c r="A70" s="1467"/>
      <c r="B70" s="1515"/>
      <c r="C70" s="1550"/>
      <c r="D70" s="1550"/>
      <c r="E70" s="1550"/>
      <c r="F70" s="490" t="s">
        <v>1206</v>
      </c>
      <c r="G70" s="740" t="s">
        <v>680</v>
      </c>
      <c r="H70" s="722" t="s">
        <v>1207</v>
      </c>
      <c r="I70" s="741" t="s">
        <v>1208</v>
      </c>
      <c r="J70" s="742">
        <v>3</v>
      </c>
      <c r="K70" s="743">
        <v>41730</v>
      </c>
      <c r="L70" s="743">
        <v>42035</v>
      </c>
      <c r="M70" s="332">
        <f>(+L70-K70)/7</f>
        <v>43.571428571428569</v>
      </c>
      <c r="N70" s="723" t="s">
        <v>45</v>
      </c>
      <c r="O70" s="330">
        <f>'Plan General'!N400</f>
        <v>3</v>
      </c>
      <c r="P70" s="650">
        <f>IF(O70/J70&gt;1,1,+O70/J70)</f>
        <v>1</v>
      </c>
      <c r="Q70" s="332">
        <f>+M70*P70</f>
        <v>43.571428571428569</v>
      </c>
      <c r="R70" s="332">
        <f t="shared" ca="1" si="22"/>
        <v>43.571428571428569</v>
      </c>
      <c r="S70" s="332">
        <f t="shared" ca="1" si="23"/>
        <v>43.571428571428569</v>
      </c>
      <c r="T70" s="333"/>
      <c r="U70" s="333"/>
      <c r="V70" s="209" t="str">
        <f>'Plan General'!U400</f>
        <v>Se llevaron a cabo dos (2) visitas técnicas para la verificación del cumplimiento del cargue directo de carbón conforme a lo establecido en los Decretos  Nos. 3083 de 2007, 4286 de 2009, 700 de 2010 y la Ley 1450 de 2011, así : Sociedad Portuaria Regional de Buenaventura   6,7 y 8 de marzo de 2014, Cerrejón Zona Norte  9,10 y 11 de Diciembre de 2014.
Se realizó una visita final para asistir al  ciclo de talleres-Mesas de trabajo liderado por el Ministerio del Medio Ambiente el 27 de noviembre de 2014 para la estructuración del documento de “Política integral ambiental para el carbón”, se está a la espera de ser nuevamente socializado el documento final  el cual se encuentra publicado en la página de dicho Ministerio.</v>
      </c>
      <c r="W70" s="334">
        <f>IF(P70=100%,2,0)</f>
        <v>2</v>
      </c>
      <c r="X70" s="334">
        <f>IF(L70&lt;$Z$3,0,1)</f>
        <v>0</v>
      </c>
      <c r="Y70" s="335" t="str">
        <f>IF(W70+X70&gt;1,"CUMPLIDA",IF(X70=1,"EN TERMINO","VENCIDA"))</f>
        <v>CUMPLIDA</v>
      </c>
      <c r="Z70" s="1135"/>
      <c r="AA70" s="1136"/>
      <c r="AB70" s="1581"/>
      <c r="AC70" s="633"/>
      <c r="AD70" s="633"/>
      <c r="AE70" s="739"/>
      <c r="WWA70" s="337" t="s">
        <v>649</v>
      </c>
      <c r="WWB70" s="337"/>
      <c r="WWG70" s="890" t="s">
        <v>653</v>
      </c>
    </row>
    <row r="71" spans="1:31 16146:16154" ht="12.75" thickBot="1" x14ac:dyDescent="0.25">
      <c r="A71" s="1137" t="s">
        <v>1551</v>
      </c>
      <c r="B71" s="1138"/>
      <c r="C71" s="1139"/>
      <c r="D71" s="1139"/>
      <c r="E71" s="1139"/>
      <c r="F71" s="1140"/>
      <c r="G71" s="1140"/>
      <c r="H71" s="1140"/>
      <c r="I71" s="1140"/>
      <c r="J71" s="382"/>
      <c r="K71" s="1141"/>
      <c r="L71" s="1141"/>
      <c r="M71" s="754"/>
      <c r="N71" s="1139"/>
      <c r="O71" s="755"/>
      <c r="P71" s="1142"/>
      <c r="Q71" s="756"/>
      <c r="R71" s="756"/>
      <c r="S71" s="756"/>
      <c r="T71" s="1143"/>
      <c r="U71" s="1143"/>
      <c r="V71" s="755"/>
      <c r="W71" s="1144"/>
      <c r="X71" s="1144"/>
      <c r="Y71" s="1144"/>
      <c r="Z71" s="1145"/>
      <c r="AA71" s="1146"/>
      <c r="AB71" s="1147"/>
      <c r="WWA71" s="809" t="s">
        <v>640</v>
      </c>
      <c r="WWB71" s="810" t="s">
        <v>650</v>
      </c>
      <c r="WWG71" s="809" t="s">
        <v>640</v>
      </c>
      <c r="WWH71" s="810" t="s">
        <v>650</v>
      </c>
    </row>
    <row r="72" spans="1:31 16146:16154" ht="81" customHeight="1" x14ac:dyDescent="0.2">
      <c r="A72" s="1583">
        <v>5</v>
      </c>
      <c r="B72" s="1514"/>
      <c r="C72" s="1468" t="s">
        <v>1554</v>
      </c>
      <c r="D72" s="1468" t="s">
        <v>1316</v>
      </c>
      <c r="E72" s="1468" t="s">
        <v>1316</v>
      </c>
      <c r="F72" s="1586" t="s">
        <v>1563</v>
      </c>
      <c r="G72" s="1580" t="s">
        <v>1316</v>
      </c>
      <c r="H72" s="736" t="s">
        <v>1579</v>
      </c>
      <c r="I72" s="736" t="s">
        <v>1580</v>
      </c>
      <c r="J72" s="737">
        <v>1</v>
      </c>
      <c r="K72" s="738">
        <v>42036</v>
      </c>
      <c r="L72" s="738">
        <v>42369</v>
      </c>
      <c r="M72" s="318">
        <f>(+L72-K72)/7</f>
        <v>47.571428571428569</v>
      </c>
      <c r="N72" s="713" t="s">
        <v>45</v>
      </c>
      <c r="O72" s="316">
        <f>'Plan General'!N445</f>
        <v>1</v>
      </c>
      <c r="P72" s="639">
        <f>IF(O72/J72&gt;1,1,+O72/J72)</f>
        <v>1</v>
      </c>
      <c r="Q72" s="318">
        <f>+M72*P72</f>
        <v>47.571428571428569</v>
      </c>
      <c r="R72" s="318">
        <f t="shared" ref="R72:R73" ca="1" si="24">IF(L72&lt;=$T$8,Q72,0)</f>
        <v>47.571428571428569</v>
      </c>
      <c r="S72" s="318">
        <f t="shared" ref="S72:S73" ca="1" si="25">IF($T$8&gt;=L72,M72,0)</f>
        <v>47.571428571428569</v>
      </c>
      <c r="T72" s="319"/>
      <c r="U72" s="319"/>
      <c r="V72" s="207" t="str">
        <f>'Plan General'!U445</f>
        <v xml:space="preserve">El 18 de febrero de 2015, se suscribió el Convenio Interadministrativo Derivado No. 02 de 2015, entre el MT, la ANI, el INVIAS y la FDN, cuyo objeto es: “Aunar esfuerzos con el INVIAS, LA ANI y EL MINISTERIO para realizar la gerencia para el estudio y desarrollo de la fase III del Convenio Marco de Cooperación, con el fin de elaborar el Plan Maestro de Transporte Intermodal en Colombia”.  
La Fase I del Plan Maestro de Transporte constituye el Producto 1 de su elaboración en el marco del citado convenio, denominado: "Documento de principios, objetivos, alcance y metodología" (Incluye la definición de un protocolo simplificado para las especificaciones de topología de la Red, costeo simplificado, priorización económica y social, y proyección de indicadores para activar la estructuración de proyectos, de acuerdo con la evolución y perspectivas de capacidades; por último, el diseño e implementación de una herramienta de modelación de demanda de transporte del territorio nacional para ser utilizada bajo la modalidad de planeación por escenarios).
En desarrollo del proceso de elaboración de esta primera fase del PMTI, el 19 de mayo del año en curso, la Dirección de Infraestructura recibió respecto del primer producto, el primer avance del Entregable 1: Aspectos Metodológicos (incluye análisis del impacto de la infraestructura en la economía del país y los problemas de su desempeño, propuesta de visión, objetivos y estrategia de formación de red y métodos de priorización y elegibilidad) elaborado por Fedesarrollo, el 30 de mayo se recibió el Entregable 2: Prospectiva de Crecimiento Económico 2015-2035 (incluye análisis de evolución de la economía colombiana desde el punto de vista sectorial y regional, factores para la construcción de escenarios prospectivos a 2035 y la propuesta del ejercicio prospectivo) y el 22 de junio se recibió el segundo avance del Entregable 1: Aspectos Metodológicos; se espera recibir el primer avance del Producto 2 (Cartera de proyectos priorizados para el PMTI) el 17 de julio y la entrega final del Producto 1 posterior a la socialización del mismo en la mesa de expertos internacionales. </v>
      </c>
      <c r="W72" s="320">
        <f>IF(P72=100%,2,0)</f>
        <v>2</v>
      </c>
      <c r="X72" s="320">
        <f>IF(L72&lt;$Z$3,0,1)</f>
        <v>0</v>
      </c>
      <c r="Y72" s="721" t="str">
        <f>IF(W72+X72&gt;1,"CUMPLIDA",IF(X72=1,"EN TERMINO","VENCIDA"))</f>
        <v>CUMPLIDA</v>
      </c>
      <c r="Z72" s="1133"/>
      <c r="AA72" s="1134"/>
      <c r="AB72" s="1564" t="str">
        <f>IF(Y72&amp;Y73="CUMPLIDA","CUMPLIDA",IF(OR(Y72="VENCIDA",Y73="VENCIDA"),"VENCIDA",IF(W72+W73=4,"CUMPLIDA","EN TERMINO")))</f>
        <v>CUMPLIDA</v>
      </c>
      <c r="AE72" s="921"/>
    </row>
    <row r="73" spans="1:31 16146:16154" ht="216.75" thickBot="1" x14ac:dyDescent="0.25">
      <c r="A73" s="1584"/>
      <c r="B73" s="1585"/>
      <c r="C73" s="1550"/>
      <c r="D73" s="1550"/>
      <c r="E73" s="1550"/>
      <c r="F73" s="1587"/>
      <c r="G73" s="1550"/>
      <c r="H73" s="741" t="s">
        <v>1581</v>
      </c>
      <c r="I73" s="741" t="s">
        <v>1582</v>
      </c>
      <c r="J73" s="742">
        <v>1</v>
      </c>
      <c r="K73" s="743">
        <v>42278</v>
      </c>
      <c r="L73" s="743">
        <v>42430</v>
      </c>
      <c r="M73" s="332">
        <f>(+L73-K73)/7</f>
        <v>21.714285714285715</v>
      </c>
      <c r="N73" s="723" t="s">
        <v>45</v>
      </c>
      <c r="O73" s="330">
        <f>'Plan General'!N446</f>
        <v>1</v>
      </c>
      <c r="P73" s="650">
        <f>IF(O73/J73&gt;1,1,+O73/J73)</f>
        <v>1</v>
      </c>
      <c r="Q73" s="332">
        <f>+M73*P73</f>
        <v>21.714285714285715</v>
      </c>
      <c r="R73" s="332">
        <f t="shared" ca="1" si="24"/>
        <v>0</v>
      </c>
      <c r="S73" s="332">
        <f t="shared" ca="1" si="25"/>
        <v>0</v>
      </c>
      <c r="T73" s="333"/>
      <c r="U73" s="333"/>
      <c r="V73" s="209" t="str">
        <f>'Plan General'!U446</f>
        <v>En virtud del desarrollo del proceso de elaboración PMTI (Plan Maestro de Transporte Intermodal) por intermedio de la Vicepresidencia de la República y del Ministerio de Transporte se contactó y concertó con la Cámara Colombiana de la Infraestructura -CCI, el apoyo en la socialización y concertación con los actores públicos y privados a nivel nacional y regional (gremios, academia y empresas). En razón a lo anterior, para la socialización de esta primera fase del PMTI (Entregables 1 y 2) se realizaron 5 talleres regionales: Región Caribe 1 (Atlántico, Magdalena, San Andrés y La Guajira) el 25 de junio en la ciudad de Barranquilla, Región Caribe 2 (Bolívar, Córdoba, Cesar y Sucre) el 26 de junio en Montería, Región Santanderes el 1 de julio en Bucaramanga, Región Centro (Boyacá, Cundinamarca, Huila y Tolima) el 2 de julio en Bogotá D.C. y la Región Llanos (Arauca, Casanare, Guainía, Guaviare, Meta, Vaupés y Vichada) el 3 de julio en la ciudad de Villavicencio).</v>
      </c>
      <c r="W73" s="334">
        <f>IF(P73=100%,2,0)</f>
        <v>2</v>
      </c>
      <c r="X73" s="334">
        <f>IF(L73&lt;$Z$3,0,1)</f>
        <v>1</v>
      </c>
      <c r="Y73" s="335" t="str">
        <f>IF(W73+X73&gt;1,"CUMPLIDA",IF(X73=1,"EN TERMINO","VENCIDA"))</f>
        <v>CUMPLIDA</v>
      </c>
      <c r="Z73" s="1135"/>
      <c r="AA73" s="1136"/>
      <c r="AB73" s="1581"/>
      <c r="AE73" s="921"/>
    </row>
    <row r="77" spans="1:31 16146:16154" x14ac:dyDescent="0.2">
      <c r="N77" s="275">
        <v>6</v>
      </c>
    </row>
  </sheetData>
  <autoFilter ref="A10:WWH73"/>
  <mergeCells count="152">
    <mergeCell ref="G72:G73"/>
    <mergeCell ref="AB72:AB73"/>
    <mergeCell ref="V9:V10"/>
    <mergeCell ref="A72:A73"/>
    <mergeCell ref="B72:B73"/>
    <mergeCell ref="C72:C73"/>
    <mergeCell ref="D72:D73"/>
    <mergeCell ref="E72:E73"/>
    <mergeCell ref="F72:F73"/>
    <mergeCell ref="A69:A70"/>
    <mergeCell ref="B69:B70"/>
    <mergeCell ref="C69:C70"/>
    <mergeCell ref="D69:D70"/>
    <mergeCell ref="E69:E70"/>
    <mergeCell ref="AB69:AB70"/>
    <mergeCell ref="A65:A66"/>
    <mergeCell ref="B65:B66"/>
    <mergeCell ref="C65:C66"/>
    <mergeCell ref="D65:D66"/>
    <mergeCell ref="AB65:AB66"/>
    <mergeCell ref="A68:V68"/>
    <mergeCell ref="A58:A60"/>
    <mergeCell ref="B58:B60"/>
    <mergeCell ref="C58:C60"/>
    <mergeCell ref="AB58:AB60"/>
    <mergeCell ref="A62:A63"/>
    <mergeCell ref="B62:B63"/>
    <mergeCell ref="C62:C63"/>
    <mergeCell ref="D62:D63"/>
    <mergeCell ref="AB62:AB63"/>
    <mergeCell ref="AA49:AA50"/>
    <mergeCell ref="AB49:AB50"/>
    <mergeCell ref="A55:A56"/>
    <mergeCell ref="B55:B56"/>
    <mergeCell ref="C55:C56"/>
    <mergeCell ref="D55:D56"/>
    <mergeCell ref="AB55:AB56"/>
    <mergeCell ref="A49:A50"/>
    <mergeCell ref="B49:B50"/>
    <mergeCell ref="C49:C50"/>
    <mergeCell ref="D49:D50"/>
    <mergeCell ref="E49:E50"/>
    <mergeCell ref="F49:F50"/>
    <mergeCell ref="A46:A47"/>
    <mergeCell ref="B46:B47"/>
    <mergeCell ref="C46:C47"/>
    <mergeCell ref="D46:D47"/>
    <mergeCell ref="E46:E47"/>
    <mergeCell ref="AB46:AB47"/>
    <mergeCell ref="A41:A42"/>
    <mergeCell ref="B41:B42"/>
    <mergeCell ref="C41:C42"/>
    <mergeCell ref="D41:D42"/>
    <mergeCell ref="E41:E42"/>
    <mergeCell ref="AB41:AB42"/>
    <mergeCell ref="A39:A40"/>
    <mergeCell ref="B39:B40"/>
    <mergeCell ref="C39:C40"/>
    <mergeCell ref="D39:D40"/>
    <mergeCell ref="E39:E40"/>
    <mergeCell ref="AB39:AB40"/>
    <mergeCell ref="A37:A38"/>
    <mergeCell ref="B37:B38"/>
    <mergeCell ref="C37:C38"/>
    <mergeCell ref="D37:D38"/>
    <mergeCell ref="E37:E38"/>
    <mergeCell ref="AB37:AB38"/>
    <mergeCell ref="A35:A36"/>
    <mergeCell ref="B35:B36"/>
    <mergeCell ref="C35:C36"/>
    <mergeCell ref="D35:D36"/>
    <mergeCell ref="E35:E36"/>
    <mergeCell ref="AB35:AB36"/>
    <mergeCell ref="A33:A34"/>
    <mergeCell ref="B33:B34"/>
    <mergeCell ref="C33:C34"/>
    <mergeCell ref="D33:D34"/>
    <mergeCell ref="E33:E34"/>
    <mergeCell ref="AB33:AB34"/>
    <mergeCell ref="A31:A32"/>
    <mergeCell ref="B31:B32"/>
    <mergeCell ref="C31:C32"/>
    <mergeCell ref="D31:D32"/>
    <mergeCell ref="E31:E32"/>
    <mergeCell ref="AB31:AB32"/>
    <mergeCell ref="A29:A30"/>
    <mergeCell ref="B29:B30"/>
    <mergeCell ref="C29:C30"/>
    <mergeCell ref="D29:D30"/>
    <mergeCell ref="E29:E30"/>
    <mergeCell ref="AB29:AB30"/>
    <mergeCell ref="A27:A28"/>
    <mergeCell ref="B27:B28"/>
    <mergeCell ref="C27:C28"/>
    <mergeCell ref="D27:D28"/>
    <mergeCell ref="E27:E28"/>
    <mergeCell ref="AB27:AB28"/>
    <mergeCell ref="A25:A26"/>
    <mergeCell ref="B25:B26"/>
    <mergeCell ref="C25:C26"/>
    <mergeCell ref="D25:D26"/>
    <mergeCell ref="E25:E26"/>
    <mergeCell ref="AB25:AB26"/>
    <mergeCell ref="A23:A24"/>
    <mergeCell ref="B23:B24"/>
    <mergeCell ref="C23:C24"/>
    <mergeCell ref="D23:D24"/>
    <mergeCell ref="E23:E24"/>
    <mergeCell ref="AB23:AB24"/>
    <mergeCell ref="A21:A22"/>
    <mergeCell ref="B21:B22"/>
    <mergeCell ref="C21:C22"/>
    <mergeCell ref="D21:D22"/>
    <mergeCell ref="E21:E22"/>
    <mergeCell ref="AB21:AB22"/>
    <mergeCell ref="A16:A19"/>
    <mergeCell ref="B16:B19"/>
    <mergeCell ref="C16:C19"/>
    <mergeCell ref="D16:D19"/>
    <mergeCell ref="E16:E19"/>
    <mergeCell ref="AB16:AB19"/>
    <mergeCell ref="Y9:Y10"/>
    <mergeCell ref="AA9:AA10"/>
    <mergeCell ref="AB9:AB10"/>
    <mergeCell ref="A13:A15"/>
    <mergeCell ref="B13:B15"/>
    <mergeCell ref="C13:C15"/>
    <mergeCell ref="D13:D15"/>
    <mergeCell ref="E13:E15"/>
    <mergeCell ref="AB13:AB15"/>
    <mergeCell ref="O9:O10"/>
    <mergeCell ref="P9:P10"/>
    <mergeCell ref="Q9:Q10"/>
    <mergeCell ref="R9:R10"/>
    <mergeCell ref="S9:S10"/>
    <mergeCell ref="T9:U9"/>
    <mergeCell ref="I9:I10"/>
    <mergeCell ref="J9:J10"/>
    <mergeCell ref="K9:K10"/>
    <mergeCell ref="L9:L10"/>
    <mergeCell ref="M9:M10"/>
    <mergeCell ref="N9:N10"/>
    <mergeCell ref="L8:M8"/>
    <mergeCell ref="T8:U8"/>
    <mergeCell ref="A9:A10"/>
    <mergeCell ref="B9:B10"/>
    <mergeCell ref="C9:C10"/>
    <mergeCell ref="D9:D10"/>
    <mergeCell ref="E9:E10"/>
    <mergeCell ref="F9:F10"/>
    <mergeCell ref="G9:G10"/>
    <mergeCell ref="H9:H10"/>
  </mergeCells>
  <conditionalFormatting sqref="Y52:Y67 Y12:Y44 AB43:AB44 Y71:Y73">
    <cfRule type="cellIs" dxfId="176" priority="100" operator="equal">
      <formula>"EN TERMINO"</formula>
    </cfRule>
    <cfRule type="cellIs" dxfId="175" priority="101" operator="equal">
      <formula>"CUMPLIDA"</formula>
    </cfRule>
    <cfRule type="cellIs" dxfId="174" priority="102" operator="equal">
      <formula>"VENCIDA"</formula>
    </cfRule>
  </conditionalFormatting>
  <conditionalFormatting sqref="Y51">
    <cfRule type="cellIs" dxfId="173" priority="103" operator="equal">
      <formula>"EN TERMINO"</formula>
    </cfRule>
    <cfRule type="cellIs" dxfId="172" priority="104" operator="equal">
      <formula>"CUMPLIDA"</formula>
    </cfRule>
    <cfRule type="cellIs" dxfId="171" priority="105" operator="equal">
      <formula>"VENCIDA"</formula>
    </cfRule>
  </conditionalFormatting>
  <conditionalFormatting sqref="AB52:AB54">
    <cfRule type="cellIs" dxfId="170" priority="97" operator="equal">
      <formula>"EN TERMINO"</formula>
    </cfRule>
    <cfRule type="cellIs" dxfId="169" priority="98" operator="equal">
      <formula>"CUMPLIDA"</formula>
    </cfRule>
    <cfRule type="cellIs" dxfId="168" priority="99" operator="equal">
      <formula>"VENCIDA"</formula>
    </cfRule>
  </conditionalFormatting>
  <conditionalFormatting sqref="AB55">
    <cfRule type="cellIs" dxfId="167" priority="94" operator="equal">
      <formula>"EN TERMINO"</formula>
    </cfRule>
    <cfRule type="cellIs" dxfId="166" priority="95" operator="equal">
      <formula>"CUMPLIDA"</formula>
    </cfRule>
    <cfRule type="cellIs" dxfId="165" priority="96" operator="equal">
      <formula>"VENCIDA"</formula>
    </cfRule>
  </conditionalFormatting>
  <conditionalFormatting sqref="AB57">
    <cfRule type="cellIs" dxfId="164" priority="91" operator="equal">
      <formula>"EN TERMINO"</formula>
    </cfRule>
    <cfRule type="cellIs" dxfId="163" priority="92" operator="equal">
      <formula>"CUMPLIDA"</formula>
    </cfRule>
    <cfRule type="cellIs" dxfId="162" priority="93" operator="equal">
      <formula>"VENCIDA"</formula>
    </cfRule>
  </conditionalFormatting>
  <conditionalFormatting sqref="AB58">
    <cfRule type="cellIs" dxfId="161" priority="88" operator="equal">
      <formula>"EN TERMINO"</formula>
    </cfRule>
    <cfRule type="cellIs" dxfId="160" priority="89" operator="equal">
      <formula>"CUMPLIDA"</formula>
    </cfRule>
    <cfRule type="cellIs" dxfId="159" priority="90" operator="equal">
      <formula>"VENCIDA"</formula>
    </cfRule>
  </conditionalFormatting>
  <conditionalFormatting sqref="AB61">
    <cfRule type="cellIs" dxfId="158" priority="85" operator="equal">
      <formula>"EN TERMINO"</formula>
    </cfRule>
    <cfRule type="cellIs" dxfId="157" priority="86" operator="equal">
      <formula>"CUMPLIDA"</formula>
    </cfRule>
    <cfRule type="cellIs" dxfId="156" priority="87" operator="equal">
      <formula>"VENCIDA"</formula>
    </cfRule>
  </conditionalFormatting>
  <conditionalFormatting sqref="AB62">
    <cfRule type="cellIs" dxfId="155" priority="82" operator="equal">
      <formula>"EN TERMINO"</formula>
    </cfRule>
    <cfRule type="cellIs" dxfId="154" priority="83" operator="equal">
      <formula>"CUMPLIDA"</formula>
    </cfRule>
    <cfRule type="cellIs" dxfId="153" priority="84" operator="equal">
      <formula>"VENCIDA"</formula>
    </cfRule>
  </conditionalFormatting>
  <conditionalFormatting sqref="AB65">
    <cfRule type="cellIs" dxfId="152" priority="79" operator="equal">
      <formula>"EN TERMINO"</formula>
    </cfRule>
    <cfRule type="cellIs" dxfId="151" priority="80" operator="equal">
      <formula>"CUMPLIDA"</formula>
    </cfRule>
    <cfRule type="cellIs" dxfId="150" priority="81" operator="equal">
      <formula>"VENCIDA"</formula>
    </cfRule>
  </conditionalFormatting>
  <conditionalFormatting sqref="AB64">
    <cfRule type="cellIs" dxfId="149" priority="76" operator="equal">
      <formula>"EN TERMINO"</formula>
    </cfRule>
    <cfRule type="cellIs" dxfId="148" priority="77" operator="equal">
      <formula>"CUMPLIDA"</formula>
    </cfRule>
    <cfRule type="cellIs" dxfId="147" priority="78" operator="equal">
      <formula>"VENCIDA"</formula>
    </cfRule>
  </conditionalFormatting>
  <conditionalFormatting sqref="AB67">
    <cfRule type="cellIs" dxfId="146" priority="73" operator="equal">
      <formula>"EN TERMINO"</formula>
    </cfRule>
    <cfRule type="cellIs" dxfId="145" priority="74" operator="equal">
      <formula>"CUMPLIDA"</formula>
    </cfRule>
    <cfRule type="cellIs" dxfId="144" priority="75" operator="equal">
      <formula>"VENCIDA"</formula>
    </cfRule>
  </conditionalFormatting>
  <conditionalFormatting sqref="Y68:Y70 AB68">
    <cfRule type="cellIs" dxfId="143" priority="70" operator="equal">
      <formula>"EN TERMINO"</formula>
    </cfRule>
    <cfRule type="cellIs" dxfId="142" priority="71" operator="equal">
      <formula>"CUMPLIDA"</formula>
    </cfRule>
    <cfRule type="cellIs" dxfId="141" priority="72" operator="equal">
      <formula>"VENCIDA"</formula>
    </cfRule>
  </conditionalFormatting>
  <conditionalFormatting sqref="AB69">
    <cfRule type="cellIs" dxfId="140" priority="67" operator="equal">
      <formula>"EN TERMINO"</formula>
    </cfRule>
    <cfRule type="cellIs" dxfId="139" priority="68" operator="equal">
      <formula>"CUMPLIDA"</formula>
    </cfRule>
    <cfRule type="cellIs" dxfId="138" priority="69" operator="equal">
      <formula>"VENCIDA"</formula>
    </cfRule>
  </conditionalFormatting>
  <conditionalFormatting sqref="Y46:Y47">
    <cfRule type="cellIs" dxfId="137" priority="64" operator="equal">
      <formula>"EN TERMINO"</formula>
    </cfRule>
    <cfRule type="cellIs" dxfId="136" priority="65" operator="equal">
      <formula>"CUMPLIDA"</formula>
    </cfRule>
    <cfRule type="cellIs" dxfId="135" priority="66" operator="equal">
      <formula>"VENCIDA"</formula>
    </cfRule>
  </conditionalFormatting>
  <conditionalFormatting sqref="AB46">
    <cfRule type="cellIs" dxfId="134" priority="61" operator="equal">
      <formula>"EN TERMINO"</formula>
    </cfRule>
    <cfRule type="cellIs" dxfId="133" priority="62" operator="equal">
      <formula>"CUMPLIDA"</formula>
    </cfRule>
    <cfRule type="cellIs" dxfId="132" priority="63" operator="equal">
      <formula>"VENCIDA"</formula>
    </cfRule>
  </conditionalFormatting>
  <conditionalFormatting sqref="AB29">
    <cfRule type="cellIs" dxfId="131" priority="31" operator="equal">
      <formula>"EN TERMINO"</formula>
    </cfRule>
    <cfRule type="cellIs" dxfId="130" priority="32" operator="equal">
      <formula>"CUMPLIDA"</formula>
    </cfRule>
    <cfRule type="cellIs" dxfId="129" priority="33" operator="equal">
      <formula>"VENCIDA"</formula>
    </cfRule>
  </conditionalFormatting>
  <conditionalFormatting sqref="AB33">
    <cfRule type="cellIs" dxfId="128" priority="25" operator="equal">
      <formula>"EN TERMINO"</formula>
    </cfRule>
    <cfRule type="cellIs" dxfId="127" priority="26" operator="equal">
      <formula>"CUMPLIDA"</formula>
    </cfRule>
    <cfRule type="cellIs" dxfId="126" priority="27" operator="equal">
      <formula>"VENCIDA"</formula>
    </cfRule>
  </conditionalFormatting>
  <conditionalFormatting sqref="AB27">
    <cfRule type="cellIs" dxfId="125" priority="34" operator="equal">
      <formula>"EN TERMINO"</formula>
    </cfRule>
    <cfRule type="cellIs" dxfId="124" priority="35" operator="equal">
      <formula>"CUMPLIDA"</formula>
    </cfRule>
    <cfRule type="cellIs" dxfId="123" priority="36" operator="equal">
      <formula>"VENCIDA"</formula>
    </cfRule>
  </conditionalFormatting>
  <conditionalFormatting sqref="AB11">
    <cfRule type="cellIs" dxfId="122" priority="58" operator="equal">
      <formula>"EN TERMINO"</formula>
    </cfRule>
    <cfRule type="cellIs" dxfId="121" priority="59" operator="equal">
      <formula>"CUMPLIDA"</formula>
    </cfRule>
    <cfRule type="cellIs" dxfId="120" priority="60" operator="equal">
      <formula>"VENCIDA"</formula>
    </cfRule>
  </conditionalFormatting>
  <conditionalFormatting sqref="Y11">
    <cfRule type="cellIs" dxfId="119" priority="55" operator="equal">
      <formula>"EN TERMINO"</formula>
    </cfRule>
    <cfRule type="cellIs" dxfId="118" priority="56" operator="equal">
      <formula>"CUMPLIDA"</formula>
    </cfRule>
    <cfRule type="cellIs" dxfId="117" priority="57" operator="equal">
      <formula>"VENCIDA"</formula>
    </cfRule>
  </conditionalFormatting>
  <conditionalFormatting sqref="AB12 AB20">
    <cfRule type="cellIs" dxfId="116" priority="52" operator="equal">
      <formula>"EN TERMINO"</formula>
    </cfRule>
    <cfRule type="cellIs" dxfId="115" priority="53" operator="equal">
      <formula>"CUMPLIDA"</formula>
    </cfRule>
    <cfRule type="cellIs" dxfId="114" priority="54" operator="equal">
      <formula>"VENCIDA"</formula>
    </cfRule>
  </conditionalFormatting>
  <conditionalFormatting sqref="AB13">
    <cfRule type="cellIs" dxfId="113" priority="49" operator="equal">
      <formula>"EN TERMINO"</formula>
    </cfRule>
    <cfRule type="cellIs" dxfId="112" priority="50" operator="equal">
      <formula>"CUMPLIDA"</formula>
    </cfRule>
    <cfRule type="cellIs" dxfId="111" priority="51" operator="equal">
      <formula>"VENCIDA"</formula>
    </cfRule>
  </conditionalFormatting>
  <conditionalFormatting sqref="AB16">
    <cfRule type="cellIs" dxfId="110" priority="46" operator="equal">
      <formula>"EN TERMINO"</formula>
    </cfRule>
    <cfRule type="cellIs" dxfId="109" priority="47" operator="equal">
      <formula>"CUMPLIDA"</formula>
    </cfRule>
    <cfRule type="cellIs" dxfId="108" priority="48" operator="equal">
      <formula>"VENCIDA"</formula>
    </cfRule>
  </conditionalFormatting>
  <conditionalFormatting sqref="AB21">
    <cfRule type="cellIs" dxfId="107" priority="43" operator="equal">
      <formula>"EN TERMINO"</formula>
    </cfRule>
    <cfRule type="cellIs" dxfId="106" priority="44" operator="equal">
      <formula>"CUMPLIDA"</formula>
    </cfRule>
    <cfRule type="cellIs" dxfId="105" priority="45" operator="equal">
      <formula>"VENCIDA"</formula>
    </cfRule>
  </conditionalFormatting>
  <conditionalFormatting sqref="AB23">
    <cfRule type="cellIs" dxfId="104" priority="40" operator="equal">
      <formula>"EN TERMINO"</formula>
    </cfRule>
    <cfRule type="cellIs" dxfId="103" priority="41" operator="equal">
      <formula>"CUMPLIDA"</formula>
    </cfRule>
    <cfRule type="cellIs" dxfId="102" priority="42" operator="equal">
      <formula>"VENCIDA"</formula>
    </cfRule>
  </conditionalFormatting>
  <conditionalFormatting sqref="AB25">
    <cfRule type="cellIs" dxfId="101" priority="37" operator="equal">
      <formula>"EN TERMINO"</formula>
    </cfRule>
    <cfRule type="cellIs" dxfId="100" priority="38" operator="equal">
      <formula>"CUMPLIDA"</formula>
    </cfRule>
    <cfRule type="cellIs" dxfId="99" priority="39" operator="equal">
      <formula>"VENCIDA"</formula>
    </cfRule>
  </conditionalFormatting>
  <conditionalFormatting sqref="AB31">
    <cfRule type="cellIs" dxfId="98" priority="28" operator="equal">
      <formula>"EN TERMINO"</formula>
    </cfRule>
    <cfRule type="cellIs" dxfId="97" priority="29" operator="equal">
      <formula>"CUMPLIDA"</formula>
    </cfRule>
    <cfRule type="cellIs" dxfId="96" priority="30" operator="equal">
      <formula>"VENCIDA"</formula>
    </cfRule>
  </conditionalFormatting>
  <conditionalFormatting sqref="AB35">
    <cfRule type="cellIs" dxfId="95" priority="22" operator="equal">
      <formula>"EN TERMINO"</formula>
    </cfRule>
    <cfRule type="cellIs" dxfId="94" priority="23" operator="equal">
      <formula>"CUMPLIDA"</formula>
    </cfRule>
    <cfRule type="cellIs" dxfId="93" priority="24" operator="equal">
      <formula>"VENCIDA"</formula>
    </cfRule>
  </conditionalFormatting>
  <conditionalFormatting sqref="AB37">
    <cfRule type="cellIs" dxfId="92" priority="19" operator="equal">
      <formula>"EN TERMINO"</formula>
    </cfRule>
    <cfRule type="cellIs" dxfId="91" priority="20" operator="equal">
      <formula>"CUMPLIDA"</formula>
    </cfRule>
    <cfRule type="cellIs" dxfId="90" priority="21" operator="equal">
      <formula>"VENCIDA"</formula>
    </cfRule>
  </conditionalFormatting>
  <conditionalFormatting sqref="AB39">
    <cfRule type="cellIs" dxfId="89" priority="16" operator="equal">
      <formula>"EN TERMINO"</formula>
    </cfRule>
    <cfRule type="cellIs" dxfId="88" priority="17" operator="equal">
      <formula>"CUMPLIDA"</formula>
    </cfRule>
    <cfRule type="cellIs" dxfId="87" priority="18" operator="equal">
      <formula>"VENCIDA"</formula>
    </cfRule>
  </conditionalFormatting>
  <conditionalFormatting sqref="AB41">
    <cfRule type="cellIs" dxfId="86" priority="13" operator="equal">
      <formula>"EN TERMINO"</formula>
    </cfRule>
    <cfRule type="cellIs" dxfId="85" priority="14" operator="equal">
      <formula>"CUMPLIDA"</formula>
    </cfRule>
    <cfRule type="cellIs" dxfId="84" priority="15" operator="equal">
      <formula>"VENCIDA"</formula>
    </cfRule>
  </conditionalFormatting>
  <conditionalFormatting sqref="AB71">
    <cfRule type="cellIs" dxfId="83" priority="10" operator="equal">
      <formula>"EN TERMINO"</formula>
    </cfRule>
    <cfRule type="cellIs" dxfId="82" priority="11" operator="equal">
      <formula>"CUMPLIDA"</formula>
    </cfRule>
    <cfRule type="cellIs" dxfId="81" priority="12" operator="equal">
      <formula>"VENCIDA"</formula>
    </cfRule>
  </conditionalFormatting>
  <conditionalFormatting sqref="AB72">
    <cfRule type="cellIs" dxfId="80" priority="7" operator="equal">
      <formula>"EN TERMINO"</formula>
    </cfRule>
    <cfRule type="cellIs" dxfId="79" priority="8" operator="equal">
      <formula>"CUMPLIDA"</formula>
    </cfRule>
    <cfRule type="cellIs" dxfId="78" priority="9" operator="equal">
      <formula>"VENCIDA"</formula>
    </cfRule>
  </conditionalFormatting>
  <conditionalFormatting sqref="Y49:Y50">
    <cfRule type="cellIs" dxfId="77" priority="4" operator="equal">
      <formula>"EN TERMINO"</formula>
    </cfRule>
    <cfRule type="cellIs" dxfId="76" priority="5" operator="equal">
      <formula>"CUMPLIDA"</formula>
    </cfRule>
    <cfRule type="cellIs" dxfId="75" priority="6" operator="equal">
      <formula>"VENCIDA"</formula>
    </cfRule>
  </conditionalFormatting>
  <conditionalFormatting sqref="AB49">
    <cfRule type="cellIs" dxfId="74" priority="1" operator="equal">
      <formula>"EN TERMINO"</formula>
    </cfRule>
    <cfRule type="cellIs" dxfId="73" priority="2" operator="equal">
      <formula>"CUMPLIDA"</formula>
    </cfRule>
    <cfRule type="cellIs" dxfId="72" priority="3" operator="equal">
      <formula>"VENCIDA"</formula>
    </cfRule>
  </conditionalFormatting>
  <dataValidations count="4">
    <dataValidation type="whole" operator="greaterThanOrEqual" allowBlank="1" showInputMessage="1" showErrorMessage="1" sqref="WVT983019:WVT983021 O65535:O65563 O983019:O983021 O917483:O917485 O851947:O851949 O786411:O786413 O720875:O720877 O655339:O655341 O589803:O589805 O524267:O524269 O458731:O458733 O393195:O393197 O327659:O327661 O262123:O262125 O196587:O196589 O131051:O131053 O65515:O65517 O983015:O983016 O917479:O917480 O851943:O851944 O786407:O786408 O720871:O720872 O655335:O655336 O589799:O589800 O524263:O524264 O458727:O458728 O393191:O393192 O327655:O327656 O262119:O262120 O196583:O196584 O131047:O131048 O65511:O65512 O983006:O983010 O917470:O917474 O851934:O851938 O786398:O786402 O720862:O720866 O655326:O655330 O589790:O589794 O524254:O524258 O458718:O458722 O393182:O393186 O327646:O327650 O262110:O262114 O196574:O196578 O131038:O131042 O65502:O65506 O983030:O983033 O917494:O917497 O851958:O851961 O786422:O786425 O720886:O720889 O655350:O655353 O589814:O589817 O524278:O524281 O458742:O458745 O393206:O393209 O327670:O327673 O262134:O262137 O196598:O196601 O131062:O131065 O65526:O65529 O983039:O983067 O917503:O917531 O851967:O851995 O786431:O786459 O720895:O720923 O655359:O655387 O589823:O589851 O524287:O524315 O458751:O458779 O393215:O393243 O327679:O327707 O262143:O262171 O196607:O196635 O131071:O131099 JH65535:JH65563 TD65535:TD65563 ACZ65535:ACZ65563 AMV65535:AMV65563 AWR65535:AWR65563 BGN65535:BGN65563 BQJ65535:BQJ65563 CAF65535:CAF65563 CKB65535:CKB65563 CTX65535:CTX65563 DDT65535:DDT65563 DNP65535:DNP65563 DXL65535:DXL65563 EHH65535:EHH65563 ERD65535:ERD65563 FAZ65535:FAZ65563 FKV65535:FKV65563 FUR65535:FUR65563 GEN65535:GEN65563 GOJ65535:GOJ65563 GYF65535:GYF65563 HIB65535:HIB65563 HRX65535:HRX65563 IBT65535:IBT65563 ILP65535:ILP65563 IVL65535:IVL65563 JFH65535:JFH65563 JPD65535:JPD65563 JYZ65535:JYZ65563 KIV65535:KIV65563 KSR65535:KSR65563 LCN65535:LCN65563 LMJ65535:LMJ65563 LWF65535:LWF65563 MGB65535:MGB65563 MPX65535:MPX65563 MZT65535:MZT65563 NJP65535:NJP65563 NTL65535:NTL65563 ODH65535:ODH65563 OND65535:OND65563 OWZ65535:OWZ65563 PGV65535:PGV65563 PQR65535:PQR65563 QAN65535:QAN65563 QKJ65535:QKJ65563 QUF65535:QUF65563 REB65535:REB65563 RNX65535:RNX65563 RXT65535:RXT65563 SHP65535:SHP65563 SRL65535:SRL65563 TBH65535:TBH65563 TLD65535:TLD65563 TUZ65535:TUZ65563 UEV65535:UEV65563 UOR65535:UOR65563 UYN65535:UYN65563 VIJ65535:VIJ65563 VSF65535:VSF65563 WCB65535:WCB65563 WLX65535:WLX65563 WVT65535:WVT65563 JH131071:JH131099 TD131071:TD131099 ACZ131071:ACZ131099 AMV131071:AMV131099 AWR131071:AWR131099 BGN131071:BGN131099 BQJ131071:BQJ131099 CAF131071:CAF131099 CKB131071:CKB131099 CTX131071:CTX131099 DDT131071:DDT131099 DNP131071:DNP131099 DXL131071:DXL131099 EHH131071:EHH131099 ERD131071:ERD131099 FAZ131071:FAZ131099 FKV131071:FKV131099 FUR131071:FUR131099 GEN131071:GEN131099 GOJ131071:GOJ131099 GYF131071:GYF131099 HIB131071:HIB131099 HRX131071:HRX131099 IBT131071:IBT131099 ILP131071:ILP131099 IVL131071:IVL131099 JFH131071:JFH131099 JPD131071:JPD131099 JYZ131071:JYZ131099 KIV131071:KIV131099 KSR131071:KSR131099 LCN131071:LCN131099 LMJ131071:LMJ131099 LWF131071:LWF131099 MGB131071:MGB131099 MPX131071:MPX131099 MZT131071:MZT131099 NJP131071:NJP131099 NTL131071:NTL131099 ODH131071:ODH131099 OND131071:OND131099 OWZ131071:OWZ131099 PGV131071:PGV131099 PQR131071:PQR131099 QAN131071:QAN131099 QKJ131071:QKJ131099 QUF131071:QUF131099 REB131071:REB131099 RNX131071:RNX131099 RXT131071:RXT131099 SHP131071:SHP131099 SRL131071:SRL131099 TBH131071:TBH131099 TLD131071:TLD131099 TUZ131071:TUZ131099 UEV131071:UEV131099 UOR131071:UOR131099 UYN131071:UYN131099 VIJ131071:VIJ131099 VSF131071:VSF131099 WCB131071:WCB131099 WLX131071:WLX131099 WVT131071:WVT131099 JH196607:JH196635 TD196607:TD196635 ACZ196607:ACZ196635 AMV196607:AMV196635 AWR196607:AWR196635 BGN196607:BGN196635 BQJ196607:BQJ196635 CAF196607:CAF196635 CKB196607:CKB196635 CTX196607:CTX196635 DDT196607:DDT196635 DNP196607:DNP196635 DXL196607:DXL196635 EHH196607:EHH196635 ERD196607:ERD196635 FAZ196607:FAZ196635 FKV196607:FKV196635 FUR196607:FUR196635 GEN196607:GEN196635 GOJ196607:GOJ196635 GYF196607:GYF196635 HIB196607:HIB196635 HRX196607:HRX196635 IBT196607:IBT196635 ILP196607:ILP196635 IVL196607:IVL196635 JFH196607:JFH196635 JPD196607:JPD196635 JYZ196607:JYZ196635 KIV196607:KIV196635 KSR196607:KSR196635 LCN196607:LCN196635 LMJ196607:LMJ196635 LWF196607:LWF196635 MGB196607:MGB196635 MPX196607:MPX196635 MZT196607:MZT196635 NJP196607:NJP196635 NTL196607:NTL196635 ODH196607:ODH196635 OND196607:OND196635 OWZ196607:OWZ196635 PGV196607:PGV196635 PQR196607:PQR196635 QAN196607:QAN196635 QKJ196607:QKJ196635 QUF196607:QUF196635 REB196607:REB196635 RNX196607:RNX196635 RXT196607:RXT196635 SHP196607:SHP196635 SRL196607:SRL196635 TBH196607:TBH196635 TLD196607:TLD196635 TUZ196607:TUZ196635 UEV196607:UEV196635 UOR196607:UOR196635 UYN196607:UYN196635 VIJ196607:VIJ196635 VSF196607:VSF196635 WCB196607:WCB196635 WLX196607:WLX196635 WVT196607:WVT196635 JH262143:JH262171 TD262143:TD262171 ACZ262143:ACZ262171 AMV262143:AMV262171 AWR262143:AWR262171 BGN262143:BGN262171 BQJ262143:BQJ262171 CAF262143:CAF262171 CKB262143:CKB262171 CTX262143:CTX262171 DDT262143:DDT262171 DNP262143:DNP262171 DXL262143:DXL262171 EHH262143:EHH262171 ERD262143:ERD262171 FAZ262143:FAZ262171 FKV262143:FKV262171 FUR262143:FUR262171 GEN262143:GEN262171 GOJ262143:GOJ262171 GYF262143:GYF262171 HIB262143:HIB262171 HRX262143:HRX262171 IBT262143:IBT262171 ILP262143:ILP262171 IVL262143:IVL262171 JFH262143:JFH262171 JPD262143:JPD262171 JYZ262143:JYZ262171 KIV262143:KIV262171 KSR262143:KSR262171 LCN262143:LCN262171 LMJ262143:LMJ262171 LWF262143:LWF262171 MGB262143:MGB262171 MPX262143:MPX262171 MZT262143:MZT262171 NJP262143:NJP262171 NTL262143:NTL262171 ODH262143:ODH262171 OND262143:OND262171 OWZ262143:OWZ262171 PGV262143:PGV262171 PQR262143:PQR262171 QAN262143:QAN262171 QKJ262143:QKJ262171 QUF262143:QUF262171 REB262143:REB262171 RNX262143:RNX262171 RXT262143:RXT262171 SHP262143:SHP262171 SRL262143:SRL262171 TBH262143:TBH262171 TLD262143:TLD262171 TUZ262143:TUZ262171 UEV262143:UEV262171 UOR262143:UOR262171 UYN262143:UYN262171 VIJ262143:VIJ262171 VSF262143:VSF262171 WCB262143:WCB262171 WLX262143:WLX262171 WVT262143:WVT262171 JH327679:JH327707 TD327679:TD327707 ACZ327679:ACZ327707 AMV327679:AMV327707 AWR327679:AWR327707 BGN327679:BGN327707 BQJ327679:BQJ327707 CAF327679:CAF327707 CKB327679:CKB327707 CTX327679:CTX327707 DDT327679:DDT327707 DNP327679:DNP327707 DXL327679:DXL327707 EHH327679:EHH327707 ERD327679:ERD327707 FAZ327679:FAZ327707 FKV327679:FKV327707 FUR327679:FUR327707 GEN327679:GEN327707 GOJ327679:GOJ327707 GYF327679:GYF327707 HIB327679:HIB327707 HRX327679:HRX327707 IBT327679:IBT327707 ILP327679:ILP327707 IVL327679:IVL327707 JFH327679:JFH327707 JPD327679:JPD327707 JYZ327679:JYZ327707 KIV327679:KIV327707 KSR327679:KSR327707 LCN327679:LCN327707 LMJ327679:LMJ327707 LWF327679:LWF327707 MGB327679:MGB327707 MPX327679:MPX327707 MZT327679:MZT327707 NJP327679:NJP327707 NTL327679:NTL327707 ODH327679:ODH327707 OND327679:OND327707 OWZ327679:OWZ327707 PGV327679:PGV327707 PQR327679:PQR327707 QAN327679:QAN327707 QKJ327679:QKJ327707 QUF327679:QUF327707 REB327679:REB327707 RNX327679:RNX327707 RXT327679:RXT327707 SHP327679:SHP327707 SRL327679:SRL327707 TBH327679:TBH327707 TLD327679:TLD327707 TUZ327679:TUZ327707 UEV327679:UEV327707 UOR327679:UOR327707 UYN327679:UYN327707 VIJ327679:VIJ327707 VSF327679:VSF327707 WCB327679:WCB327707 WLX327679:WLX327707 WVT327679:WVT327707 JH393215:JH393243 TD393215:TD393243 ACZ393215:ACZ393243 AMV393215:AMV393243 AWR393215:AWR393243 BGN393215:BGN393243 BQJ393215:BQJ393243 CAF393215:CAF393243 CKB393215:CKB393243 CTX393215:CTX393243 DDT393215:DDT393243 DNP393215:DNP393243 DXL393215:DXL393243 EHH393215:EHH393243 ERD393215:ERD393243 FAZ393215:FAZ393243 FKV393215:FKV393243 FUR393215:FUR393243 GEN393215:GEN393243 GOJ393215:GOJ393243 GYF393215:GYF393243 HIB393215:HIB393243 HRX393215:HRX393243 IBT393215:IBT393243 ILP393215:ILP393243 IVL393215:IVL393243 JFH393215:JFH393243 JPD393215:JPD393243 JYZ393215:JYZ393243 KIV393215:KIV393243 KSR393215:KSR393243 LCN393215:LCN393243 LMJ393215:LMJ393243 LWF393215:LWF393243 MGB393215:MGB393243 MPX393215:MPX393243 MZT393215:MZT393243 NJP393215:NJP393243 NTL393215:NTL393243 ODH393215:ODH393243 OND393215:OND393243 OWZ393215:OWZ393243 PGV393215:PGV393243 PQR393215:PQR393243 QAN393215:QAN393243 QKJ393215:QKJ393243 QUF393215:QUF393243 REB393215:REB393243 RNX393215:RNX393243 RXT393215:RXT393243 SHP393215:SHP393243 SRL393215:SRL393243 TBH393215:TBH393243 TLD393215:TLD393243 TUZ393215:TUZ393243 UEV393215:UEV393243 UOR393215:UOR393243 UYN393215:UYN393243 VIJ393215:VIJ393243 VSF393215:VSF393243 WCB393215:WCB393243 WLX393215:WLX393243 WVT393215:WVT393243 JH458751:JH458779 TD458751:TD458779 ACZ458751:ACZ458779 AMV458751:AMV458779 AWR458751:AWR458779 BGN458751:BGN458779 BQJ458751:BQJ458779 CAF458751:CAF458779 CKB458751:CKB458779 CTX458751:CTX458779 DDT458751:DDT458779 DNP458751:DNP458779 DXL458751:DXL458779 EHH458751:EHH458779 ERD458751:ERD458779 FAZ458751:FAZ458779 FKV458751:FKV458779 FUR458751:FUR458779 GEN458751:GEN458779 GOJ458751:GOJ458779 GYF458751:GYF458779 HIB458751:HIB458779 HRX458751:HRX458779 IBT458751:IBT458779 ILP458751:ILP458779 IVL458751:IVL458779 JFH458751:JFH458779 JPD458751:JPD458779 JYZ458751:JYZ458779 KIV458751:KIV458779 KSR458751:KSR458779 LCN458751:LCN458779 LMJ458751:LMJ458779 LWF458751:LWF458779 MGB458751:MGB458779 MPX458751:MPX458779 MZT458751:MZT458779 NJP458751:NJP458779 NTL458751:NTL458779 ODH458751:ODH458779 OND458751:OND458779 OWZ458751:OWZ458779 PGV458751:PGV458779 PQR458751:PQR458779 QAN458751:QAN458779 QKJ458751:QKJ458779 QUF458751:QUF458779 REB458751:REB458779 RNX458751:RNX458779 RXT458751:RXT458779 SHP458751:SHP458779 SRL458751:SRL458779 TBH458751:TBH458779 TLD458751:TLD458779 TUZ458751:TUZ458779 UEV458751:UEV458779 UOR458751:UOR458779 UYN458751:UYN458779 VIJ458751:VIJ458779 VSF458751:VSF458779 WCB458751:WCB458779 WLX458751:WLX458779 WVT458751:WVT458779 JH524287:JH524315 TD524287:TD524315 ACZ524287:ACZ524315 AMV524287:AMV524315 AWR524287:AWR524315 BGN524287:BGN524315 BQJ524287:BQJ524315 CAF524287:CAF524315 CKB524287:CKB524315 CTX524287:CTX524315 DDT524287:DDT524315 DNP524287:DNP524315 DXL524287:DXL524315 EHH524287:EHH524315 ERD524287:ERD524315 FAZ524287:FAZ524315 FKV524287:FKV524315 FUR524287:FUR524315 GEN524287:GEN524315 GOJ524287:GOJ524315 GYF524287:GYF524315 HIB524287:HIB524315 HRX524287:HRX524315 IBT524287:IBT524315 ILP524287:ILP524315 IVL524287:IVL524315 JFH524287:JFH524315 JPD524287:JPD524315 JYZ524287:JYZ524315 KIV524287:KIV524315 KSR524287:KSR524315 LCN524287:LCN524315 LMJ524287:LMJ524315 LWF524287:LWF524315 MGB524287:MGB524315 MPX524287:MPX524315 MZT524287:MZT524315 NJP524287:NJP524315 NTL524287:NTL524315 ODH524287:ODH524315 OND524287:OND524315 OWZ524287:OWZ524315 PGV524287:PGV524315 PQR524287:PQR524315 QAN524287:QAN524315 QKJ524287:QKJ524315 QUF524287:QUF524315 REB524287:REB524315 RNX524287:RNX524315 RXT524287:RXT524315 SHP524287:SHP524315 SRL524287:SRL524315 TBH524287:TBH524315 TLD524287:TLD524315 TUZ524287:TUZ524315 UEV524287:UEV524315 UOR524287:UOR524315 UYN524287:UYN524315 VIJ524287:VIJ524315 VSF524287:VSF524315 WCB524287:WCB524315 WLX524287:WLX524315 WVT524287:WVT524315 JH589823:JH589851 TD589823:TD589851 ACZ589823:ACZ589851 AMV589823:AMV589851 AWR589823:AWR589851 BGN589823:BGN589851 BQJ589823:BQJ589851 CAF589823:CAF589851 CKB589823:CKB589851 CTX589823:CTX589851 DDT589823:DDT589851 DNP589823:DNP589851 DXL589823:DXL589851 EHH589823:EHH589851 ERD589823:ERD589851 FAZ589823:FAZ589851 FKV589823:FKV589851 FUR589823:FUR589851 GEN589823:GEN589851 GOJ589823:GOJ589851 GYF589823:GYF589851 HIB589823:HIB589851 HRX589823:HRX589851 IBT589823:IBT589851 ILP589823:ILP589851 IVL589823:IVL589851 JFH589823:JFH589851 JPD589823:JPD589851 JYZ589823:JYZ589851 KIV589823:KIV589851 KSR589823:KSR589851 LCN589823:LCN589851 LMJ589823:LMJ589851 LWF589823:LWF589851 MGB589823:MGB589851 MPX589823:MPX589851 MZT589823:MZT589851 NJP589823:NJP589851 NTL589823:NTL589851 ODH589823:ODH589851 OND589823:OND589851 OWZ589823:OWZ589851 PGV589823:PGV589851 PQR589823:PQR589851 QAN589823:QAN589851 QKJ589823:QKJ589851 QUF589823:QUF589851 REB589823:REB589851 RNX589823:RNX589851 RXT589823:RXT589851 SHP589823:SHP589851 SRL589823:SRL589851 TBH589823:TBH589851 TLD589823:TLD589851 TUZ589823:TUZ589851 UEV589823:UEV589851 UOR589823:UOR589851 UYN589823:UYN589851 VIJ589823:VIJ589851 VSF589823:VSF589851 WCB589823:WCB589851 WLX589823:WLX589851 WVT589823:WVT589851 JH655359:JH655387 TD655359:TD655387 ACZ655359:ACZ655387 AMV655359:AMV655387 AWR655359:AWR655387 BGN655359:BGN655387 BQJ655359:BQJ655387 CAF655359:CAF655387 CKB655359:CKB655387 CTX655359:CTX655387 DDT655359:DDT655387 DNP655359:DNP655387 DXL655359:DXL655387 EHH655359:EHH655387 ERD655359:ERD655387 FAZ655359:FAZ655387 FKV655359:FKV655387 FUR655359:FUR655387 GEN655359:GEN655387 GOJ655359:GOJ655387 GYF655359:GYF655387 HIB655359:HIB655387 HRX655359:HRX655387 IBT655359:IBT655387 ILP655359:ILP655387 IVL655359:IVL655387 JFH655359:JFH655387 JPD655359:JPD655387 JYZ655359:JYZ655387 KIV655359:KIV655387 KSR655359:KSR655387 LCN655359:LCN655387 LMJ655359:LMJ655387 LWF655359:LWF655387 MGB655359:MGB655387 MPX655359:MPX655387 MZT655359:MZT655387 NJP655359:NJP655387 NTL655359:NTL655387 ODH655359:ODH655387 OND655359:OND655387 OWZ655359:OWZ655387 PGV655359:PGV655387 PQR655359:PQR655387 QAN655359:QAN655387 QKJ655359:QKJ655387 QUF655359:QUF655387 REB655359:REB655387 RNX655359:RNX655387 RXT655359:RXT655387 SHP655359:SHP655387 SRL655359:SRL655387 TBH655359:TBH655387 TLD655359:TLD655387 TUZ655359:TUZ655387 UEV655359:UEV655387 UOR655359:UOR655387 UYN655359:UYN655387 VIJ655359:VIJ655387 VSF655359:VSF655387 WCB655359:WCB655387 WLX655359:WLX655387 WVT655359:WVT655387 JH720895:JH720923 TD720895:TD720923 ACZ720895:ACZ720923 AMV720895:AMV720923 AWR720895:AWR720923 BGN720895:BGN720923 BQJ720895:BQJ720923 CAF720895:CAF720923 CKB720895:CKB720923 CTX720895:CTX720923 DDT720895:DDT720923 DNP720895:DNP720923 DXL720895:DXL720923 EHH720895:EHH720923 ERD720895:ERD720923 FAZ720895:FAZ720923 FKV720895:FKV720923 FUR720895:FUR720923 GEN720895:GEN720923 GOJ720895:GOJ720923 GYF720895:GYF720923 HIB720895:HIB720923 HRX720895:HRX720923 IBT720895:IBT720923 ILP720895:ILP720923 IVL720895:IVL720923 JFH720895:JFH720923 JPD720895:JPD720923 JYZ720895:JYZ720923 KIV720895:KIV720923 KSR720895:KSR720923 LCN720895:LCN720923 LMJ720895:LMJ720923 LWF720895:LWF720923 MGB720895:MGB720923 MPX720895:MPX720923 MZT720895:MZT720923 NJP720895:NJP720923 NTL720895:NTL720923 ODH720895:ODH720923 OND720895:OND720923 OWZ720895:OWZ720923 PGV720895:PGV720923 PQR720895:PQR720923 QAN720895:QAN720923 QKJ720895:QKJ720923 QUF720895:QUF720923 REB720895:REB720923 RNX720895:RNX720923 RXT720895:RXT720923 SHP720895:SHP720923 SRL720895:SRL720923 TBH720895:TBH720923 TLD720895:TLD720923 TUZ720895:TUZ720923 UEV720895:UEV720923 UOR720895:UOR720923 UYN720895:UYN720923 VIJ720895:VIJ720923 VSF720895:VSF720923 WCB720895:WCB720923 WLX720895:WLX720923 WVT720895:WVT720923 JH786431:JH786459 TD786431:TD786459 ACZ786431:ACZ786459 AMV786431:AMV786459 AWR786431:AWR786459 BGN786431:BGN786459 BQJ786431:BQJ786459 CAF786431:CAF786459 CKB786431:CKB786459 CTX786431:CTX786459 DDT786431:DDT786459 DNP786431:DNP786459 DXL786431:DXL786459 EHH786431:EHH786459 ERD786431:ERD786459 FAZ786431:FAZ786459 FKV786431:FKV786459 FUR786431:FUR786459 GEN786431:GEN786459 GOJ786431:GOJ786459 GYF786431:GYF786459 HIB786431:HIB786459 HRX786431:HRX786459 IBT786431:IBT786459 ILP786431:ILP786459 IVL786431:IVL786459 JFH786431:JFH786459 JPD786431:JPD786459 JYZ786431:JYZ786459 KIV786431:KIV786459 KSR786431:KSR786459 LCN786431:LCN786459 LMJ786431:LMJ786459 LWF786431:LWF786459 MGB786431:MGB786459 MPX786431:MPX786459 MZT786431:MZT786459 NJP786431:NJP786459 NTL786431:NTL786459 ODH786431:ODH786459 OND786431:OND786459 OWZ786431:OWZ786459 PGV786431:PGV786459 PQR786431:PQR786459 QAN786431:QAN786459 QKJ786431:QKJ786459 QUF786431:QUF786459 REB786431:REB786459 RNX786431:RNX786459 RXT786431:RXT786459 SHP786431:SHP786459 SRL786431:SRL786459 TBH786431:TBH786459 TLD786431:TLD786459 TUZ786431:TUZ786459 UEV786431:UEV786459 UOR786431:UOR786459 UYN786431:UYN786459 VIJ786431:VIJ786459 VSF786431:VSF786459 WCB786431:WCB786459 WLX786431:WLX786459 WVT786431:WVT786459 JH851967:JH851995 TD851967:TD851995 ACZ851967:ACZ851995 AMV851967:AMV851995 AWR851967:AWR851995 BGN851967:BGN851995 BQJ851967:BQJ851995 CAF851967:CAF851995 CKB851967:CKB851995 CTX851967:CTX851995 DDT851967:DDT851995 DNP851967:DNP851995 DXL851967:DXL851995 EHH851967:EHH851995 ERD851967:ERD851995 FAZ851967:FAZ851995 FKV851967:FKV851995 FUR851967:FUR851995 GEN851967:GEN851995 GOJ851967:GOJ851995 GYF851967:GYF851995 HIB851967:HIB851995 HRX851967:HRX851995 IBT851967:IBT851995 ILP851967:ILP851995 IVL851967:IVL851995 JFH851967:JFH851995 JPD851967:JPD851995 JYZ851967:JYZ851995 KIV851967:KIV851995 KSR851967:KSR851995 LCN851967:LCN851995 LMJ851967:LMJ851995 LWF851967:LWF851995 MGB851967:MGB851995 MPX851967:MPX851995 MZT851967:MZT851995 NJP851967:NJP851995 NTL851967:NTL851995 ODH851967:ODH851995 OND851967:OND851995 OWZ851967:OWZ851995 PGV851967:PGV851995 PQR851967:PQR851995 QAN851967:QAN851995 QKJ851967:QKJ851995 QUF851967:QUF851995 REB851967:REB851995 RNX851967:RNX851995 RXT851967:RXT851995 SHP851967:SHP851995 SRL851967:SRL851995 TBH851967:TBH851995 TLD851967:TLD851995 TUZ851967:TUZ851995 UEV851967:UEV851995 UOR851967:UOR851995 UYN851967:UYN851995 VIJ851967:VIJ851995 VSF851967:VSF851995 WCB851967:WCB851995 WLX851967:WLX851995 WVT851967:WVT851995 JH917503:JH917531 TD917503:TD917531 ACZ917503:ACZ917531 AMV917503:AMV917531 AWR917503:AWR917531 BGN917503:BGN917531 BQJ917503:BQJ917531 CAF917503:CAF917531 CKB917503:CKB917531 CTX917503:CTX917531 DDT917503:DDT917531 DNP917503:DNP917531 DXL917503:DXL917531 EHH917503:EHH917531 ERD917503:ERD917531 FAZ917503:FAZ917531 FKV917503:FKV917531 FUR917503:FUR917531 GEN917503:GEN917531 GOJ917503:GOJ917531 GYF917503:GYF917531 HIB917503:HIB917531 HRX917503:HRX917531 IBT917503:IBT917531 ILP917503:ILP917531 IVL917503:IVL917531 JFH917503:JFH917531 JPD917503:JPD917531 JYZ917503:JYZ917531 KIV917503:KIV917531 KSR917503:KSR917531 LCN917503:LCN917531 LMJ917503:LMJ917531 LWF917503:LWF917531 MGB917503:MGB917531 MPX917503:MPX917531 MZT917503:MZT917531 NJP917503:NJP917531 NTL917503:NTL917531 ODH917503:ODH917531 OND917503:OND917531 OWZ917503:OWZ917531 PGV917503:PGV917531 PQR917503:PQR917531 QAN917503:QAN917531 QKJ917503:QKJ917531 QUF917503:QUF917531 REB917503:REB917531 RNX917503:RNX917531 RXT917503:RXT917531 SHP917503:SHP917531 SRL917503:SRL917531 TBH917503:TBH917531 TLD917503:TLD917531 TUZ917503:TUZ917531 UEV917503:UEV917531 UOR917503:UOR917531 UYN917503:UYN917531 VIJ917503:VIJ917531 VSF917503:VSF917531 WCB917503:WCB917531 WLX917503:WLX917531 WVT917503:WVT917531 JH983039:JH983067 TD983039:TD983067 ACZ983039:ACZ983067 AMV983039:AMV983067 AWR983039:AWR983067 BGN983039:BGN983067 BQJ983039:BQJ983067 CAF983039:CAF983067 CKB983039:CKB983067 CTX983039:CTX983067 DDT983039:DDT983067 DNP983039:DNP983067 DXL983039:DXL983067 EHH983039:EHH983067 ERD983039:ERD983067 FAZ983039:FAZ983067 FKV983039:FKV983067 FUR983039:FUR983067 GEN983039:GEN983067 GOJ983039:GOJ983067 GYF983039:GYF983067 HIB983039:HIB983067 HRX983039:HRX983067 IBT983039:IBT983067 ILP983039:ILP983067 IVL983039:IVL983067 JFH983039:JFH983067 JPD983039:JPD983067 JYZ983039:JYZ983067 KIV983039:KIV983067 KSR983039:KSR983067 LCN983039:LCN983067 LMJ983039:LMJ983067 LWF983039:LWF983067 MGB983039:MGB983067 MPX983039:MPX983067 MZT983039:MZT983067 NJP983039:NJP983067 NTL983039:NTL983067 ODH983039:ODH983067 OND983039:OND983067 OWZ983039:OWZ983067 PGV983039:PGV983067 PQR983039:PQR983067 QAN983039:QAN983067 QKJ983039:QKJ983067 QUF983039:QUF983067 REB983039:REB983067 RNX983039:RNX983067 RXT983039:RXT983067 SHP983039:SHP983067 SRL983039:SRL983067 TBH983039:TBH983067 TLD983039:TLD983067 TUZ983039:TUZ983067 UEV983039:UEV983067 UOR983039:UOR983067 UYN983039:UYN983067 VIJ983039:VIJ983067 VSF983039:VSF983067 WCB983039:WCB983067 WLX983039:WLX983067 WVT983039:WVT983067 JH65526:JH65529 TD65526:TD65529 ACZ65526:ACZ65529 AMV65526:AMV65529 AWR65526:AWR65529 BGN65526:BGN65529 BQJ65526:BQJ65529 CAF65526:CAF65529 CKB65526:CKB65529 CTX65526:CTX65529 DDT65526:DDT65529 DNP65526:DNP65529 DXL65526:DXL65529 EHH65526:EHH65529 ERD65526:ERD65529 FAZ65526:FAZ65529 FKV65526:FKV65529 FUR65526:FUR65529 GEN65526:GEN65529 GOJ65526:GOJ65529 GYF65526:GYF65529 HIB65526:HIB65529 HRX65526:HRX65529 IBT65526:IBT65529 ILP65526:ILP65529 IVL65526:IVL65529 JFH65526:JFH65529 JPD65526:JPD65529 JYZ65526:JYZ65529 KIV65526:KIV65529 KSR65526:KSR65529 LCN65526:LCN65529 LMJ65526:LMJ65529 LWF65526:LWF65529 MGB65526:MGB65529 MPX65526:MPX65529 MZT65526:MZT65529 NJP65526:NJP65529 NTL65526:NTL65529 ODH65526:ODH65529 OND65526:OND65529 OWZ65526:OWZ65529 PGV65526:PGV65529 PQR65526:PQR65529 QAN65526:QAN65529 QKJ65526:QKJ65529 QUF65526:QUF65529 REB65526:REB65529 RNX65526:RNX65529 RXT65526:RXT65529 SHP65526:SHP65529 SRL65526:SRL65529 TBH65526:TBH65529 TLD65526:TLD65529 TUZ65526:TUZ65529 UEV65526:UEV65529 UOR65526:UOR65529 UYN65526:UYN65529 VIJ65526:VIJ65529 VSF65526:VSF65529 WCB65526:WCB65529 WLX65526:WLX65529 WVT65526:WVT65529 JH131062:JH131065 TD131062:TD131065 ACZ131062:ACZ131065 AMV131062:AMV131065 AWR131062:AWR131065 BGN131062:BGN131065 BQJ131062:BQJ131065 CAF131062:CAF131065 CKB131062:CKB131065 CTX131062:CTX131065 DDT131062:DDT131065 DNP131062:DNP131065 DXL131062:DXL131065 EHH131062:EHH131065 ERD131062:ERD131065 FAZ131062:FAZ131065 FKV131062:FKV131065 FUR131062:FUR131065 GEN131062:GEN131065 GOJ131062:GOJ131065 GYF131062:GYF131065 HIB131062:HIB131065 HRX131062:HRX131065 IBT131062:IBT131065 ILP131062:ILP131065 IVL131062:IVL131065 JFH131062:JFH131065 JPD131062:JPD131065 JYZ131062:JYZ131065 KIV131062:KIV131065 KSR131062:KSR131065 LCN131062:LCN131065 LMJ131062:LMJ131065 LWF131062:LWF131065 MGB131062:MGB131065 MPX131062:MPX131065 MZT131062:MZT131065 NJP131062:NJP131065 NTL131062:NTL131065 ODH131062:ODH131065 OND131062:OND131065 OWZ131062:OWZ131065 PGV131062:PGV131065 PQR131062:PQR131065 QAN131062:QAN131065 QKJ131062:QKJ131065 QUF131062:QUF131065 REB131062:REB131065 RNX131062:RNX131065 RXT131062:RXT131065 SHP131062:SHP131065 SRL131062:SRL131065 TBH131062:TBH131065 TLD131062:TLD131065 TUZ131062:TUZ131065 UEV131062:UEV131065 UOR131062:UOR131065 UYN131062:UYN131065 VIJ131062:VIJ131065 VSF131062:VSF131065 WCB131062:WCB131065 WLX131062:WLX131065 WVT131062:WVT131065 JH196598:JH196601 TD196598:TD196601 ACZ196598:ACZ196601 AMV196598:AMV196601 AWR196598:AWR196601 BGN196598:BGN196601 BQJ196598:BQJ196601 CAF196598:CAF196601 CKB196598:CKB196601 CTX196598:CTX196601 DDT196598:DDT196601 DNP196598:DNP196601 DXL196598:DXL196601 EHH196598:EHH196601 ERD196598:ERD196601 FAZ196598:FAZ196601 FKV196598:FKV196601 FUR196598:FUR196601 GEN196598:GEN196601 GOJ196598:GOJ196601 GYF196598:GYF196601 HIB196598:HIB196601 HRX196598:HRX196601 IBT196598:IBT196601 ILP196598:ILP196601 IVL196598:IVL196601 JFH196598:JFH196601 JPD196598:JPD196601 JYZ196598:JYZ196601 KIV196598:KIV196601 KSR196598:KSR196601 LCN196598:LCN196601 LMJ196598:LMJ196601 LWF196598:LWF196601 MGB196598:MGB196601 MPX196598:MPX196601 MZT196598:MZT196601 NJP196598:NJP196601 NTL196598:NTL196601 ODH196598:ODH196601 OND196598:OND196601 OWZ196598:OWZ196601 PGV196598:PGV196601 PQR196598:PQR196601 QAN196598:QAN196601 QKJ196598:QKJ196601 QUF196598:QUF196601 REB196598:REB196601 RNX196598:RNX196601 RXT196598:RXT196601 SHP196598:SHP196601 SRL196598:SRL196601 TBH196598:TBH196601 TLD196598:TLD196601 TUZ196598:TUZ196601 UEV196598:UEV196601 UOR196598:UOR196601 UYN196598:UYN196601 VIJ196598:VIJ196601 VSF196598:VSF196601 WCB196598:WCB196601 WLX196598:WLX196601 WVT196598:WVT196601 JH262134:JH262137 TD262134:TD262137 ACZ262134:ACZ262137 AMV262134:AMV262137 AWR262134:AWR262137 BGN262134:BGN262137 BQJ262134:BQJ262137 CAF262134:CAF262137 CKB262134:CKB262137 CTX262134:CTX262137 DDT262134:DDT262137 DNP262134:DNP262137 DXL262134:DXL262137 EHH262134:EHH262137 ERD262134:ERD262137 FAZ262134:FAZ262137 FKV262134:FKV262137 FUR262134:FUR262137 GEN262134:GEN262137 GOJ262134:GOJ262137 GYF262134:GYF262137 HIB262134:HIB262137 HRX262134:HRX262137 IBT262134:IBT262137 ILP262134:ILP262137 IVL262134:IVL262137 JFH262134:JFH262137 JPD262134:JPD262137 JYZ262134:JYZ262137 KIV262134:KIV262137 KSR262134:KSR262137 LCN262134:LCN262137 LMJ262134:LMJ262137 LWF262134:LWF262137 MGB262134:MGB262137 MPX262134:MPX262137 MZT262134:MZT262137 NJP262134:NJP262137 NTL262134:NTL262137 ODH262134:ODH262137 OND262134:OND262137 OWZ262134:OWZ262137 PGV262134:PGV262137 PQR262134:PQR262137 QAN262134:QAN262137 QKJ262134:QKJ262137 QUF262134:QUF262137 REB262134:REB262137 RNX262134:RNX262137 RXT262134:RXT262137 SHP262134:SHP262137 SRL262134:SRL262137 TBH262134:TBH262137 TLD262134:TLD262137 TUZ262134:TUZ262137 UEV262134:UEV262137 UOR262134:UOR262137 UYN262134:UYN262137 VIJ262134:VIJ262137 VSF262134:VSF262137 WCB262134:WCB262137 WLX262134:WLX262137 WVT262134:WVT262137 JH327670:JH327673 TD327670:TD327673 ACZ327670:ACZ327673 AMV327670:AMV327673 AWR327670:AWR327673 BGN327670:BGN327673 BQJ327670:BQJ327673 CAF327670:CAF327673 CKB327670:CKB327673 CTX327670:CTX327673 DDT327670:DDT327673 DNP327670:DNP327673 DXL327670:DXL327673 EHH327670:EHH327673 ERD327670:ERD327673 FAZ327670:FAZ327673 FKV327670:FKV327673 FUR327670:FUR327673 GEN327670:GEN327673 GOJ327670:GOJ327673 GYF327670:GYF327673 HIB327670:HIB327673 HRX327670:HRX327673 IBT327670:IBT327673 ILP327670:ILP327673 IVL327670:IVL327673 JFH327670:JFH327673 JPD327670:JPD327673 JYZ327670:JYZ327673 KIV327670:KIV327673 KSR327670:KSR327673 LCN327670:LCN327673 LMJ327670:LMJ327673 LWF327670:LWF327673 MGB327670:MGB327673 MPX327670:MPX327673 MZT327670:MZT327673 NJP327670:NJP327673 NTL327670:NTL327673 ODH327670:ODH327673 OND327670:OND327673 OWZ327670:OWZ327673 PGV327670:PGV327673 PQR327670:PQR327673 QAN327670:QAN327673 QKJ327670:QKJ327673 QUF327670:QUF327673 REB327670:REB327673 RNX327670:RNX327673 RXT327670:RXT327673 SHP327670:SHP327673 SRL327670:SRL327673 TBH327670:TBH327673 TLD327670:TLD327673 TUZ327670:TUZ327673 UEV327670:UEV327673 UOR327670:UOR327673 UYN327670:UYN327673 VIJ327670:VIJ327673 VSF327670:VSF327673 WCB327670:WCB327673 WLX327670:WLX327673 WVT327670:WVT327673 JH393206:JH393209 TD393206:TD393209 ACZ393206:ACZ393209 AMV393206:AMV393209 AWR393206:AWR393209 BGN393206:BGN393209 BQJ393206:BQJ393209 CAF393206:CAF393209 CKB393206:CKB393209 CTX393206:CTX393209 DDT393206:DDT393209 DNP393206:DNP393209 DXL393206:DXL393209 EHH393206:EHH393209 ERD393206:ERD393209 FAZ393206:FAZ393209 FKV393206:FKV393209 FUR393206:FUR393209 GEN393206:GEN393209 GOJ393206:GOJ393209 GYF393206:GYF393209 HIB393206:HIB393209 HRX393206:HRX393209 IBT393206:IBT393209 ILP393206:ILP393209 IVL393206:IVL393209 JFH393206:JFH393209 JPD393206:JPD393209 JYZ393206:JYZ393209 KIV393206:KIV393209 KSR393206:KSR393209 LCN393206:LCN393209 LMJ393206:LMJ393209 LWF393206:LWF393209 MGB393206:MGB393209 MPX393206:MPX393209 MZT393206:MZT393209 NJP393206:NJP393209 NTL393206:NTL393209 ODH393206:ODH393209 OND393206:OND393209 OWZ393206:OWZ393209 PGV393206:PGV393209 PQR393206:PQR393209 QAN393206:QAN393209 QKJ393206:QKJ393209 QUF393206:QUF393209 REB393206:REB393209 RNX393206:RNX393209 RXT393206:RXT393209 SHP393206:SHP393209 SRL393206:SRL393209 TBH393206:TBH393209 TLD393206:TLD393209 TUZ393206:TUZ393209 UEV393206:UEV393209 UOR393206:UOR393209 UYN393206:UYN393209 VIJ393206:VIJ393209 VSF393206:VSF393209 WCB393206:WCB393209 WLX393206:WLX393209 WVT393206:WVT393209 JH458742:JH458745 TD458742:TD458745 ACZ458742:ACZ458745 AMV458742:AMV458745 AWR458742:AWR458745 BGN458742:BGN458745 BQJ458742:BQJ458745 CAF458742:CAF458745 CKB458742:CKB458745 CTX458742:CTX458745 DDT458742:DDT458745 DNP458742:DNP458745 DXL458742:DXL458745 EHH458742:EHH458745 ERD458742:ERD458745 FAZ458742:FAZ458745 FKV458742:FKV458745 FUR458742:FUR458745 GEN458742:GEN458745 GOJ458742:GOJ458745 GYF458742:GYF458745 HIB458742:HIB458745 HRX458742:HRX458745 IBT458742:IBT458745 ILP458742:ILP458745 IVL458742:IVL458745 JFH458742:JFH458745 JPD458742:JPD458745 JYZ458742:JYZ458745 KIV458742:KIV458745 KSR458742:KSR458745 LCN458742:LCN458745 LMJ458742:LMJ458745 LWF458742:LWF458745 MGB458742:MGB458745 MPX458742:MPX458745 MZT458742:MZT458745 NJP458742:NJP458745 NTL458742:NTL458745 ODH458742:ODH458745 OND458742:OND458745 OWZ458742:OWZ458745 PGV458742:PGV458745 PQR458742:PQR458745 QAN458742:QAN458745 QKJ458742:QKJ458745 QUF458742:QUF458745 REB458742:REB458745 RNX458742:RNX458745 RXT458742:RXT458745 SHP458742:SHP458745 SRL458742:SRL458745 TBH458742:TBH458745 TLD458742:TLD458745 TUZ458742:TUZ458745 UEV458742:UEV458745 UOR458742:UOR458745 UYN458742:UYN458745 VIJ458742:VIJ458745 VSF458742:VSF458745 WCB458742:WCB458745 WLX458742:WLX458745 WVT458742:WVT458745 JH524278:JH524281 TD524278:TD524281 ACZ524278:ACZ524281 AMV524278:AMV524281 AWR524278:AWR524281 BGN524278:BGN524281 BQJ524278:BQJ524281 CAF524278:CAF524281 CKB524278:CKB524281 CTX524278:CTX524281 DDT524278:DDT524281 DNP524278:DNP524281 DXL524278:DXL524281 EHH524278:EHH524281 ERD524278:ERD524281 FAZ524278:FAZ524281 FKV524278:FKV524281 FUR524278:FUR524281 GEN524278:GEN524281 GOJ524278:GOJ524281 GYF524278:GYF524281 HIB524278:HIB524281 HRX524278:HRX524281 IBT524278:IBT524281 ILP524278:ILP524281 IVL524278:IVL524281 JFH524278:JFH524281 JPD524278:JPD524281 JYZ524278:JYZ524281 KIV524278:KIV524281 KSR524278:KSR524281 LCN524278:LCN524281 LMJ524278:LMJ524281 LWF524278:LWF524281 MGB524278:MGB524281 MPX524278:MPX524281 MZT524278:MZT524281 NJP524278:NJP524281 NTL524278:NTL524281 ODH524278:ODH524281 OND524278:OND524281 OWZ524278:OWZ524281 PGV524278:PGV524281 PQR524278:PQR524281 QAN524278:QAN524281 QKJ524278:QKJ524281 QUF524278:QUF524281 REB524278:REB524281 RNX524278:RNX524281 RXT524278:RXT524281 SHP524278:SHP524281 SRL524278:SRL524281 TBH524278:TBH524281 TLD524278:TLD524281 TUZ524278:TUZ524281 UEV524278:UEV524281 UOR524278:UOR524281 UYN524278:UYN524281 VIJ524278:VIJ524281 VSF524278:VSF524281 WCB524278:WCB524281 WLX524278:WLX524281 WVT524278:WVT524281 JH589814:JH589817 TD589814:TD589817 ACZ589814:ACZ589817 AMV589814:AMV589817 AWR589814:AWR589817 BGN589814:BGN589817 BQJ589814:BQJ589817 CAF589814:CAF589817 CKB589814:CKB589817 CTX589814:CTX589817 DDT589814:DDT589817 DNP589814:DNP589817 DXL589814:DXL589817 EHH589814:EHH589817 ERD589814:ERD589817 FAZ589814:FAZ589817 FKV589814:FKV589817 FUR589814:FUR589817 GEN589814:GEN589817 GOJ589814:GOJ589817 GYF589814:GYF589817 HIB589814:HIB589817 HRX589814:HRX589817 IBT589814:IBT589817 ILP589814:ILP589817 IVL589814:IVL589817 JFH589814:JFH589817 JPD589814:JPD589817 JYZ589814:JYZ589817 KIV589814:KIV589817 KSR589814:KSR589817 LCN589814:LCN589817 LMJ589814:LMJ589817 LWF589814:LWF589817 MGB589814:MGB589817 MPX589814:MPX589817 MZT589814:MZT589817 NJP589814:NJP589817 NTL589814:NTL589817 ODH589814:ODH589817 OND589814:OND589817 OWZ589814:OWZ589817 PGV589814:PGV589817 PQR589814:PQR589817 QAN589814:QAN589817 QKJ589814:QKJ589817 QUF589814:QUF589817 REB589814:REB589817 RNX589814:RNX589817 RXT589814:RXT589817 SHP589814:SHP589817 SRL589814:SRL589817 TBH589814:TBH589817 TLD589814:TLD589817 TUZ589814:TUZ589817 UEV589814:UEV589817 UOR589814:UOR589817 UYN589814:UYN589817 VIJ589814:VIJ589817 VSF589814:VSF589817 WCB589814:WCB589817 WLX589814:WLX589817 WVT589814:WVT589817 JH655350:JH655353 TD655350:TD655353 ACZ655350:ACZ655353 AMV655350:AMV655353 AWR655350:AWR655353 BGN655350:BGN655353 BQJ655350:BQJ655353 CAF655350:CAF655353 CKB655350:CKB655353 CTX655350:CTX655353 DDT655350:DDT655353 DNP655350:DNP655353 DXL655350:DXL655353 EHH655350:EHH655353 ERD655350:ERD655353 FAZ655350:FAZ655353 FKV655350:FKV655353 FUR655350:FUR655353 GEN655350:GEN655353 GOJ655350:GOJ655353 GYF655350:GYF655353 HIB655350:HIB655353 HRX655350:HRX655353 IBT655350:IBT655353 ILP655350:ILP655353 IVL655350:IVL655353 JFH655350:JFH655353 JPD655350:JPD655353 JYZ655350:JYZ655353 KIV655350:KIV655353 KSR655350:KSR655353 LCN655350:LCN655353 LMJ655350:LMJ655353 LWF655350:LWF655353 MGB655350:MGB655353 MPX655350:MPX655353 MZT655350:MZT655353 NJP655350:NJP655353 NTL655350:NTL655353 ODH655350:ODH655353 OND655350:OND655353 OWZ655350:OWZ655353 PGV655350:PGV655353 PQR655350:PQR655353 QAN655350:QAN655353 QKJ655350:QKJ655353 QUF655350:QUF655353 REB655350:REB655353 RNX655350:RNX655353 RXT655350:RXT655353 SHP655350:SHP655353 SRL655350:SRL655353 TBH655350:TBH655353 TLD655350:TLD655353 TUZ655350:TUZ655353 UEV655350:UEV655353 UOR655350:UOR655353 UYN655350:UYN655353 VIJ655350:VIJ655353 VSF655350:VSF655353 WCB655350:WCB655353 WLX655350:WLX655353 WVT655350:WVT655353 JH720886:JH720889 TD720886:TD720889 ACZ720886:ACZ720889 AMV720886:AMV720889 AWR720886:AWR720889 BGN720886:BGN720889 BQJ720886:BQJ720889 CAF720886:CAF720889 CKB720886:CKB720889 CTX720886:CTX720889 DDT720886:DDT720889 DNP720886:DNP720889 DXL720886:DXL720889 EHH720886:EHH720889 ERD720886:ERD720889 FAZ720886:FAZ720889 FKV720886:FKV720889 FUR720886:FUR720889 GEN720886:GEN720889 GOJ720886:GOJ720889 GYF720886:GYF720889 HIB720886:HIB720889 HRX720886:HRX720889 IBT720886:IBT720889 ILP720886:ILP720889 IVL720886:IVL720889 JFH720886:JFH720889 JPD720886:JPD720889 JYZ720886:JYZ720889 KIV720886:KIV720889 KSR720886:KSR720889 LCN720886:LCN720889 LMJ720886:LMJ720889 LWF720886:LWF720889 MGB720886:MGB720889 MPX720886:MPX720889 MZT720886:MZT720889 NJP720886:NJP720889 NTL720886:NTL720889 ODH720886:ODH720889 OND720886:OND720889 OWZ720886:OWZ720889 PGV720886:PGV720889 PQR720886:PQR720889 QAN720886:QAN720889 QKJ720886:QKJ720889 QUF720886:QUF720889 REB720886:REB720889 RNX720886:RNX720889 RXT720886:RXT720889 SHP720886:SHP720889 SRL720886:SRL720889 TBH720886:TBH720889 TLD720886:TLD720889 TUZ720886:TUZ720889 UEV720886:UEV720889 UOR720886:UOR720889 UYN720886:UYN720889 VIJ720886:VIJ720889 VSF720886:VSF720889 WCB720886:WCB720889 WLX720886:WLX720889 WVT720886:WVT720889 JH786422:JH786425 TD786422:TD786425 ACZ786422:ACZ786425 AMV786422:AMV786425 AWR786422:AWR786425 BGN786422:BGN786425 BQJ786422:BQJ786425 CAF786422:CAF786425 CKB786422:CKB786425 CTX786422:CTX786425 DDT786422:DDT786425 DNP786422:DNP786425 DXL786422:DXL786425 EHH786422:EHH786425 ERD786422:ERD786425 FAZ786422:FAZ786425 FKV786422:FKV786425 FUR786422:FUR786425 GEN786422:GEN786425 GOJ786422:GOJ786425 GYF786422:GYF786425 HIB786422:HIB786425 HRX786422:HRX786425 IBT786422:IBT786425 ILP786422:ILP786425 IVL786422:IVL786425 JFH786422:JFH786425 JPD786422:JPD786425 JYZ786422:JYZ786425 KIV786422:KIV786425 KSR786422:KSR786425 LCN786422:LCN786425 LMJ786422:LMJ786425 LWF786422:LWF786425 MGB786422:MGB786425 MPX786422:MPX786425 MZT786422:MZT786425 NJP786422:NJP786425 NTL786422:NTL786425 ODH786422:ODH786425 OND786422:OND786425 OWZ786422:OWZ786425 PGV786422:PGV786425 PQR786422:PQR786425 QAN786422:QAN786425 QKJ786422:QKJ786425 QUF786422:QUF786425 REB786422:REB786425 RNX786422:RNX786425 RXT786422:RXT786425 SHP786422:SHP786425 SRL786422:SRL786425 TBH786422:TBH786425 TLD786422:TLD786425 TUZ786422:TUZ786425 UEV786422:UEV786425 UOR786422:UOR786425 UYN786422:UYN786425 VIJ786422:VIJ786425 VSF786422:VSF786425 WCB786422:WCB786425 WLX786422:WLX786425 WVT786422:WVT786425 JH851958:JH851961 TD851958:TD851961 ACZ851958:ACZ851961 AMV851958:AMV851961 AWR851958:AWR851961 BGN851958:BGN851961 BQJ851958:BQJ851961 CAF851958:CAF851961 CKB851958:CKB851961 CTX851958:CTX851961 DDT851958:DDT851961 DNP851958:DNP851961 DXL851958:DXL851961 EHH851958:EHH851961 ERD851958:ERD851961 FAZ851958:FAZ851961 FKV851958:FKV851961 FUR851958:FUR851961 GEN851958:GEN851961 GOJ851958:GOJ851961 GYF851958:GYF851961 HIB851958:HIB851961 HRX851958:HRX851961 IBT851958:IBT851961 ILP851958:ILP851961 IVL851958:IVL851961 JFH851958:JFH851961 JPD851958:JPD851961 JYZ851958:JYZ851961 KIV851958:KIV851961 KSR851958:KSR851961 LCN851958:LCN851961 LMJ851958:LMJ851961 LWF851958:LWF851961 MGB851958:MGB851961 MPX851958:MPX851961 MZT851958:MZT851961 NJP851958:NJP851961 NTL851958:NTL851961 ODH851958:ODH851961 OND851958:OND851961 OWZ851958:OWZ851961 PGV851958:PGV851961 PQR851958:PQR851961 QAN851958:QAN851961 QKJ851958:QKJ851961 QUF851958:QUF851961 REB851958:REB851961 RNX851958:RNX851961 RXT851958:RXT851961 SHP851958:SHP851961 SRL851958:SRL851961 TBH851958:TBH851961 TLD851958:TLD851961 TUZ851958:TUZ851961 UEV851958:UEV851961 UOR851958:UOR851961 UYN851958:UYN851961 VIJ851958:VIJ851961 VSF851958:VSF851961 WCB851958:WCB851961 WLX851958:WLX851961 WVT851958:WVT851961 JH917494:JH917497 TD917494:TD917497 ACZ917494:ACZ917497 AMV917494:AMV917497 AWR917494:AWR917497 BGN917494:BGN917497 BQJ917494:BQJ917497 CAF917494:CAF917497 CKB917494:CKB917497 CTX917494:CTX917497 DDT917494:DDT917497 DNP917494:DNP917497 DXL917494:DXL917497 EHH917494:EHH917497 ERD917494:ERD917497 FAZ917494:FAZ917497 FKV917494:FKV917497 FUR917494:FUR917497 GEN917494:GEN917497 GOJ917494:GOJ917497 GYF917494:GYF917497 HIB917494:HIB917497 HRX917494:HRX917497 IBT917494:IBT917497 ILP917494:ILP917497 IVL917494:IVL917497 JFH917494:JFH917497 JPD917494:JPD917497 JYZ917494:JYZ917497 KIV917494:KIV917497 KSR917494:KSR917497 LCN917494:LCN917497 LMJ917494:LMJ917497 LWF917494:LWF917497 MGB917494:MGB917497 MPX917494:MPX917497 MZT917494:MZT917497 NJP917494:NJP917497 NTL917494:NTL917497 ODH917494:ODH917497 OND917494:OND917497 OWZ917494:OWZ917497 PGV917494:PGV917497 PQR917494:PQR917497 QAN917494:QAN917497 QKJ917494:QKJ917497 QUF917494:QUF917497 REB917494:REB917497 RNX917494:RNX917497 RXT917494:RXT917497 SHP917494:SHP917497 SRL917494:SRL917497 TBH917494:TBH917497 TLD917494:TLD917497 TUZ917494:TUZ917497 UEV917494:UEV917497 UOR917494:UOR917497 UYN917494:UYN917497 VIJ917494:VIJ917497 VSF917494:VSF917497 WCB917494:WCB917497 WLX917494:WLX917497 WVT917494:WVT917497 JH983030:JH983033 TD983030:TD983033 ACZ983030:ACZ983033 AMV983030:AMV983033 AWR983030:AWR983033 BGN983030:BGN983033 BQJ983030:BQJ983033 CAF983030:CAF983033 CKB983030:CKB983033 CTX983030:CTX983033 DDT983030:DDT983033 DNP983030:DNP983033 DXL983030:DXL983033 EHH983030:EHH983033 ERD983030:ERD983033 FAZ983030:FAZ983033 FKV983030:FKV983033 FUR983030:FUR983033 GEN983030:GEN983033 GOJ983030:GOJ983033 GYF983030:GYF983033 HIB983030:HIB983033 HRX983030:HRX983033 IBT983030:IBT983033 ILP983030:ILP983033 IVL983030:IVL983033 JFH983030:JFH983033 JPD983030:JPD983033 JYZ983030:JYZ983033 KIV983030:KIV983033 KSR983030:KSR983033 LCN983030:LCN983033 LMJ983030:LMJ983033 LWF983030:LWF983033 MGB983030:MGB983033 MPX983030:MPX983033 MZT983030:MZT983033 NJP983030:NJP983033 NTL983030:NTL983033 ODH983030:ODH983033 OND983030:OND983033 OWZ983030:OWZ983033 PGV983030:PGV983033 PQR983030:PQR983033 QAN983030:QAN983033 QKJ983030:QKJ983033 QUF983030:QUF983033 REB983030:REB983033 RNX983030:RNX983033 RXT983030:RXT983033 SHP983030:SHP983033 SRL983030:SRL983033 TBH983030:TBH983033 TLD983030:TLD983033 TUZ983030:TUZ983033 UEV983030:UEV983033 UOR983030:UOR983033 UYN983030:UYN983033 VIJ983030:VIJ983033 VSF983030:VSF983033 WCB983030:WCB983033 WLX983030:WLX983033 WVT983030:WVT983033 JH65502:JH65506 TD65502:TD65506 ACZ65502:ACZ65506 AMV65502:AMV65506 AWR65502:AWR65506 BGN65502:BGN65506 BQJ65502:BQJ65506 CAF65502:CAF65506 CKB65502:CKB65506 CTX65502:CTX65506 DDT65502:DDT65506 DNP65502:DNP65506 DXL65502:DXL65506 EHH65502:EHH65506 ERD65502:ERD65506 FAZ65502:FAZ65506 FKV65502:FKV65506 FUR65502:FUR65506 GEN65502:GEN65506 GOJ65502:GOJ65506 GYF65502:GYF65506 HIB65502:HIB65506 HRX65502:HRX65506 IBT65502:IBT65506 ILP65502:ILP65506 IVL65502:IVL65506 JFH65502:JFH65506 JPD65502:JPD65506 JYZ65502:JYZ65506 KIV65502:KIV65506 KSR65502:KSR65506 LCN65502:LCN65506 LMJ65502:LMJ65506 LWF65502:LWF65506 MGB65502:MGB65506 MPX65502:MPX65506 MZT65502:MZT65506 NJP65502:NJP65506 NTL65502:NTL65506 ODH65502:ODH65506 OND65502:OND65506 OWZ65502:OWZ65506 PGV65502:PGV65506 PQR65502:PQR65506 QAN65502:QAN65506 QKJ65502:QKJ65506 QUF65502:QUF65506 REB65502:REB65506 RNX65502:RNX65506 RXT65502:RXT65506 SHP65502:SHP65506 SRL65502:SRL65506 TBH65502:TBH65506 TLD65502:TLD65506 TUZ65502:TUZ65506 UEV65502:UEV65506 UOR65502:UOR65506 UYN65502:UYN65506 VIJ65502:VIJ65506 VSF65502:VSF65506 WCB65502:WCB65506 WLX65502:WLX65506 WVT65502:WVT65506 JH131038:JH131042 TD131038:TD131042 ACZ131038:ACZ131042 AMV131038:AMV131042 AWR131038:AWR131042 BGN131038:BGN131042 BQJ131038:BQJ131042 CAF131038:CAF131042 CKB131038:CKB131042 CTX131038:CTX131042 DDT131038:DDT131042 DNP131038:DNP131042 DXL131038:DXL131042 EHH131038:EHH131042 ERD131038:ERD131042 FAZ131038:FAZ131042 FKV131038:FKV131042 FUR131038:FUR131042 GEN131038:GEN131042 GOJ131038:GOJ131042 GYF131038:GYF131042 HIB131038:HIB131042 HRX131038:HRX131042 IBT131038:IBT131042 ILP131038:ILP131042 IVL131038:IVL131042 JFH131038:JFH131042 JPD131038:JPD131042 JYZ131038:JYZ131042 KIV131038:KIV131042 KSR131038:KSR131042 LCN131038:LCN131042 LMJ131038:LMJ131042 LWF131038:LWF131042 MGB131038:MGB131042 MPX131038:MPX131042 MZT131038:MZT131042 NJP131038:NJP131042 NTL131038:NTL131042 ODH131038:ODH131042 OND131038:OND131042 OWZ131038:OWZ131042 PGV131038:PGV131042 PQR131038:PQR131042 QAN131038:QAN131042 QKJ131038:QKJ131042 QUF131038:QUF131042 REB131038:REB131042 RNX131038:RNX131042 RXT131038:RXT131042 SHP131038:SHP131042 SRL131038:SRL131042 TBH131038:TBH131042 TLD131038:TLD131042 TUZ131038:TUZ131042 UEV131038:UEV131042 UOR131038:UOR131042 UYN131038:UYN131042 VIJ131038:VIJ131042 VSF131038:VSF131042 WCB131038:WCB131042 WLX131038:WLX131042 WVT131038:WVT131042 JH196574:JH196578 TD196574:TD196578 ACZ196574:ACZ196578 AMV196574:AMV196578 AWR196574:AWR196578 BGN196574:BGN196578 BQJ196574:BQJ196578 CAF196574:CAF196578 CKB196574:CKB196578 CTX196574:CTX196578 DDT196574:DDT196578 DNP196574:DNP196578 DXL196574:DXL196578 EHH196574:EHH196578 ERD196574:ERD196578 FAZ196574:FAZ196578 FKV196574:FKV196578 FUR196574:FUR196578 GEN196574:GEN196578 GOJ196574:GOJ196578 GYF196574:GYF196578 HIB196574:HIB196578 HRX196574:HRX196578 IBT196574:IBT196578 ILP196574:ILP196578 IVL196574:IVL196578 JFH196574:JFH196578 JPD196574:JPD196578 JYZ196574:JYZ196578 KIV196574:KIV196578 KSR196574:KSR196578 LCN196574:LCN196578 LMJ196574:LMJ196578 LWF196574:LWF196578 MGB196574:MGB196578 MPX196574:MPX196578 MZT196574:MZT196578 NJP196574:NJP196578 NTL196574:NTL196578 ODH196574:ODH196578 OND196574:OND196578 OWZ196574:OWZ196578 PGV196574:PGV196578 PQR196574:PQR196578 QAN196574:QAN196578 QKJ196574:QKJ196578 QUF196574:QUF196578 REB196574:REB196578 RNX196574:RNX196578 RXT196574:RXT196578 SHP196574:SHP196578 SRL196574:SRL196578 TBH196574:TBH196578 TLD196574:TLD196578 TUZ196574:TUZ196578 UEV196574:UEV196578 UOR196574:UOR196578 UYN196574:UYN196578 VIJ196574:VIJ196578 VSF196574:VSF196578 WCB196574:WCB196578 WLX196574:WLX196578 WVT196574:WVT196578 JH262110:JH262114 TD262110:TD262114 ACZ262110:ACZ262114 AMV262110:AMV262114 AWR262110:AWR262114 BGN262110:BGN262114 BQJ262110:BQJ262114 CAF262110:CAF262114 CKB262110:CKB262114 CTX262110:CTX262114 DDT262110:DDT262114 DNP262110:DNP262114 DXL262110:DXL262114 EHH262110:EHH262114 ERD262110:ERD262114 FAZ262110:FAZ262114 FKV262110:FKV262114 FUR262110:FUR262114 GEN262110:GEN262114 GOJ262110:GOJ262114 GYF262110:GYF262114 HIB262110:HIB262114 HRX262110:HRX262114 IBT262110:IBT262114 ILP262110:ILP262114 IVL262110:IVL262114 JFH262110:JFH262114 JPD262110:JPD262114 JYZ262110:JYZ262114 KIV262110:KIV262114 KSR262110:KSR262114 LCN262110:LCN262114 LMJ262110:LMJ262114 LWF262110:LWF262114 MGB262110:MGB262114 MPX262110:MPX262114 MZT262110:MZT262114 NJP262110:NJP262114 NTL262110:NTL262114 ODH262110:ODH262114 OND262110:OND262114 OWZ262110:OWZ262114 PGV262110:PGV262114 PQR262110:PQR262114 QAN262110:QAN262114 QKJ262110:QKJ262114 QUF262110:QUF262114 REB262110:REB262114 RNX262110:RNX262114 RXT262110:RXT262114 SHP262110:SHP262114 SRL262110:SRL262114 TBH262110:TBH262114 TLD262110:TLD262114 TUZ262110:TUZ262114 UEV262110:UEV262114 UOR262110:UOR262114 UYN262110:UYN262114 VIJ262110:VIJ262114 VSF262110:VSF262114 WCB262110:WCB262114 WLX262110:WLX262114 WVT262110:WVT262114 JH327646:JH327650 TD327646:TD327650 ACZ327646:ACZ327650 AMV327646:AMV327650 AWR327646:AWR327650 BGN327646:BGN327650 BQJ327646:BQJ327650 CAF327646:CAF327650 CKB327646:CKB327650 CTX327646:CTX327650 DDT327646:DDT327650 DNP327646:DNP327650 DXL327646:DXL327650 EHH327646:EHH327650 ERD327646:ERD327650 FAZ327646:FAZ327650 FKV327646:FKV327650 FUR327646:FUR327650 GEN327646:GEN327650 GOJ327646:GOJ327650 GYF327646:GYF327650 HIB327646:HIB327650 HRX327646:HRX327650 IBT327646:IBT327650 ILP327646:ILP327650 IVL327646:IVL327650 JFH327646:JFH327650 JPD327646:JPD327650 JYZ327646:JYZ327650 KIV327646:KIV327650 KSR327646:KSR327650 LCN327646:LCN327650 LMJ327646:LMJ327650 LWF327646:LWF327650 MGB327646:MGB327650 MPX327646:MPX327650 MZT327646:MZT327650 NJP327646:NJP327650 NTL327646:NTL327650 ODH327646:ODH327650 OND327646:OND327650 OWZ327646:OWZ327650 PGV327646:PGV327650 PQR327646:PQR327650 QAN327646:QAN327650 QKJ327646:QKJ327650 QUF327646:QUF327650 REB327646:REB327650 RNX327646:RNX327650 RXT327646:RXT327650 SHP327646:SHP327650 SRL327646:SRL327650 TBH327646:TBH327650 TLD327646:TLD327650 TUZ327646:TUZ327650 UEV327646:UEV327650 UOR327646:UOR327650 UYN327646:UYN327650 VIJ327646:VIJ327650 VSF327646:VSF327650 WCB327646:WCB327650 WLX327646:WLX327650 WVT327646:WVT327650 JH393182:JH393186 TD393182:TD393186 ACZ393182:ACZ393186 AMV393182:AMV393186 AWR393182:AWR393186 BGN393182:BGN393186 BQJ393182:BQJ393186 CAF393182:CAF393186 CKB393182:CKB393186 CTX393182:CTX393186 DDT393182:DDT393186 DNP393182:DNP393186 DXL393182:DXL393186 EHH393182:EHH393186 ERD393182:ERD393186 FAZ393182:FAZ393186 FKV393182:FKV393186 FUR393182:FUR393186 GEN393182:GEN393186 GOJ393182:GOJ393186 GYF393182:GYF393186 HIB393182:HIB393186 HRX393182:HRX393186 IBT393182:IBT393186 ILP393182:ILP393186 IVL393182:IVL393186 JFH393182:JFH393186 JPD393182:JPD393186 JYZ393182:JYZ393186 KIV393182:KIV393186 KSR393182:KSR393186 LCN393182:LCN393186 LMJ393182:LMJ393186 LWF393182:LWF393186 MGB393182:MGB393186 MPX393182:MPX393186 MZT393182:MZT393186 NJP393182:NJP393186 NTL393182:NTL393186 ODH393182:ODH393186 OND393182:OND393186 OWZ393182:OWZ393186 PGV393182:PGV393186 PQR393182:PQR393186 QAN393182:QAN393186 QKJ393182:QKJ393186 QUF393182:QUF393186 REB393182:REB393186 RNX393182:RNX393186 RXT393182:RXT393186 SHP393182:SHP393186 SRL393182:SRL393186 TBH393182:TBH393186 TLD393182:TLD393186 TUZ393182:TUZ393186 UEV393182:UEV393186 UOR393182:UOR393186 UYN393182:UYN393186 VIJ393182:VIJ393186 VSF393182:VSF393186 WCB393182:WCB393186 WLX393182:WLX393186 WVT393182:WVT393186 JH458718:JH458722 TD458718:TD458722 ACZ458718:ACZ458722 AMV458718:AMV458722 AWR458718:AWR458722 BGN458718:BGN458722 BQJ458718:BQJ458722 CAF458718:CAF458722 CKB458718:CKB458722 CTX458718:CTX458722 DDT458718:DDT458722 DNP458718:DNP458722 DXL458718:DXL458722 EHH458718:EHH458722 ERD458718:ERD458722 FAZ458718:FAZ458722 FKV458718:FKV458722 FUR458718:FUR458722 GEN458718:GEN458722 GOJ458718:GOJ458722 GYF458718:GYF458722 HIB458718:HIB458722 HRX458718:HRX458722 IBT458718:IBT458722 ILP458718:ILP458722 IVL458718:IVL458722 JFH458718:JFH458722 JPD458718:JPD458722 JYZ458718:JYZ458722 KIV458718:KIV458722 KSR458718:KSR458722 LCN458718:LCN458722 LMJ458718:LMJ458722 LWF458718:LWF458722 MGB458718:MGB458722 MPX458718:MPX458722 MZT458718:MZT458722 NJP458718:NJP458722 NTL458718:NTL458722 ODH458718:ODH458722 OND458718:OND458722 OWZ458718:OWZ458722 PGV458718:PGV458722 PQR458718:PQR458722 QAN458718:QAN458722 QKJ458718:QKJ458722 QUF458718:QUF458722 REB458718:REB458722 RNX458718:RNX458722 RXT458718:RXT458722 SHP458718:SHP458722 SRL458718:SRL458722 TBH458718:TBH458722 TLD458718:TLD458722 TUZ458718:TUZ458722 UEV458718:UEV458722 UOR458718:UOR458722 UYN458718:UYN458722 VIJ458718:VIJ458722 VSF458718:VSF458722 WCB458718:WCB458722 WLX458718:WLX458722 WVT458718:WVT458722 JH524254:JH524258 TD524254:TD524258 ACZ524254:ACZ524258 AMV524254:AMV524258 AWR524254:AWR524258 BGN524254:BGN524258 BQJ524254:BQJ524258 CAF524254:CAF524258 CKB524254:CKB524258 CTX524254:CTX524258 DDT524254:DDT524258 DNP524254:DNP524258 DXL524254:DXL524258 EHH524254:EHH524258 ERD524254:ERD524258 FAZ524254:FAZ524258 FKV524254:FKV524258 FUR524254:FUR524258 GEN524254:GEN524258 GOJ524254:GOJ524258 GYF524254:GYF524258 HIB524254:HIB524258 HRX524254:HRX524258 IBT524254:IBT524258 ILP524254:ILP524258 IVL524254:IVL524258 JFH524254:JFH524258 JPD524254:JPD524258 JYZ524254:JYZ524258 KIV524254:KIV524258 KSR524254:KSR524258 LCN524254:LCN524258 LMJ524254:LMJ524258 LWF524254:LWF524258 MGB524254:MGB524258 MPX524254:MPX524258 MZT524254:MZT524258 NJP524254:NJP524258 NTL524254:NTL524258 ODH524254:ODH524258 OND524254:OND524258 OWZ524254:OWZ524258 PGV524254:PGV524258 PQR524254:PQR524258 QAN524254:QAN524258 QKJ524254:QKJ524258 QUF524254:QUF524258 REB524254:REB524258 RNX524254:RNX524258 RXT524254:RXT524258 SHP524254:SHP524258 SRL524254:SRL524258 TBH524254:TBH524258 TLD524254:TLD524258 TUZ524254:TUZ524258 UEV524254:UEV524258 UOR524254:UOR524258 UYN524254:UYN524258 VIJ524254:VIJ524258 VSF524254:VSF524258 WCB524254:WCB524258 WLX524254:WLX524258 WVT524254:WVT524258 JH589790:JH589794 TD589790:TD589794 ACZ589790:ACZ589794 AMV589790:AMV589794 AWR589790:AWR589794 BGN589790:BGN589794 BQJ589790:BQJ589794 CAF589790:CAF589794 CKB589790:CKB589794 CTX589790:CTX589794 DDT589790:DDT589794 DNP589790:DNP589794 DXL589790:DXL589794 EHH589790:EHH589794 ERD589790:ERD589794 FAZ589790:FAZ589794 FKV589790:FKV589794 FUR589790:FUR589794 GEN589790:GEN589794 GOJ589790:GOJ589794 GYF589790:GYF589794 HIB589790:HIB589794 HRX589790:HRX589794 IBT589790:IBT589794 ILP589790:ILP589794 IVL589790:IVL589794 JFH589790:JFH589794 JPD589790:JPD589794 JYZ589790:JYZ589794 KIV589790:KIV589794 KSR589790:KSR589794 LCN589790:LCN589794 LMJ589790:LMJ589794 LWF589790:LWF589794 MGB589790:MGB589794 MPX589790:MPX589794 MZT589790:MZT589794 NJP589790:NJP589794 NTL589790:NTL589794 ODH589790:ODH589794 OND589790:OND589794 OWZ589790:OWZ589794 PGV589790:PGV589794 PQR589790:PQR589794 QAN589790:QAN589794 QKJ589790:QKJ589794 QUF589790:QUF589794 REB589790:REB589794 RNX589790:RNX589794 RXT589790:RXT589794 SHP589790:SHP589794 SRL589790:SRL589794 TBH589790:TBH589794 TLD589790:TLD589794 TUZ589790:TUZ589794 UEV589790:UEV589794 UOR589790:UOR589794 UYN589790:UYN589794 VIJ589790:VIJ589794 VSF589790:VSF589794 WCB589790:WCB589794 WLX589790:WLX589794 WVT589790:WVT589794 JH655326:JH655330 TD655326:TD655330 ACZ655326:ACZ655330 AMV655326:AMV655330 AWR655326:AWR655330 BGN655326:BGN655330 BQJ655326:BQJ655330 CAF655326:CAF655330 CKB655326:CKB655330 CTX655326:CTX655330 DDT655326:DDT655330 DNP655326:DNP655330 DXL655326:DXL655330 EHH655326:EHH655330 ERD655326:ERD655330 FAZ655326:FAZ655330 FKV655326:FKV655330 FUR655326:FUR655330 GEN655326:GEN655330 GOJ655326:GOJ655330 GYF655326:GYF655330 HIB655326:HIB655330 HRX655326:HRX655330 IBT655326:IBT655330 ILP655326:ILP655330 IVL655326:IVL655330 JFH655326:JFH655330 JPD655326:JPD655330 JYZ655326:JYZ655330 KIV655326:KIV655330 KSR655326:KSR655330 LCN655326:LCN655330 LMJ655326:LMJ655330 LWF655326:LWF655330 MGB655326:MGB655330 MPX655326:MPX655330 MZT655326:MZT655330 NJP655326:NJP655330 NTL655326:NTL655330 ODH655326:ODH655330 OND655326:OND655330 OWZ655326:OWZ655330 PGV655326:PGV655330 PQR655326:PQR655330 QAN655326:QAN655330 QKJ655326:QKJ655330 QUF655326:QUF655330 REB655326:REB655330 RNX655326:RNX655330 RXT655326:RXT655330 SHP655326:SHP655330 SRL655326:SRL655330 TBH655326:TBH655330 TLD655326:TLD655330 TUZ655326:TUZ655330 UEV655326:UEV655330 UOR655326:UOR655330 UYN655326:UYN655330 VIJ655326:VIJ655330 VSF655326:VSF655330 WCB655326:WCB655330 WLX655326:WLX655330 WVT655326:WVT655330 JH720862:JH720866 TD720862:TD720866 ACZ720862:ACZ720866 AMV720862:AMV720866 AWR720862:AWR720866 BGN720862:BGN720866 BQJ720862:BQJ720866 CAF720862:CAF720866 CKB720862:CKB720866 CTX720862:CTX720866 DDT720862:DDT720866 DNP720862:DNP720866 DXL720862:DXL720866 EHH720862:EHH720866 ERD720862:ERD720866 FAZ720862:FAZ720866 FKV720862:FKV720866 FUR720862:FUR720866 GEN720862:GEN720866 GOJ720862:GOJ720866 GYF720862:GYF720866 HIB720862:HIB720866 HRX720862:HRX720866 IBT720862:IBT720866 ILP720862:ILP720866 IVL720862:IVL720866 JFH720862:JFH720866 JPD720862:JPD720866 JYZ720862:JYZ720866 KIV720862:KIV720866 KSR720862:KSR720866 LCN720862:LCN720866 LMJ720862:LMJ720866 LWF720862:LWF720866 MGB720862:MGB720866 MPX720862:MPX720866 MZT720862:MZT720866 NJP720862:NJP720866 NTL720862:NTL720866 ODH720862:ODH720866 OND720862:OND720866 OWZ720862:OWZ720866 PGV720862:PGV720866 PQR720862:PQR720866 QAN720862:QAN720866 QKJ720862:QKJ720866 QUF720862:QUF720866 REB720862:REB720866 RNX720862:RNX720866 RXT720862:RXT720866 SHP720862:SHP720866 SRL720862:SRL720866 TBH720862:TBH720866 TLD720862:TLD720866 TUZ720862:TUZ720866 UEV720862:UEV720866 UOR720862:UOR720866 UYN720862:UYN720866 VIJ720862:VIJ720866 VSF720862:VSF720866 WCB720862:WCB720866 WLX720862:WLX720866 WVT720862:WVT720866 JH786398:JH786402 TD786398:TD786402 ACZ786398:ACZ786402 AMV786398:AMV786402 AWR786398:AWR786402 BGN786398:BGN786402 BQJ786398:BQJ786402 CAF786398:CAF786402 CKB786398:CKB786402 CTX786398:CTX786402 DDT786398:DDT786402 DNP786398:DNP786402 DXL786398:DXL786402 EHH786398:EHH786402 ERD786398:ERD786402 FAZ786398:FAZ786402 FKV786398:FKV786402 FUR786398:FUR786402 GEN786398:GEN786402 GOJ786398:GOJ786402 GYF786398:GYF786402 HIB786398:HIB786402 HRX786398:HRX786402 IBT786398:IBT786402 ILP786398:ILP786402 IVL786398:IVL786402 JFH786398:JFH786402 JPD786398:JPD786402 JYZ786398:JYZ786402 KIV786398:KIV786402 KSR786398:KSR786402 LCN786398:LCN786402 LMJ786398:LMJ786402 LWF786398:LWF786402 MGB786398:MGB786402 MPX786398:MPX786402 MZT786398:MZT786402 NJP786398:NJP786402 NTL786398:NTL786402 ODH786398:ODH786402 OND786398:OND786402 OWZ786398:OWZ786402 PGV786398:PGV786402 PQR786398:PQR786402 QAN786398:QAN786402 QKJ786398:QKJ786402 QUF786398:QUF786402 REB786398:REB786402 RNX786398:RNX786402 RXT786398:RXT786402 SHP786398:SHP786402 SRL786398:SRL786402 TBH786398:TBH786402 TLD786398:TLD786402 TUZ786398:TUZ786402 UEV786398:UEV786402 UOR786398:UOR786402 UYN786398:UYN786402 VIJ786398:VIJ786402 VSF786398:VSF786402 WCB786398:WCB786402 WLX786398:WLX786402 WVT786398:WVT786402 JH851934:JH851938 TD851934:TD851938 ACZ851934:ACZ851938 AMV851934:AMV851938 AWR851934:AWR851938 BGN851934:BGN851938 BQJ851934:BQJ851938 CAF851934:CAF851938 CKB851934:CKB851938 CTX851934:CTX851938 DDT851934:DDT851938 DNP851934:DNP851938 DXL851934:DXL851938 EHH851934:EHH851938 ERD851934:ERD851938 FAZ851934:FAZ851938 FKV851934:FKV851938 FUR851934:FUR851938 GEN851934:GEN851938 GOJ851934:GOJ851938 GYF851934:GYF851938 HIB851934:HIB851938 HRX851934:HRX851938 IBT851934:IBT851938 ILP851934:ILP851938 IVL851934:IVL851938 JFH851934:JFH851938 JPD851934:JPD851938 JYZ851934:JYZ851938 KIV851934:KIV851938 KSR851934:KSR851938 LCN851934:LCN851938 LMJ851934:LMJ851938 LWF851934:LWF851938 MGB851934:MGB851938 MPX851934:MPX851938 MZT851934:MZT851938 NJP851934:NJP851938 NTL851934:NTL851938 ODH851934:ODH851938 OND851934:OND851938 OWZ851934:OWZ851938 PGV851934:PGV851938 PQR851934:PQR851938 QAN851934:QAN851938 QKJ851934:QKJ851938 QUF851934:QUF851938 REB851934:REB851938 RNX851934:RNX851938 RXT851934:RXT851938 SHP851934:SHP851938 SRL851934:SRL851938 TBH851934:TBH851938 TLD851934:TLD851938 TUZ851934:TUZ851938 UEV851934:UEV851938 UOR851934:UOR851938 UYN851934:UYN851938 VIJ851934:VIJ851938 VSF851934:VSF851938 WCB851934:WCB851938 WLX851934:WLX851938 WVT851934:WVT851938 JH917470:JH917474 TD917470:TD917474 ACZ917470:ACZ917474 AMV917470:AMV917474 AWR917470:AWR917474 BGN917470:BGN917474 BQJ917470:BQJ917474 CAF917470:CAF917474 CKB917470:CKB917474 CTX917470:CTX917474 DDT917470:DDT917474 DNP917470:DNP917474 DXL917470:DXL917474 EHH917470:EHH917474 ERD917470:ERD917474 FAZ917470:FAZ917474 FKV917470:FKV917474 FUR917470:FUR917474 GEN917470:GEN917474 GOJ917470:GOJ917474 GYF917470:GYF917474 HIB917470:HIB917474 HRX917470:HRX917474 IBT917470:IBT917474 ILP917470:ILP917474 IVL917470:IVL917474 JFH917470:JFH917474 JPD917470:JPD917474 JYZ917470:JYZ917474 KIV917470:KIV917474 KSR917470:KSR917474 LCN917470:LCN917474 LMJ917470:LMJ917474 LWF917470:LWF917474 MGB917470:MGB917474 MPX917470:MPX917474 MZT917470:MZT917474 NJP917470:NJP917474 NTL917470:NTL917474 ODH917470:ODH917474 OND917470:OND917474 OWZ917470:OWZ917474 PGV917470:PGV917474 PQR917470:PQR917474 QAN917470:QAN917474 QKJ917470:QKJ917474 QUF917470:QUF917474 REB917470:REB917474 RNX917470:RNX917474 RXT917470:RXT917474 SHP917470:SHP917474 SRL917470:SRL917474 TBH917470:TBH917474 TLD917470:TLD917474 TUZ917470:TUZ917474 UEV917470:UEV917474 UOR917470:UOR917474 UYN917470:UYN917474 VIJ917470:VIJ917474 VSF917470:VSF917474 WCB917470:WCB917474 WLX917470:WLX917474 WVT917470:WVT917474 JH983006:JH983010 TD983006:TD983010 ACZ983006:ACZ983010 AMV983006:AMV983010 AWR983006:AWR983010 BGN983006:BGN983010 BQJ983006:BQJ983010 CAF983006:CAF983010 CKB983006:CKB983010 CTX983006:CTX983010 DDT983006:DDT983010 DNP983006:DNP983010 DXL983006:DXL983010 EHH983006:EHH983010 ERD983006:ERD983010 FAZ983006:FAZ983010 FKV983006:FKV983010 FUR983006:FUR983010 GEN983006:GEN983010 GOJ983006:GOJ983010 GYF983006:GYF983010 HIB983006:HIB983010 HRX983006:HRX983010 IBT983006:IBT983010 ILP983006:ILP983010 IVL983006:IVL983010 JFH983006:JFH983010 JPD983006:JPD983010 JYZ983006:JYZ983010 KIV983006:KIV983010 KSR983006:KSR983010 LCN983006:LCN983010 LMJ983006:LMJ983010 LWF983006:LWF983010 MGB983006:MGB983010 MPX983006:MPX983010 MZT983006:MZT983010 NJP983006:NJP983010 NTL983006:NTL983010 ODH983006:ODH983010 OND983006:OND983010 OWZ983006:OWZ983010 PGV983006:PGV983010 PQR983006:PQR983010 QAN983006:QAN983010 QKJ983006:QKJ983010 QUF983006:QUF983010 REB983006:REB983010 RNX983006:RNX983010 RXT983006:RXT983010 SHP983006:SHP983010 SRL983006:SRL983010 TBH983006:TBH983010 TLD983006:TLD983010 TUZ983006:TUZ983010 UEV983006:UEV983010 UOR983006:UOR983010 UYN983006:UYN983010 VIJ983006:VIJ983010 VSF983006:VSF983010 WCB983006:WCB983010 WLX983006:WLX983010 WVT983006:WVT983010 JH65511:JH65512 TD65511:TD65512 ACZ65511:ACZ65512 AMV65511:AMV65512 AWR65511:AWR65512 BGN65511:BGN65512 BQJ65511:BQJ65512 CAF65511:CAF65512 CKB65511:CKB65512 CTX65511:CTX65512 DDT65511:DDT65512 DNP65511:DNP65512 DXL65511:DXL65512 EHH65511:EHH65512 ERD65511:ERD65512 FAZ65511:FAZ65512 FKV65511:FKV65512 FUR65511:FUR65512 GEN65511:GEN65512 GOJ65511:GOJ65512 GYF65511:GYF65512 HIB65511:HIB65512 HRX65511:HRX65512 IBT65511:IBT65512 ILP65511:ILP65512 IVL65511:IVL65512 JFH65511:JFH65512 JPD65511:JPD65512 JYZ65511:JYZ65512 KIV65511:KIV65512 KSR65511:KSR65512 LCN65511:LCN65512 LMJ65511:LMJ65512 LWF65511:LWF65512 MGB65511:MGB65512 MPX65511:MPX65512 MZT65511:MZT65512 NJP65511:NJP65512 NTL65511:NTL65512 ODH65511:ODH65512 OND65511:OND65512 OWZ65511:OWZ65512 PGV65511:PGV65512 PQR65511:PQR65512 QAN65511:QAN65512 QKJ65511:QKJ65512 QUF65511:QUF65512 REB65511:REB65512 RNX65511:RNX65512 RXT65511:RXT65512 SHP65511:SHP65512 SRL65511:SRL65512 TBH65511:TBH65512 TLD65511:TLD65512 TUZ65511:TUZ65512 UEV65511:UEV65512 UOR65511:UOR65512 UYN65511:UYN65512 VIJ65511:VIJ65512 VSF65511:VSF65512 WCB65511:WCB65512 WLX65511:WLX65512 WVT65511:WVT65512 JH131047:JH131048 TD131047:TD131048 ACZ131047:ACZ131048 AMV131047:AMV131048 AWR131047:AWR131048 BGN131047:BGN131048 BQJ131047:BQJ131048 CAF131047:CAF131048 CKB131047:CKB131048 CTX131047:CTX131048 DDT131047:DDT131048 DNP131047:DNP131048 DXL131047:DXL131048 EHH131047:EHH131048 ERD131047:ERD131048 FAZ131047:FAZ131048 FKV131047:FKV131048 FUR131047:FUR131048 GEN131047:GEN131048 GOJ131047:GOJ131048 GYF131047:GYF131048 HIB131047:HIB131048 HRX131047:HRX131048 IBT131047:IBT131048 ILP131047:ILP131048 IVL131047:IVL131048 JFH131047:JFH131048 JPD131047:JPD131048 JYZ131047:JYZ131048 KIV131047:KIV131048 KSR131047:KSR131048 LCN131047:LCN131048 LMJ131047:LMJ131048 LWF131047:LWF131048 MGB131047:MGB131048 MPX131047:MPX131048 MZT131047:MZT131048 NJP131047:NJP131048 NTL131047:NTL131048 ODH131047:ODH131048 OND131047:OND131048 OWZ131047:OWZ131048 PGV131047:PGV131048 PQR131047:PQR131048 QAN131047:QAN131048 QKJ131047:QKJ131048 QUF131047:QUF131048 REB131047:REB131048 RNX131047:RNX131048 RXT131047:RXT131048 SHP131047:SHP131048 SRL131047:SRL131048 TBH131047:TBH131048 TLD131047:TLD131048 TUZ131047:TUZ131048 UEV131047:UEV131048 UOR131047:UOR131048 UYN131047:UYN131048 VIJ131047:VIJ131048 VSF131047:VSF131048 WCB131047:WCB131048 WLX131047:WLX131048 WVT131047:WVT131048 JH196583:JH196584 TD196583:TD196584 ACZ196583:ACZ196584 AMV196583:AMV196584 AWR196583:AWR196584 BGN196583:BGN196584 BQJ196583:BQJ196584 CAF196583:CAF196584 CKB196583:CKB196584 CTX196583:CTX196584 DDT196583:DDT196584 DNP196583:DNP196584 DXL196583:DXL196584 EHH196583:EHH196584 ERD196583:ERD196584 FAZ196583:FAZ196584 FKV196583:FKV196584 FUR196583:FUR196584 GEN196583:GEN196584 GOJ196583:GOJ196584 GYF196583:GYF196584 HIB196583:HIB196584 HRX196583:HRX196584 IBT196583:IBT196584 ILP196583:ILP196584 IVL196583:IVL196584 JFH196583:JFH196584 JPD196583:JPD196584 JYZ196583:JYZ196584 KIV196583:KIV196584 KSR196583:KSR196584 LCN196583:LCN196584 LMJ196583:LMJ196584 LWF196583:LWF196584 MGB196583:MGB196584 MPX196583:MPX196584 MZT196583:MZT196584 NJP196583:NJP196584 NTL196583:NTL196584 ODH196583:ODH196584 OND196583:OND196584 OWZ196583:OWZ196584 PGV196583:PGV196584 PQR196583:PQR196584 QAN196583:QAN196584 QKJ196583:QKJ196584 QUF196583:QUF196584 REB196583:REB196584 RNX196583:RNX196584 RXT196583:RXT196584 SHP196583:SHP196584 SRL196583:SRL196584 TBH196583:TBH196584 TLD196583:TLD196584 TUZ196583:TUZ196584 UEV196583:UEV196584 UOR196583:UOR196584 UYN196583:UYN196584 VIJ196583:VIJ196584 VSF196583:VSF196584 WCB196583:WCB196584 WLX196583:WLX196584 WVT196583:WVT196584 JH262119:JH262120 TD262119:TD262120 ACZ262119:ACZ262120 AMV262119:AMV262120 AWR262119:AWR262120 BGN262119:BGN262120 BQJ262119:BQJ262120 CAF262119:CAF262120 CKB262119:CKB262120 CTX262119:CTX262120 DDT262119:DDT262120 DNP262119:DNP262120 DXL262119:DXL262120 EHH262119:EHH262120 ERD262119:ERD262120 FAZ262119:FAZ262120 FKV262119:FKV262120 FUR262119:FUR262120 GEN262119:GEN262120 GOJ262119:GOJ262120 GYF262119:GYF262120 HIB262119:HIB262120 HRX262119:HRX262120 IBT262119:IBT262120 ILP262119:ILP262120 IVL262119:IVL262120 JFH262119:JFH262120 JPD262119:JPD262120 JYZ262119:JYZ262120 KIV262119:KIV262120 KSR262119:KSR262120 LCN262119:LCN262120 LMJ262119:LMJ262120 LWF262119:LWF262120 MGB262119:MGB262120 MPX262119:MPX262120 MZT262119:MZT262120 NJP262119:NJP262120 NTL262119:NTL262120 ODH262119:ODH262120 OND262119:OND262120 OWZ262119:OWZ262120 PGV262119:PGV262120 PQR262119:PQR262120 QAN262119:QAN262120 QKJ262119:QKJ262120 QUF262119:QUF262120 REB262119:REB262120 RNX262119:RNX262120 RXT262119:RXT262120 SHP262119:SHP262120 SRL262119:SRL262120 TBH262119:TBH262120 TLD262119:TLD262120 TUZ262119:TUZ262120 UEV262119:UEV262120 UOR262119:UOR262120 UYN262119:UYN262120 VIJ262119:VIJ262120 VSF262119:VSF262120 WCB262119:WCB262120 WLX262119:WLX262120 WVT262119:WVT262120 JH327655:JH327656 TD327655:TD327656 ACZ327655:ACZ327656 AMV327655:AMV327656 AWR327655:AWR327656 BGN327655:BGN327656 BQJ327655:BQJ327656 CAF327655:CAF327656 CKB327655:CKB327656 CTX327655:CTX327656 DDT327655:DDT327656 DNP327655:DNP327656 DXL327655:DXL327656 EHH327655:EHH327656 ERD327655:ERD327656 FAZ327655:FAZ327656 FKV327655:FKV327656 FUR327655:FUR327656 GEN327655:GEN327656 GOJ327655:GOJ327656 GYF327655:GYF327656 HIB327655:HIB327656 HRX327655:HRX327656 IBT327655:IBT327656 ILP327655:ILP327656 IVL327655:IVL327656 JFH327655:JFH327656 JPD327655:JPD327656 JYZ327655:JYZ327656 KIV327655:KIV327656 KSR327655:KSR327656 LCN327655:LCN327656 LMJ327655:LMJ327656 LWF327655:LWF327656 MGB327655:MGB327656 MPX327655:MPX327656 MZT327655:MZT327656 NJP327655:NJP327656 NTL327655:NTL327656 ODH327655:ODH327656 OND327655:OND327656 OWZ327655:OWZ327656 PGV327655:PGV327656 PQR327655:PQR327656 QAN327655:QAN327656 QKJ327655:QKJ327656 QUF327655:QUF327656 REB327655:REB327656 RNX327655:RNX327656 RXT327655:RXT327656 SHP327655:SHP327656 SRL327655:SRL327656 TBH327655:TBH327656 TLD327655:TLD327656 TUZ327655:TUZ327656 UEV327655:UEV327656 UOR327655:UOR327656 UYN327655:UYN327656 VIJ327655:VIJ327656 VSF327655:VSF327656 WCB327655:WCB327656 WLX327655:WLX327656 WVT327655:WVT327656 JH393191:JH393192 TD393191:TD393192 ACZ393191:ACZ393192 AMV393191:AMV393192 AWR393191:AWR393192 BGN393191:BGN393192 BQJ393191:BQJ393192 CAF393191:CAF393192 CKB393191:CKB393192 CTX393191:CTX393192 DDT393191:DDT393192 DNP393191:DNP393192 DXL393191:DXL393192 EHH393191:EHH393192 ERD393191:ERD393192 FAZ393191:FAZ393192 FKV393191:FKV393192 FUR393191:FUR393192 GEN393191:GEN393192 GOJ393191:GOJ393192 GYF393191:GYF393192 HIB393191:HIB393192 HRX393191:HRX393192 IBT393191:IBT393192 ILP393191:ILP393192 IVL393191:IVL393192 JFH393191:JFH393192 JPD393191:JPD393192 JYZ393191:JYZ393192 KIV393191:KIV393192 KSR393191:KSR393192 LCN393191:LCN393192 LMJ393191:LMJ393192 LWF393191:LWF393192 MGB393191:MGB393192 MPX393191:MPX393192 MZT393191:MZT393192 NJP393191:NJP393192 NTL393191:NTL393192 ODH393191:ODH393192 OND393191:OND393192 OWZ393191:OWZ393192 PGV393191:PGV393192 PQR393191:PQR393192 QAN393191:QAN393192 QKJ393191:QKJ393192 QUF393191:QUF393192 REB393191:REB393192 RNX393191:RNX393192 RXT393191:RXT393192 SHP393191:SHP393192 SRL393191:SRL393192 TBH393191:TBH393192 TLD393191:TLD393192 TUZ393191:TUZ393192 UEV393191:UEV393192 UOR393191:UOR393192 UYN393191:UYN393192 VIJ393191:VIJ393192 VSF393191:VSF393192 WCB393191:WCB393192 WLX393191:WLX393192 WVT393191:WVT393192 JH458727:JH458728 TD458727:TD458728 ACZ458727:ACZ458728 AMV458727:AMV458728 AWR458727:AWR458728 BGN458727:BGN458728 BQJ458727:BQJ458728 CAF458727:CAF458728 CKB458727:CKB458728 CTX458727:CTX458728 DDT458727:DDT458728 DNP458727:DNP458728 DXL458727:DXL458728 EHH458727:EHH458728 ERD458727:ERD458728 FAZ458727:FAZ458728 FKV458727:FKV458728 FUR458727:FUR458728 GEN458727:GEN458728 GOJ458727:GOJ458728 GYF458727:GYF458728 HIB458727:HIB458728 HRX458727:HRX458728 IBT458727:IBT458728 ILP458727:ILP458728 IVL458727:IVL458728 JFH458727:JFH458728 JPD458727:JPD458728 JYZ458727:JYZ458728 KIV458727:KIV458728 KSR458727:KSR458728 LCN458727:LCN458728 LMJ458727:LMJ458728 LWF458727:LWF458728 MGB458727:MGB458728 MPX458727:MPX458728 MZT458727:MZT458728 NJP458727:NJP458728 NTL458727:NTL458728 ODH458727:ODH458728 OND458727:OND458728 OWZ458727:OWZ458728 PGV458727:PGV458728 PQR458727:PQR458728 QAN458727:QAN458728 QKJ458727:QKJ458728 QUF458727:QUF458728 REB458727:REB458728 RNX458727:RNX458728 RXT458727:RXT458728 SHP458727:SHP458728 SRL458727:SRL458728 TBH458727:TBH458728 TLD458727:TLD458728 TUZ458727:TUZ458728 UEV458727:UEV458728 UOR458727:UOR458728 UYN458727:UYN458728 VIJ458727:VIJ458728 VSF458727:VSF458728 WCB458727:WCB458728 WLX458727:WLX458728 WVT458727:WVT458728 JH524263:JH524264 TD524263:TD524264 ACZ524263:ACZ524264 AMV524263:AMV524264 AWR524263:AWR524264 BGN524263:BGN524264 BQJ524263:BQJ524264 CAF524263:CAF524264 CKB524263:CKB524264 CTX524263:CTX524264 DDT524263:DDT524264 DNP524263:DNP524264 DXL524263:DXL524264 EHH524263:EHH524264 ERD524263:ERD524264 FAZ524263:FAZ524264 FKV524263:FKV524264 FUR524263:FUR524264 GEN524263:GEN524264 GOJ524263:GOJ524264 GYF524263:GYF524264 HIB524263:HIB524264 HRX524263:HRX524264 IBT524263:IBT524264 ILP524263:ILP524264 IVL524263:IVL524264 JFH524263:JFH524264 JPD524263:JPD524264 JYZ524263:JYZ524264 KIV524263:KIV524264 KSR524263:KSR524264 LCN524263:LCN524264 LMJ524263:LMJ524264 LWF524263:LWF524264 MGB524263:MGB524264 MPX524263:MPX524264 MZT524263:MZT524264 NJP524263:NJP524264 NTL524263:NTL524264 ODH524263:ODH524264 OND524263:OND524264 OWZ524263:OWZ524264 PGV524263:PGV524264 PQR524263:PQR524264 QAN524263:QAN524264 QKJ524263:QKJ524264 QUF524263:QUF524264 REB524263:REB524264 RNX524263:RNX524264 RXT524263:RXT524264 SHP524263:SHP524264 SRL524263:SRL524264 TBH524263:TBH524264 TLD524263:TLD524264 TUZ524263:TUZ524264 UEV524263:UEV524264 UOR524263:UOR524264 UYN524263:UYN524264 VIJ524263:VIJ524264 VSF524263:VSF524264 WCB524263:WCB524264 WLX524263:WLX524264 WVT524263:WVT524264 JH589799:JH589800 TD589799:TD589800 ACZ589799:ACZ589800 AMV589799:AMV589800 AWR589799:AWR589800 BGN589799:BGN589800 BQJ589799:BQJ589800 CAF589799:CAF589800 CKB589799:CKB589800 CTX589799:CTX589800 DDT589799:DDT589800 DNP589799:DNP589800 DXL589799:DXL589800 EHH589799:EHH589800 ERD589799:ERD589800 FAZ589799:FAZ589800 FKV589799:FKV589800 FUR589799:FUR589800 GEN589799:GEN589800 GOJ589799:GOJ589800 GYF589799:GYF589800 HIB589799:HIB589800 HRX589799:HRX589800 IBT589799:IBT589800 ILP589799:ILP589800 IVL589799:IVL589800 JFH589799:JFH589800 JPD589799:JPD589800 JYZ589799:JYZ589800 KIV589799:KIV589800 KSR589799:KSR589800 LCN589799:LCN589800 LMJ589799:LMJ589800 LWF589799:LWF589800 MGB589799:MGB589800 MPX589799:MPX589800 MZT589799:MZT589800 NJP589799:NJP589800 NTL589799:NTL589800 ODH589799:ODH589800 OND589799:OND589800 OWZ589799:OWZ589800 PGV589799:PGV589800 PQR589799:PQR589800 QAN589799:QAN589800 QKJ589799:QKJ589800 QUF589799:QUF589800 REB589799:REB589800 RNX589799:RNX589800 RXT589799:RXT589800 SHP589799:SHP589800 SRL589799:SRL589800 TBH589799:TBH589800 TLD589799:TLD589800 TUZ589799:TUZ589800 UEV589799:UEV589800 UOR589799:UOR589800 UYN589799:UYN589800 VIJ589799:VIJ589800 VSF589799:VSF589800 WCB589799:WCB589800 WLX589799:WLX589800 WVT589799:WVT589800 JH655335:JH655336 TD655335:TD655336 ACZ655335:ACZ655336 AMV655335:AMV655336 AWR655335:AWR655336 BGN655335:BGN655336 BQJ655335:BQJ655336 CAF655335:CAF655336 CKB655335:CKB655336 CTX655335:CTX655336 DDT655335:DDT655336 DNP655335:DNP655336 DXL655335:DXL655336 EHH655335:EHH655336 ERD655335:ERD655336 FAZ655335:FAZ655336 FKV655335:FKV655336 FUR655335:FUR655336 GEN655335:GEN655336 GOJ655335:GOJ655336 GYF655335:GYF655336 HIB655335:HIB655336 HRX655335:HRX655336 IBT655335:IBT655336 ILP655335:ILP655336 IVL655335:IVL655336 JFH655335:JFH655336 JPD655335:JPD655336 JYZ655335:JYZ655336 KIV655335:KIV655336 KSR655335:KSR655336 LCN655335:LCN655336 LMJ655335:LMJ655336 LWF655335:LWF655336 MGB655335:MGB655336 MPX655335:MPX655336 MZT655335:MZT655336 NJP655335:NJP655336 NTL655335:NTL655336 ODH655335:ODH655336 OND655335:OND655336 OWZ655335:OWZ655336 PGV655335:PGV655336 PQR655335:PQR655336 QAN655335:QAN655336 QKJ655335:QKJ655336 QUF655335:QUF655336 REB655335:REB655336 RNX655335:RNX655336 RXT655335:RXT655336 SHP655335:SHP655336 SRL655335:SRL655336 TBH655335:TBH655336 TLD655335:TLD655336 TUZ655335:TUZ655336 UEV655335:UEV655336 UOR655335:UOR655336 UYN655335:UYN655336 VIJ655335:VIJ655336 VSF655335:VSF655336 WCB655335:WCB655336 WLX655335:WLX655336 WVT655335:WVT655336 JH720871:JH720872 TD720871:TD720872 ACZ720871:ACZ720872 AMV720871:AMV720872 AWR720871:AWR720872 BGN720871:BGN720872 BQJ720871:BQJ720872 CAF720871:CAF720872 CKB720871:CKB720872 CTX720871:CTX720872 DDT720871:DDT720872 DNP720871:DNP720872 DXL720871:DXL720872 EHH720871:EHH720872 ERD720871:ERD720872 FAZ720871:FAZ720872 FKV720871:FKV720872 FUR720871:FUR720872 GEN720871:GEN720872 GOJ720871:GOJ720872 GYF720871:GYF720872 HIB720871:HIB720872 HRX720871:HRX720872 IBT720871:IBT720872 ILP720871:ILP720872 IVL720871:IVL720872 JFH720871:JFH720872 JPD720871:JPD720872 JYZ720871:JYZ720872 KIV720871:KIV720872 KSR720871:KSR720872 LCN720871:LCN720872 LMJ720871:LMJ720872 LWF720871:LWF720872 MGB720871:MGB720872 MPX720871:MPX720872 MZT720871:MZT720872 NJP720871:NJP720872 NTL720871:NTL720872 ODH720871:ODH720872 OND720871:OND720872 OWZ720871:OWZ720872 PGV720871:PGV720872 PQR720871:PQR720872 QAN720871:QAN720872 QKJ720871:QKJ720872 QUF720871:QUF720872 REB720871:REB720872 RNX720871:RNX720872 RXT720871:RXT720872 SHP720871:SHP720872 SRL720871:SRL720872 TBH720871:TBH720872 TLD720871:TLD720872 TUZ720871:TUZ720872 UEV720871:UEV720872 UOR720871:UOR720872 UYN720871:UYN720872 VIJ720871:VIJ720872 VSF720871:VSF720872 WCB720871:WCB720872 WLX720871:WLX720872 WVT720871:WVT720872 JH786407:JH786408 TD786407:TD786408 ACZ786407:ACZ786408 AMV786407:AMV786408 AWR786407:AWR786408 BGN786407:BGN786408 BQJ786407:BQJ786408 CAF786407:CAF786408 CKB786407:CKB786408 CTX786407:CTX786408 DDT786407:DDT786408 DNP786407:DNP786408 DXL786407:DXL786408 EHH786407:EHH786408 ERD786407:ERD786408 FAZ786407:FAZ786408 FKV786407:FKV786408 FUR786407:FUR786408 GEN786407:GEN786408 GOJ786407:GOJ786408 GYF786407:GYF786408 HIB786407:HIB786408 HRX786407:HRX786408 IBT786407:IBT786408 ILP786407:ILP786408 IVL786407:IVL786408 JFH786407:JFH786408 JPD786407:JPD786408 JYZ786407:JYZ786408 KIV786407:KIV786408 KSR786407:KSR786408 LCN786407:LCN786408 LMJ786407:LMJ786408 LWF786407:LWF786408 MGB786407:MGB786408 MPX786407:MPX786408 MZT786407:MZT786408 NJP786407:NJP786408 NTL786407:NTL786408 ODH786407:ODH786408 OND786407:OND786408 OWZ786407:OWZ786408 PGV786407:PGV786408 PQR786407:PQR786408 QAN786407:QAN786408 QKJ786407:QKJ786408 QUF786407:QUF786408 REB786407:REB786408 RNX786407:RNX786408 RXT786407:RXT786408 SHP786407:SHP786408 SRL786407:SRL786408 TBH786407:TBH786408 TLD786407:TLD786408 TUZ786407:TUZ786408 UEV786407:UEV786408 UOR786407:UOR786408 UYN786407:UYN786408 VIJ786407:VIJ786408 VSF786407:VSF786408 WCB786407:WCB786408 WLX786407:WLX786408 WVT786407:WVT786408 JH851943:JH851944 TD851943:TD851944 ACZ851943:ACZ851944 AMV851943:AMV851944 AWR851943:AWR851944 BGN851943:BGN851944 BQJ851943:BQJ851944 CAF851943:CAF851944 CKB851943:CKB851944 CTX851943:CTX851944 DDT851943:DDT851944 DNP851943:DNP851944 DXL851943:DXL851944 EHH851943:EHH851944 ERD851943:ERD851944 FAZ851943:FAZ851944 FKV851943:FKV851944 FUR851943:FUR851944 GEN851943:GEN851944 GOJ851943:GOJ851944 GYF851943:GYF851944 HIB851943:HIB851944 HRX851943:HRX851944 IBT851943:IBT851944 ILP851943:ILP851944 IVL851943:IVL851944 JFH851943:JFH851944 JPD851943:JPD851944 JYZ851943:JYZ851944 KIV851943:KIV851944 KSR851943:KSR851944 LCN851943:LCN851944 LMJ851943:LMJ851944 LWF851943:LWF851944 MGB851943:MGB851944 MPX851943:MPX851944 MZT851943:MZT851944 NJP851943:NJP851944 NTL851943:NTL851944 ODH851943:ODH851944 OND851943:OND851944 OWZ851943:OWZ851944 PGV851943:PGV851944 PQR851943:PQR851944 QAN851943:QAN851944 QKJ851943:QKJ851944 QUF851943:QUF851944 REB851943:REB851944 RNX851943:RNX851944 RXT851943:RXT851944 SHP851943:SHP851944 SRL851943:SRL851944 TBH851943:TBH851944 TLD851943:TLD851944 TUZ851943:TUZ851944 UEV851943:UEV851944 UOR851943:UOR851944 UYN851943:UYN851944 VIJ851943:VIJ851944 VSF851943:VSF851944 WCB851943:WCB851944 WLX851943:WLX851944 WVT851943:WVT851944 JH917479:JH917480 TD917479:TD917480 ACZ917479:ACZ917480 AMV917479:AMV917480 AWR917479:AWR917480 BGN917479:BGN917480 BQJ917479:BQJ917480 CAF917479:CAF917480 CKB917479:CKB917480 CTX917479:CTX917480 DDT917479:DDT917480 DNP917479:DNP917480 DXL917479:DXL917480 EHH917479:EHH917480 ERD917479:ERD917480 FAZ917479:FAZ917480 FKV917479:FKV917480 FUR917479:FUR917480 GEN917479:GEN917480 GOJ917479:GOJ917480 GYF917479:GYF917480 HIB917479:HIB917480 HRX917479:HRX917480 IBT917479:IBT917480 ILP917479:ILP917480 IVL917479:IVL917480 JFH917479:JFH917480 JPD917479:JPD917480 JYZ917479:JYZ917480 KIV917479:KIV917480 KSR917479:KSR917480 LCN917479:LCN917480 LMJ917479:LMJ917480 LWF917479:LWF917480 MGB917479:MGB917480 MPX917479:MPX917480 MZT917479:MZT917480 NJP917479:NJP917480 NTL917479:NTL917480 ODH917479:ODH917480 OND917479:OND917480 OWZ917479:OWZ917480 PGV917479:PGV917480 PQR917479:PQR917480 QAN917479:QAN917480 QKJ917479:QKJ917480 QUF917479:QUF917480 REB917479:REB917480 RNX917479:RNX917480 RXT917479:RXT917480 SHP917479:SHP917480 SRL917479:SRL917480 TBH917479:TBH917480 TLD917479:TLD917480 TUZ917479:TUZ917480 UEV917479:UEV917480 UOR917479:UOR917480 UYN917479:UYN917480 VIJ917479:VIJ917480 VSF917479:VSF917480 WCB917479:WCB917480 WLX917479:WLX917480 WVT917479:WVT917480 JH983015:JH983016 TD983015:TD983016 ACZ983015:ACZ983016 AMV983015:AMV983016 AWR983015:AWR983016 BGN983015:BGN983016 BQJ983015:BQJ983016 CAF983015:CAF983016 CKB983015:CKB983016 CTX983015:CTX983016 DDT983015:DDT983016 DNP983015:DNP983016 DXL983015:DXL983016 EHH983015:EHH983016 ERD983015:ERD983016 FAZ983015:FAZ983016 FKV983015:FKV983016 FUR983015:FUR983016 GEN983015:GEN983016 GOJ983015:GOJ983016 GYF983015:GYF983016 HIB983015:HIB983016 HRX983015:HRX983016 IBT983015:IBT983016 ILP983015:ILP983016 IVL983015:IVL983016 JFH983015:JFH983016 JPD983015:JPD983016 JYZ983015:JYZ983016 KIV983015:KIV983016 KSR983015:KSR983016 LCN983015:LCN983016 LMJ983015:LMJ983016 LWF983015:LWF983016 MGB983015:MGB983016 MPX983015:MPX983016 MZT983015:MZT983016 NJP983015:NJP983016 NTL983015:NTL983016 ODH983015:ODH983016 OND983015:OND983016 OWZ983015:OWZ983016 PGV983015:PGV983016 PQR983015:PQR983016 QAN983015:QAN983016 QKJ983015:QKJ983016 QUF983015:QUF983016 REB983015:REB983016 RNX983015:RNX983016 RXT983015:RXT983016 SHP983015:SHP983016 SRL983015:SRL983016 TBH983015:TBH983016 TLD983015:TLD983016 TUZ983015:TUZ983016 UEV983015:UEV983016 UOR983015:UOR983016 UYN983015:UYN983016 VIJ983015:VIJ983016 VSF983015:VSF983016 WCB983015:WCB983016 WLX983015:WLX983016 WVT983015:WVT983016 JH65515:JH65517 TD65515:TD65517 ACZ65515:ACZ65517 AMV65515:AMV65517 AWR65515:AWR65517 BGN65515:BGN65517 BQJ65515:BQJ65517 CAF65515:CAF65517 CKB65515:CKB65517 CTX65515:CTX65517 DDT65515:DDT65517 DNP65515:DNP65517 DXL65515:DXL65517 EHH65515:EHH65517 ERD65515:ERD65517 FAZ65515:FAZ65517 FKV65515:FKV65517 FUR65515:FUR65517 GEN65515:GEN65517 GOJ65515:GOJ65517 GYF65515:GYF65517 HIB65515:HIB65517 HRX65515:HRX65517 IBT65515:IBT65517 ILP65515:ILP65517 IVL65515:IVL65517 JFH65515:JFH65517 JPD65515:JPD65517 JYZ65515:JYZ65517 KIV65515:KIV65517 KSR65515:KSR65517 LCN65515:LCN65517 LMJ65515:LMJ65517 LWF65515:LWF65517 MGB65515:MGB65517 MPX65515:MPX65517 MZT65515:MZT65517 NJP65515:NJP65517 NTL65515:NTL65517 ODH65515:ODH65517 OND65515:OND65517 OWZ65515:OWZ65517 PGV65515:PGV65517 PQR65515:PQR65517 QAN65515:QAN65517 QKJ65515:QKJ65517 QUF65515:QUF65517 REB65515:REB65517 RNX65515:RNX65517 RXT65515:RXT65517 SHP65515:SHP65517 SRL65515:SRL65517 TBH65515:TBH65517 TLD65515:TLD65517 TUZ65515:TUZ65517 UEV65515:UEV65517 UOR65515:UOR65517 UYN65515:UYN65517 VIJ65515:VIJ65517 VSF65515:VSF65517 WCB65515:WCB65517 WLX65515:WLX65517 WVT65515:WVT65517 JH131051:JH131053 TD131051:TD131053 ACZ131051:ACZ131053 AMV131051:AMV131053 AWR131051:AWR131053 BGN131051:BGN131053 BQJ131051:BQJ131053 CAF131051:CAF131053 CKB131051:CKB131053 CTX131051:CTX131053 DDT131051:DDT131053 DNP131051:DNP131053 DXL131051:DXL131053 EHH131051:EHH131053 ERD131051:ERD131053 FAZ131051:FAZ131053 FKV131051:FKV131053 FUR131051:FUR131053 GEN131051:GEN131053 GOJ131051:GOJ131053 GYF131051:GYF131053 HIB131051:HIB131053 HRX131051:HRX131053 IBT131051:IBT131053 ILP131051:ILP131053 IVL131051:IVL131053 JFH131051:JFH131053 JPD131051:JPD131053 JYZ131051:JYZ131053 KIV131051:KIV131053 KSR131051:KSR131053 LCN131051:LCN131053 LMJ131051:LMJ131053 LWF131051:LWF131053 MGB131051:MGB131053 MPX131051:MPX131053 MZT131051:MZT131053 NJP131051:NJP131053 NTL131051:NTL131053 ODH131051:ODH131053 OND131051:OND131053 OWZ131051:OWZ131053 PGV131051:PGV131053 PQR131051:PQR131053 QAN131051:QAN131053 QKJ131051:QKJ131053 QUF131051:QUF131053 REB131051:REB131053 RNX131051:RNX131053 RXT131051:RXT131053 SHP131051:SHP131053 SRL131051:SRL131053 TBH131051:TBH131053 TLD131051:TLD131053 TUZ131051:TUZ131053 UEV131051:UEV131053 UOR131051:UOR131053 UYN131051:UYN131053 VIJ131051:VIJ131053 VSF131051:VSF131053 WCB131051:WCB131053 WLX131051:WLX131053 WVT131051:WVT131053 JH196587:JH196589 TD196587:TD196589 ACZ196587:ACZ196589 AMV196587:AMV196589 AWR196587:AWR196589 BGN196587:BGN196589 BQJ196587:BQJ196589 CAF196587:CAF196589 CKB196587:CKB196589 CTX196587:CTX196589 DDT196587:DDT196589 DNP196587:DNP196589 DXL196587:DXL196589 EHH196587:EHH196589 ERD196587:ERD196589 FAZ196587:FAZ196589 FKV196587:FKV196589 FUR196587:FUR196589 GEN196587:GEN196589 GOJ196587:GOJ196589 GYF196587:GYF196589 HIB196587:HIB196589 HRX196587:HRX196589 IBT196587:IBT196589 ILP196587:ILP196589 IVL196587:IVL196589 JFH196587:JFH196589 JPD196587:JPD196589 JYZ196587:JYZ196589 KIV196587:KIV196589 KSR196587:KSR196589 LCN196587:LCN196589 LMJ196587:LMJ196589 LWF196587:LWF196589 MGB196587:MGB196589 MPX196587:MPX196589 MZT196587:MZT196589 NJP196587:NJP196589 NTL196587:NTL196589 ODH196587:ODH196589 OND196587:OND196589 OWZ196587:OWZ196589 PGV196587:PGV196589 PQR196587:PQR196589 QAN196587:QAN196589 QKJ196587:QKJ196589 QUF196587:QUF196589 REB196587:REB196589 RNX196587:RNX196589 RXT196587:RXT196589 SHP196587:SHP196589 SRL196587:SRL196589 TBH196587:TBH196589 TLD196587:TLD196589 TUZ196587:TUZ196589 UEV196587:UEV196589 UOR196587:UOR196589 UYN196587:UYN196589 VIJ196587:VIJ196589 VSF196587:VSF196589 WCB196587:WCB196589 WLX196587:WLX196589 WVT196587:WVT196589 JH262123:JH262125 TD262123:TD262125 ACZ262123:ACZ262125 AMV262123:AMV262125 AWR262123:AWR262125 BGN262123:BGN262125 BQJ262123:BQJ262125 CAF262123:CAF262125 CKB262123:CKB262125 CTX262123:CTX262125 DDT262123:DDT262125 DNP262123:DNP262125 DXL262123:DXL262125 EHH262123:EHH262125 ERD262123:ERD262125 FAZ262123:FAZ262125 FKV262123:FKV262125 FUR262123:FUR262125 GEN262123:GEN262125 GOJ262123:GOJ262125 GYF262123:GYF262125 HIB262123:HIB262125 HRX262123:HRX262125 IBT262123:IBT262125 ILP262123:ILP262125 IVL262123:IVL262125 JFH262123:JFH262125 JPD262123:JPD262125 JYZ262123:JYZ262125 KIV262123:KIV262125 KSR262123:KSR262125 LCN262123:LCN262125 LMJ262123:LMJ262125 LWF262123:LWF262125 MGB262123:MGB262125 MPX262123:MPX262125 MZT262123:MZT262125 NJP262123:NJP262125 NTL262123:NTL262125 ODH262123:ODH262125 OND262123:OND262125 OWZ262123:OWZ262125 PGV262123:PGV262125 PQR262123:PQR262125 QAN262123:QAN262125 QKJ262123:QKJ262125 QUF262123:QUF262125 REB262123:REB262125 RNX262123:RNX262125 RXT262123:RXT262125 SHP262123:SHP262125 SRL262123:SRL262125 TBH262123:TBH262125 TLD262123:TLD262125 TUZ262123:TUZ262125 UEV262123:UEV262125 UOR262123:UOR262125 UYN262123:UYN262125 VIJ262123:VIJ262125 VSF262123:VSF262125 WCB262123:WCB262125 WLX262123:WLX262125 WVT262123:WVT262125 JH327659:JH327661 TD327659:TD327661 ACZ327659:ACZ327661 AMV327659:AMV327661 AWR327659:AWR327661 BGN327659:BGN327661 BQJ327659:BQJ327661 CAF327659:CAF327661 CKB327659:CKB327661 CTX327659:CTX327661 DDT327659:DDT327661 DNP327659:DNP327661 DXL327659:DXL327661 EHH327659:EHH327661 ERD327659:ERD327661 FAZ327659:FAZ327661 FKV327659:FKV327661 FUR327659:FUR327661 GEN327659:GEN327661 GOJ327659:GOJ327661 GYF327659:GYF327661 HIB327659:HIB327661 HRX327659:HRX327661 IBT327659:IBT327661 ILP327659:ILP327661 IVL327659:IVL327661 JFH327659:JFH327661 JPD327659:JPD327661 JYZ327659:JYZ327661 KIV327659:KIV327661 KSR327659:KSR327661 LCN327659:LCN327661 LMJ327659:LMJ327661 LWF327659:LWF327661 MGB327659:MGB327661 MPX327659:MPX327661 MZT327659:MZT327661 NJP327659:NJP327661 NTL327659:NTL327661 ODH327659:ODH327661 OND327659:OND327661 OWZ327659:OWZ327661 PGV327659:PGV327661 PQR327659:PQR327661 QAN327659:QAN327661 QKJ327659:QKJ327661 QUF327659:QUF327661 REB327659:REB327661 RNX327659:RNX327661 RXT327659:RXT327661 SHP327659:SHP327661 SRL327659:SRL327661 TBH327659:TBH327661 TLD327659:TLD327661 TUZ327659:TUZ327661 UEV327659:UEV327661 UOR327659:UOR327661 UYN327659:UYN327661 VIJ327659:VIJ327661 VSF327659:VSF327661 WCB327659:WCB327661 WLX327659:WLX327661 WVT327659:WVT327661 JH393195:JH393197 TD393195:TD393197 ACZ393195:ACZ393197 AMV393195:AMV393197 AWR393195:AWR393197 BGN393195:BGN393197 BQJ393195:BQJ393197 CAF393195:CAF393197 CKB393195:CKB393197 CTX393195:CTX393197 DDT393195:DDT393197 DNP393195:DNP393197 DXL393195:DXL393197 EHH393195:EHH393197 ERD393195:ERD393197 FAZ393195:FAZ393197 FKV393195:FKV393197 FUR393195:FUR393197 GEN393195:GEN393197 GOJ393195:GOJ393197 GYF393195:GYF393197 HIB393195:HIB393197 HRX393195:HRX393197 IBT393195:IBT393197 ILP393195:ILP393197 IVL393195:IVL393197 JFH393195:JFH393197 JPD393195:JPD393197 JYZ393195:JYZ393197 KIV393195:KIV393197 KSR393195:KSR393197 LCN393195:LCN393197 LMJ393195:LMJ393197 LWF393195:LWF393197 MGB393195:MGB393197 MPX393195:MPX393197 MZT393195:MZT393197 NJP393195:NJP393197 NTL393195:NTL393197 ODH393195:ODH393197 OND393195:OND393197 OWZ393195:OWZ393197 PGV393195:PGV393197 PQR393195:PQR393197 QAN393195:QAN393197 QKJ393195:QKJ393197 QUF393195:QUF393197 REB393195:REB393197 RNX393195:RNX393197 RXT393195:RXT393197 SHP393195:SHP393197 SRL393195:SRL393197 TBH393195:TBH393197 TLD393195:TLD393197 TUZ393195:TUZ393197 UEV393195:UEV393197 UOR393195:UOR393197 UYN393195:UYN393197 VIJ393195:VIJ393197 VSF393195:VSF393197 WCB393195:WCB393197 WLX393195:WLX393197 WVT393195:WVT393197 JH458731:JH458733 TD458731:TD458733 ACZ458731:ACZ458733 AMV458731:AMV458733 AWR458731:AWR458733 BGN458731:BGN458733 BQJ458731:BQJ458733 CAF458731:CAF458733 CKB458731:CKB458733 CTX458731:CTX458733 DDT458731:DDT458733 DNP458731:DNP458733 DXL458731:DXL458733 EHH458731:EHH458733 ERD458731:ERD458733 FAZ458731:FAZ458733 FKV458731:FKV458733 FUR458731:FUR458733 GEN458731:GEN458733 GOJ458731:GOJ458733 GYF458731:GYF458733 HIB458731:HIB458733 HRX458731:HRX458733 IBT458731:IBT458733 ILP458731:ILP458733 IVL458731:IVL458733 JFH458731:JFH458733 JPD458731:JPD458733 JYZ458731:JYZ458733 KIV458731:KIV458733 KSR458731:KSR458733 LCN458731:LCN458733 LMJ458731:LMJ458733 LWF458731:LWF458733 MGB458731:MGB458733 MPX458731:MPX458733 MZT458731:MZT458733 NJP458731:NJP458733 NTL458731:NTL458733 ODH458731:ODH458733 OND458731:OND458733 OWZ458731:OWZ458733 PGV458731:PGV458733 PQR458731:PQR458733 QAN458731:QAN458733 QKJ458731:QKJ458733 QUF458731:QUF458733 REB458731:REB458733 RNX458731:RNX458733 RXT458731:RXT458733 SHP458731:SHP458733 SRL458731:SRL458733 TBH458731:TBH458733 TLD458731:TLD458733 TUZ458731:TUZ458733 UEV458731:UEV458733 UOR458731:UOR458733 UYN458731:UYN458733 VIJ458731:VIJ458733 VSF458731:VSF458733 WCB458731:WCB458733 WLX458731:WLX458733 WVT458731:WVT458733 JH524267:JH524269 TD524267:TD524269 ACZ524267:ACZ524269 AMV524267:AMV524269 AWR524267:AWR524269 BGN524267:BGN524269 BQJ524267:BQJ524269 CAF524267:CAF524269 CKB524267:CKB524269 CTX524267:CTX524269 DDT524267:DDT524269 DNP524267:DNP524269 DXL524267:DXL524269 EHH524267:EHH524269 ERD524267:ERD524269 FAZ524267:FAZ524269 FKV524267:FKV524269 FUR524267:FUR524269 GEN524267:GEN524269 GOJ524267:GOJ524269 GYF524267:GYF524269 HIB524267:HIB524269 HRX524267:HRX524269 IBT524267:IBT524269 ILP524267:ILP524269 IVL524267:IVL524269 JFH524267:JFH524269 JPD524267:JPD524269 JYZ524267:JYZ524269 KIV524267:KIV524269 KSR524267:KSR524269 LCN524267:LCN524269 LMJ524267:LMJ524269 LWF524267:LWF524269 MGB524267:MGB524269 MPX524267:MPX524269 MZT524267:MZT524269 NJP524267:NJP524269 NTL524267:NTL524269 ODH524267:ODH524269 OND524267:OND524269 OWZ524267:OWZ524269 PGV524267:PGV524269 PQR524267:PQR524269 QAN524267:QAN524269 QKJ524267:QKJ524269 QUF524267:QUF524269 REB524267:REB524269 RNX524267:RNX524269 RXT524267:RXT524269 SHP524267:SHP524269 SRL524267:SRL524269 TBH524267:TBH524269 TLD524267:TLD524269 TUZ524267:TUZ524269 UEV524267:UEV524269 UOR524267:UOR524269 UYN524267:UYN524269 VIJ524267:VIJ524269 VSF524267:VSF524269 WCB524267:WCB524269 WLX524267:WLX524269 WVT524267:WVT524269 JH589803:JH589805 TD589803:TD589805 ACZ589803:ACZ589805 AMV589803:AMV589805 AWR589803:AWR589805 BGN589803:BGN589805 BQJ589803:BQJ589805 CAF589803:CAF589805 CKB589803:CKB589805 CTX589803:CTX589805 DDT589803:DDT589805 DNP589803:DNP589805 DXL589803:DXL589805 EHH589803:EHH589805 ERD589803:ERD589805 FAZ589803:FAZ589805 FKV589803:FKV589805 FUR589803:FUR589805 GEN589803:GEN589805 GOJ589803:GOJ589805 GYF589803:GYF589805 HIB589803:HIB589805 HRX589803:HRX589805 IBT589803:IBT589805 ILP589803:ILP589805 IVL589803:IVL589805 JFH589803:JFH589805 JPD589803:JPD589805 JYZ589803:JYZ589805 KIV589803:KIV589805 KSR589803:KSR589805 LCN589803:LCN589805 LMJ589803:LMJ589805 LWF589803:LWF589805 MGB589803:MGB589805 MPX589803:MPX589805 MZT589803:MZT589805 NJP589803:NJP589805 NTL589803:NTL589805 ODH589803:ODH589805 OND589803:OND589805 OWZ589803:OWZ589805 PGV589803:PGV589805 PQR589803:PQR589805 QAN589803:QAN589805 QKJ589803:QKJ589805 QUF589803:QUF589805 REB589803:REB589805 RNX589803:RNX589805 RXT589803:RXT589805 SHP589803:SHP589805 SRL589803:SRL589805 TBH589803:TBH589805 TLD589803:TLD589805 TUZ589803:TUZ589805 UEV589803:UEV589805 UOR589803:UOR589805 UYN589803:UYN589805 VIJ589803:VIJ589805 VSF589803:VSF589805 WCB589803:WCB589805 WLX589803:WLX589805 WVT589803:WVT589805 JH655339:JH655341 TD655339:TD655341 ACZ655339:ACZ655341 AMV655339:AMV655341 AWR655339:AWR655341 BGN655339:BGN655341 BQJ655339:BQJ655341 CAF655339:CAF655341 CKB655339:CKB655341 CTX655339:CTX655341 DDT655339:DDT655341 DNP655339:DNP655341 DXL655339:DXL655341 EHH655339:EHH655341 ERD655339:ERD655341 FAZ655339:FAZ655341 FKV655339:FKV655341 FUR655339:FUR655341 GEN655339:GEN655341 GOJ655339:GOJ655341 GYF655339:GYF655341 HIB655339:HIB655341 HRX655339:HRX655341 IBT655339:IBT655341 ILP655339:ILP655341 IVL655339:IVL655341 JFH655339:JFH655341 JPD655339:JPD655341 JYZ655339:JYZ655341 KIV655339:KIV655341 KSR655339:KSR655341 LCN655339:LCN655341 LMJ655339:LMJ655341 LWF655339:LWF655341 MGB655339:MGB655341 MPX655339:MPX655341 MZT655339:MZT655341 NJP655339:NJP655341 NTL655339:NTL655341 ODH655339:ODH655341 OND655339:OND655341 OWZ655339:OWZ655341 PGV655339:PGV655341 PQR655339:PQR655341 QAN655339:QAN655341 QKJ655339:QKJ655341 QUF655339:QUF655341 REB655339:REB655341 RNX655339:RNX655341 RXT655339:RXT655341 SHP655339:SHP655341 SRL655339:SRL655341 TBH655339:TBH655341 TLD655339:TLD655341 TUZ655339:TUZ655341 UEV655339:UEV655341 UOR655339:UOR655341 UYN655339:UYN655341 VIJ655339:VIJ655341 VSF655339:VSF655341 WCB655339:WCB655341 WLX655339:WLX655341 WVT655339:WVT655341 JH720875:JH720877 TD720875:TD720877 ACZ720875:ACZ720877 AMV720875:AMV720877 AWR720875:AWR720877 BGN720875:BGN720877 BQJ720875:BQJ720877 CAF720875:CAF720877 CKB720875:CKB720877 CTX720875:CTX720877 DDT720875:DDT720877 DNP720875:DNP720877 DXL720875:DXL720877 EHH720875:EHH720877 ERD720875:ERD720877 FAZ720875:FAZ720877 FKV720875:FKV720877 FUR720875:FUR720877 GEN720875:GEN720877 GOJ720875:GOJ720877 GYF720875:GYF720877 HIB720875:HIB720877 HRX720875:HRX720877 IBT720875:IBT720877 ILP720875:ILP720877 IVL720875:IVL720877 JFH720875:JFH720877 JPD720875:JPD720877 JYZ720875:JYZ720877 KIV720875:KIV720877 KSR720875:KSR720877 LCN720875:LCN720877 LMJ720875:LMJ720877 LWF720875:LWF720877 MGB720875:MGB720877 MPX720875:MPX720877 MZT720875:MZT720877 NJP720875:NJP720877 NTL720875:NTL720877 ODH720875:ODH720877 OND720875:OND720877 OWZ720875:OWZ720877 PGV720875:PGV720877 PQR720875:PQR720877 QAN720875:QAN720877 QKJ720875:QKJ720877 QUF720875:QUF720877 REB720875:REB720877 RNX720875:RNX720877 RXT720875:RXT720877 SHP720875:SHP720877 SRL720875:SRL720877 TBH720875:TBH720877 TLD720875:TLD720877 TUZ720875:TUZ720877 UEV720875:UEV720877 UOR720875:UOR720877 UYN720875:UYN720877 VIJ720875:VIJ720877 VSF720875:VSF720877 WCB720875:WCB720877 WLX720875:WLX720877 WVT720875:WVT720877 JH786411:JH786413 TD786411:TD786413 ACZ786411:ACZ786413 AMV786411:AMV786413 AWR786411:AWR786413 BGN786411:BGN786413 BQJ786411:BQJ786413 CAF786411:CAF786413 CKB786411:CKB786413 CTX786411:CTX786413 DDT786411:DDT786413 DNP786411:DNP786413 DXL786411:DXL786413 EHH786411:EHH786413 ERD786411:ERD786413 FAZ786411:FAZ786413 FKV786411:FKV786413 FUR786411:FUR786413 GEN786411:GEN786413 GOJ786411:GOJ786413 GYF786411:GYF786413 HIB786411:HIB786413 HRX786411:HRX786413 IBT786411:IBT786413 ILP786411:ILP786413 IVL786411:IVL786413 JFH786411:JFH786413 JPD786411:JPD786413 JYZ786411:JYZ786413 KIV786411:KIV786413 KSR786411:KSR786413 LCN786411:LCN786413 LMJ786411:LMJ786413 LWF786411:LWF786413 MGB786411:MGB786413 MPX786411:MPX786413 MZT786411:MZT786413 NJP786411:NJP786413 NTL786411:NTL786413 ODH786411:ODH786413 OND786411:OND786413 OWZ786411:OWZ786413 PGV786411:PGV786413 PQR786411:PQR786413 QAN786411:QAN786413 QKJ786411:QKJ786413 QUF786411:QUF786413 REB786411:REB786413 RNX786411:RNX786413 RXT786411:RXT786413 SHP786411:SHP786413 SRL786411:SRL786413 TBH786411:TBH786413 TLD786411:TLD786413 TUZ786411:TUZ786413 UEV786411:UEV786413 UOR786411:UOR786413 UYN786411:UYN786413 VIJ786411:VIJ786413 VSF786411:VSF786413 WCB786411:WCB786413 WLX786411:WLX786413 WVT786411:WVT786413 JH851947:JH851949 TD851947:TD851949 ACZ851947:ACZ851949 AMV851947:AMV851949 AWR851947:AWR851949 BGN851947:BGN851949 BQJ851947:BQJ851949 CAF851947:CAF851949 CKB851947:CKB851949 CTX851947:CTX851949 DDT851947:DDT851949 DNP851947:DNP851949 DXL851947:DXL851949 EHH851947:EHH851949 ERD851947:ERD851949 FAZ851947:FAZ851949 FKV851947:FKV851949 FUR851947:FUR851949 GEN851947:GEN851949 GOJ851947:GOJ851949 GYF851947:GYF851949 HIB851947:HIB851949 HRX851947:HRX851949 IBT851947:IBT851949 ILP851947:ILP851949 IVL851947:IVL851949 JFH851947:JFH851949 JPD851947:JPD851949 JYZ851947:JYZ851949 KIV851947:KIV851949 KSR851947:KSR851949 LCN851947:LCN851949 LMJ851947:LMJ851949 LWF851947:LWF851949 MGB851947:MGB851949 MPX851947:MPX851949 MZT851947:MZT851949 NJP851947:NJP851949 NTL851947:NTL851949 ODH851947:ODH851949 OND851947:OND851949 OWZ851947:OWZ851949 PGV851947:PGV851949 PQR851947:PQR851949 QAN851947:QAN851949 QKJ851947:QKJ851949 QUF851947:QUF851949 REB851947:REB851949 RNX851947:RNX851949 RXT851947:RXT851949 SHP851947:SHP851949 SRL851947:SRL851949 TBH851947:TBH851949 TLD851947:TLD851949 TUZ851947:TUZ851949 UEV851947:UEV851949 UOR851947:UOR851949 UYN851947:UYN851949 VIJ851947:VIJ851949 VSF851947:VSF851949 WCB851947:WCB851949 WLX851947:WLX851949 WVT851947:WVT851949 JH917483:JH917485 TD917483:TD917485 ACZ917483:ACZ917485 AMV917483:AMV917485 AWR917483:AWR917485 BGN917483:BGN917485 BQJ917483:BQJ917485 CAF917483:CAF917485 CKB917483:CKB917485 CTX917483:CTX917485 DDT917483:DDT917485 DNP917483:DNP917485 DXL917483:DXL917485 EHH917483:EHH917485 ERD917483:ERD917485 FAZ917483:FAZ917485 FKV917483:FKV917485 FUR917483:FUR917485 GEN917483:GEN917485 GOJ917483:GOJ917485 GYF917483:GYF917485 HIB917483:HIB917485 HRX917483:HRX917485 IBT917483:IBT917485 ILP917483:ILP917485 IVL917483:IVL917485 JFH917483:JFH917485 JPD917483:JPD917485 JYZ917483:JYZ917485 KIV917483:KIV917485 KSR917483:KSR917485 LCN917483:LCN917485 LMJ917483:LMJ917485 LWF917483:LWF917485 MGB917483:MGB917485 MPX917483:MPX917485 MZT917483:MZT917485 NJP917483:NJP917485 NTL917483:NTL917485 ODH917483:ODH917485 OND917483:OND917485 OWZ917483:OWZ917485 PGV917483:PGV917485 PQR917483:PQR917485 QAN917483:QAN917485 QKJ917483:QKJ917485 QUF917483:QUF917485 REB917483:REB917485 RNX917483:RNX917485 RXT917483:RXT917485 SHP917483:SHP917485 SRL917483:SRL917485 TBH917483:TBH917485 TLD917483:TLD917485 TUZ917483:TUZ917485 UEV917483:UEV917485 UOR917483:UOR917485 UYN917483:UYN917485 VIJ917483:VIJ917485 VSF917483:VSF917485 WCB917483:WCB917485 WLX917483:WLX917485 WVT917483:WVT917485 JH983019:JH983021 TD983019:TD983021 ACZ983019:ACZ983021 AMV983019:AMV983021 AWR983019:AWR983021 BGN983019:BGN983021 BQJ983019:BQJ983021 CAF983019:CAF983021 CKB983019:CKB983021 CTX983019:CTX983021 DDT983019:DDT983021 DNP983019:DNP983021 DXL983019:DXL983021 EHH983019:EHH983021 ERD983019:ERD983021 FAZ983019:FAZ983021 FKV983019:FKV983021 FUR983019:FUR983021 GEN983019:GEN983021 GOJ983019:GOJ983021 GYF983019:GYF983021 HIB983019:HIB983021 HRX983019:HRX983021 IBT983019:IBT983021 ILP983019:ILP983021 IVL983019:IVL983021 JFH983019:JFH983021 JPD983019:JPD983021 JYZ983019:JYZ983021 KIV983019:KIV983021 KSR983019:KSR983021 LCN983019:LCN983021 LMJ983019:LMJ983021 LWF983019:LWF983021 MGB983019:MGB983021 MPX983019:MPX983021 MZT983019:MZT983021 NJP983019:NJP983021 NTL983019:NTL983021 ODH983019:ODH983021 OND983019:OND983021 OWZ983019:OWZ983021 PGV983019:PGV983021 PQR983019:PQR983021 QAN983019:QAN983021 QKJ983019:QKJ983021 QUF983019:QUF983021 REB983019:REB983021 RNX983019:RNX983021 RXT983019:RXT983021 SHP983019:SHP983021 SRL983019:SRL983021 TBH983019:TBH983021 TLD983019:TLD983021 TUZ983019:TUZ983021 UEV983019:UEV983021 UOR983019:UOR983021 UYN983019:UYN983021 VIJ983019:VIJ983021 VSF983019:VSF983021 WCB983019:WCB983021 WLX983019:WLX983021">
      <formula1>0</formula1>
    </dataValidation>
    <dataValidation type="whole" operator="greaterThanOrEqual" allowBlank="1" showInputMessage="1" showErrorMessage="1" sqref="WVT983035 O983035 O917499 O851963 O786427 O720891 O655355 O589819 O524283 O458747 O393211 O327675 O262139 O196603 O131067 O65531 J983018:J983027 J917482:J917491 J851946:J851955 J786410:J786419 J720874:J720883 J655338:J655347 J589802:J589811 J524266:J524275 J458730:J458739 J393194:J393203 J327658:J327667 J262122:J262131 J196586:J196595 J131050:J131059 J65514:J65523 O983011:O983013 O917475:O917477 O851939:O851941 O786403:O786405 O720867:O720869 O655331:O655333 O589795:O589797 O524259:O524261 O458723:O458725 O393187:O393189 O327651:O327653 O262115:O262117 O196579:O196581 O131043:O131045 O65507:O65509 J983012:J983014 J917476:J917478 J851940:J851942 J786404:J786406 J720868:J720870 J655332:J655334 J589796:J589798 J524260:J524262 J458724:J458726 J393188:J393190 J327652:J327654 J262116:J262118 J196580:J196582 J131044:J131046 J65508:J65510 J983009:J983010 J917473:J917474 J851937:J851938 J786401:J786402 J720865:J720866 J655329:J655330 J589793:J589794 J524257:J524258 J458721:J458722 J393185:J393186 J327649:J327650 J262113:J262114 J196577:J196578 J131041:J131042 J65505:J65506 J983031:J983033 J917495:J917497 J851959:J851961 J786423:J786425 J720887:J720889 J655351:J655353 J589815:J589817 J524279:J524281 J458743:J458745 J393207:J393209 J327671:J327673 J262135:J262137 J196599:J196601 J131063:J131065 J65527:J65529 J983069 J917533 J851997 J786461 J720925 J655389 J589853 J524317 J458781 J393245 J327709 J262173 J196637 J131101 J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JC65527:JC65529 SY65527:SY65529 ACU65527:ACU65529 AMQ65527:AMQ65529 AWM65527:AWM65529 BGI65527:BGI65529 BQE65527:BQE65529 CAA65527:CAA65529 CJW65527:CJW65529 CTS65527:CTS65529 DDO65527:DDO65529 DNK65527:DNK65529 DXG65527:DXG65529 EHC65527:EHC65529 EQY65527:EQY65529 FAU65527:FAU65529 FKQ65527:FKQ65529 FUM65527:FUM65529 GEI65527:GEI65529 GOE65527:GOE65529 GYA65527:GYA65529 HHW65527:HHW65529 HRS65527:HRS65529 IBO65527:IBO65529 ILK65527:ILK65529 IVG65527:IVG65529 JFC65527:JFC65529 JOY65527:JOY65529 JYU65527:JYU65529 KIQ65527:KIQ65529 KSM65527:KSM65529 LCI65527:LCI65529 LME65527:LME65529 LWA65527:LWA65529 MFW65527:MFW65529 MPS65527:MPS65529 MZO65527:MZO65529 NJK65527:NJK65529 NTG65527:NTG65529 ODC65527:ODC65529 OMY65527:OMY65529 OWU65527:OWU65529 PGQ65527:PGQ65529 PQM65527:PQM65529 QAI65527:QAI65529 QKE65527:QKE65529 QUA65527:QUA65529 RDW65527:RDW65529 RNS65527:RNS65529 RXO65527:RXO65529 SHK65527:SHK65529 SRG65527:SRG65529 TBC65527:TBC65529 TKY65527:TKY65529 TUU65527:TUU65529 UEQ65527:UEQ65529 UOM65527:UOM65529 UYI65527:UYI65529 VIE65527:VIE65529 VSA65527:VSA65529 WBW65527:WBW65529 WLS65527:WLS65529 WVO65527:WVO65529 JC131063:JC131065 SY131063:SY131065 ACU131063:ACU131065 AMQ131063:AMQ131065 AWM131063:AWM131065 BGI131063:BGI131065 BQE131063:BQE131065 CAA131063:CAA131065 CJW131063:CJW131065 CTS131063:CTS131065 DDO131063:DDO131065 DNK131063:DNK131065 DXG131063:DXG131065 EHC131063:EHC131065 EQY131063:EQY131065 FAU131063:FAU131065 FKQ131063:FKQ131065 FUM131063:FUM131065 GEI131063:GEI131065 GOE131063:GOE131065 GYA131063:GYA131065 HHW131063:HHW131065 HRS131063:HRS131065 IBO131063:IBO131065 ILK131063:ILK131065 IVG131063:IVG131065 JFC131063:JFC131065 JOY131063:JOY131065 JYU131063:JYU131065 KIQ131063:KIQ131065 KSM131063:KSM131065 LCI131063:LCI131065 LME131063:LME131065 LWA131063:LWA131065 MFW131063:MFW131065 MPS131063:MPS131065 MZO131063:MZO131065 NJK131063:NJK131065 NTG131063:NTG131065 ODC131063:ODC131065 OMY131063:OMY131065 OWU131063:OWU131065 PGQ131063:PGQ131065 PQM131063:PQM131065 QAI131063:QAI131065 QKE131063:QKE131065 QUA131063:QUA131065 RDW131063:RDW131065 RNS131063:RNS131065 RXO131063:RXO131065 SHK131063:SHK131065 SRG131063:SRG131065 TBC131063:TBC131065 TKY131063:TKY131065 TUU131063:TUU131065 UEQ131063:UEQ131065 UOM131063:UOM131065 UYI131063:UYI131065 VIE131063:VIE131065 VSA131063:VSA131065 WBW131063:WBW131065 WLS131063:WLS131065 WVO131063:WVO131065 JC196599:JC196601 SY196599:SY196601 ACU196599:ACU196601 AMQ196599:AMQ196601 AWM196599:AWM196601 BGI196599:BGI196601 BQE196599:BQE196601 CAA196599:CAA196601 CJW196599:CJW196601 CTS196599:CTS196601 DDO196599:DDO196601 DNK196599:DNK196601 DXG196599:DXG196601 EHC196599:EHC196601 EQY196599:EQY196601 FAU196599:FAU196601 FKQ196599:FKQ196601 FUM196599:FUM196601 GEI196599:GEI196601 GOE196599:GOE196601 GYA196599:GYA196601 HHW196599:HHW196601 HRS196599:HRS196601 IBO196599:IBO196601 ILK196599:ILK196601 IVG196599:IVG196601 JFC196599:JFC196601 JOY196599:JOY196601 JYU196599:JYU196601 KIQ196599:KIQ196601 KSM196599:KSM196601 LCI196599:LCI196601 LME196599:LME196601 LWA196599:LWA196601 MFW196599:MFW196601 MPS196599:MPS196601 MZO196599:MZO196601 NJK196599:NJK196601 NTG196599:NTG196601 ODC196599:ODC196601 OMY196599:OMY196601 OWU196599:OWU196601 PGQ196599:PGQ196601 PQM196599:PQM196601 QAI196599:QAI196601 QKE196599:QKE196601 QUA196599:QUA196601 RDW196599:RDW196601 RNS196599:RNS196601 RXO196599:RXO196601 SHK196599:SHK196601 SRG196599:SRG196601 TBC196599:TBC196601 TKY196599:TKY196601 TUU196599:TUU196601 UEQ196599:UEQ196601 UOM196599:UOM196601 UYI196599:UYI196601 VIE196599:VIE196601 VSA196599:VSA196601 WBW196599:WBW196601 WLS196599:WLS196601 WVO196599:WVO196601 JC262135:JC262137 SY262135:SY262137 ACU262135:ACU262137 AMQ262135:AMQ262137 AWM262135:AWM262137 BGI262135:BGI262137 BQE262135:BQE262137 CAA262135:CAA262137 CJW262135:CJW262137 CTS262135:CTS262137 DDO262135:DDO262137 DNK262135:DNK262137 DXG262135:DXG262137 EHC262135:EHC262137 EQY262135:EQY262137 FAU262135:FAU262137 FKQ262135:FKQ262137 FUM262135:FUM262137 GEI262135:GEI262137 GOE262135:GOE262137 GYA262135:GYA262137 HHW262135:HHW262137 HRS262135:HRS262137 IBO262135:IBO262137 ILK262135:ILK262137 IVG262135:IVG262137 JFC262135:JFC262137 JOY262135:JOY262137 JYU262135:JYU262137 KIQ262135:KIQ262137 KSM262135:KSM262137 LCI262135:LCI262137 LME262135:LME262137 LWA262135:LWA262137 MFW262135:MFW262137 MPS262135:MPS262137 MZO262135:MZO262137 NJK262135:NJK262137 NTG262135:NTG262137 ODC262135:ODC262137 OMY262135:OMY262137 OWU262135:OWU262137 PGQ262135:PGQ262137 PQM262135:PQM262137 QAI262135:QAI262137 QKE262135:QKE262137 QUA262135:QUA262137 RDW262135:RDW262137 RNS262135:RNS262137 RXO262135:RXO262137 SHK262135:SHK262137 SRG262135:SRG262137 TBC262135:TBC262137 TKY262135:TKY262137 TUU262135:TUU262137 UEQ262135:UEQ262137 UOM262135:UOM262137 UYI262135:UYI262137 VIE262135:VIE262137 VSA262135:VSA262137 WBW262135:WBW262137 WLS262135:WLS262137 WVO262135:WVO262137 JC327671:JC327673 SY327671:SY327673 ACU327671:ACU327673 AMQ327671:AMQ327673 AWM327671:AWM327673 BGI327671:BGI327673 BQE327671:BQE327673 CAA327671:CAA327673 CJW327671:CJW327673 CTS327671:CTS327673 DDO327671:DDO327673 DNK327671:DNK327673 DXG327671:DXG327673 EHC327671:EHC327673 EQY327671:EQY327673 FAU327671:FAU327673 FKQ327671:FKQ327673 FUM327671:FUM327673 GEI327671:GEI327673 GOE327671:GOE327673 GYA327671:GYA327673 HHW327671:HHW327673 HRS327671:HRS327673 IBO327671:IBO327673 ILK327671:ILK327673 IVG327671:IVG327673 JFC327671:JFC327673 JOY327671:JOY327673 JYU327671:JYU327673 KIQ327671:KIQ327673 KSM327671:KSM327673 LCI327671:LCI327673 LME327671:LME327673 LWA327671:LWA327673 MFW327671:MFW327673 MPS327671:MPS327673 MZO327671:MZO327673 NJK327671:NJK327673 NTG327671:NTG327673 ODC327671:ODC327673 OMY327671:OMY327673 OWU327671:OWU327673 PGQ327671:PGQ327673 PQM327671:PQM327673 QAI327671:QAI327673 QKE327671:QKE327673 QUA327671:QUA327673 RDW327671:RDW327673 RNS327671:RNS327673 RXO327671:RXO327673 SHK327671:SHK327673 SRG327671:SRG327673 TBC327671:TBC327673 TKY327671:TKY327673 TUU327671:TUU327673 UEQ327671:UEQ327673 UOM327671:UOM327673 UYI327671:UYI327673 VIE327671:VIE327673 VSA327671:VSA327673 WBW327671:WBW327673 WLS327671:WLS327673 WVO327671:WVO327673 JC393207:JC393209 SY393207:SY393209 ACU393207:ACU393209 AMQ393207:AMQ393209 AWM393207:AWM393209 BGI393207:BGI393209 BQE393207:BQE393209 CAA393207:CAA393209 CJW393207:CJW393209 CTS393207:CTS393209 DDO393207:DDO393209 DNK393207:DNK393209 DXG393207:DXG393209 EHC393207:EHC393209 EQY393207:EQY393209 FAU393207:FAU393209 FKQ393207:FKQ393209 FUM393207:FUM393209 GEI393207:GEI393209 GOE393207:GOE393209 GYA393207:GYA393209 HHW393207:HHW393209 HRS393207:HRS393209 IBO393207:IBO393209 ILK393207:ILK393209 IVG393207:IVG393209 JFC393207:JFC393209 JOY393207:JOY393209 JYU393207:JYU393209 KIQ393207:KIQ393209 KSM393207:KSM393209 LCI393207:LCI393209 LME393207:LME393209 LWA393207:LWA393209 MFW393207:MFW393209 MPS393207:MPS393209 MZO393207:MZO393209 NJK393207:NJK393209 NTG393207:NTG393209 ODC393207:ODC393209 OMY393207:OMY393209 OWU393207:OWU393209 PGQ393207:PGQ393209 PQM393207:PQM393209 QAI393207:QAI393209 QKE393207:QKE393209 QUA393207:QUA393209 RDW393207:RDW393209 RNS393207:RNS393209 RXO393207:RXO393209 SHK393207:SHK393209 SRG393207:SRG393209 TBC393207:TBC393209 TKY393207:TKY393209 TUU393207:TUU393209 UEQ393207:UEQ393209 UOM393207:UOM393209 UYI393207:UYI393209 VIE393207:VIE393209 VSA393207:VSA393209 WBW393207:WBW393209 WLS393207:WLS393209 WVO393207:WVO393209 JC458743:JC458745 SY458743:SY458745 ACU458743:ACU458745 AMQ458743:AMQ458745 AWM458743:AWM458745 BGI458743:BGI458745 BQE458743:BQE458745 CAA458743:CAA458745 CJW458743:CJW458745 CTS458743:CTS458745 DDO458743:DDO458745 DNK458743:DNK458745 DXG458743:DXG458745 EHC458743:EHC458745 EQY458743:EQY458745 FAU458743:FAU458745 FKQ458743:FKQ458745 FUM458743:FUM458745 GEI458743:GEI458745 GOE458743:GOE458745 GYA458743:GYA458745 HHW458743:HHW458745 HRS458743:HRS458745 IBO458743:IBO458745 ILK458743:ILK458745 IVG458743:IVG458745 JFC458743:JFC458745 JOY458743:JOY458745 JYU458743:JYU458745 KIQ458743:KIQ458745 KSM458743:KSM458745 LCI458743:LCI458745 LME458743:LME458745 LWA458743:LWA458745 MFW458743:MFW458745 MPS458743:MPS458745 MZO458743:MZO458745 NJK458743:NJK458745 NTG458743:NTG458745 ODC458743:ODC458745 OMY458743:OMY458745 OWU458743:OWU458745 PGQ458743:PGQ458745 PQM458743:PQM458745 QAI458743:QAI458745 QKE458743:QKE458745 QUA458743:QUA458745 RDW458743:RDW458745 RNS458743:RNS458745 RXO458743:RXO458745 SHK458743:SHK458745 SRG458743:SRG458745 TBC458743:TBC458745 TKY458743:TKY458745 TUU458743:TUU458745 UEQ458743:UEQ458745 UOM458743:UOM458745 UYI458743:UYI458745 VIE458743:VIE458745 VSA458743:VSA458745 WBW458743:WBW458745 WLS458743:WLS458745 WVO458743:WVO458745 JC524279:JC524281 SY524279:SY524281 ACU524279:ACU524281 AMQ524279:AMQ524281 AWM524279:AWM524281 BGI524279:BGI524281 BQE524279:BQE524281 CAA524279:CAA524281 CJW524279:CJW524281 CTS524279:CTS524281 DDO524279:DDO524281 DNK524279:DNK524281 DXG524279:DXG524281 EHC524279:EHC524281 EQY524279:EQY524281 FAU524279:FAU524281 FKQ524279:FKQ524281 FUM524279:FUM524281 GEI524279:GEI524281 GOE524279:GOE524281 GYA524279:GYA524281 HHW524279:HHW524281 HRS524279:HRS524281 IBO524279:IBO524281 ILK524279:ILK524281 IVG524279:IVG524281 JFC524279:JFC524281 JOY524279:JOY524281 JYU524279:JYU524281 KIQ524279:KIQ524281 KSM524279:KSM524281 LCI524279:LCI524281 LME524279:LME524281 LWA524279:LWA524281 MFW524279:MFW524281 MPS524279:MPS524281 MZO524279:MZO524281 NJK524279:NJK524281 NTG524279:NTG524281 ODC524279:ODC524281 OMY524279:OMY524281 OWU524279:OWU524281 PGQ524279:PGQ524281 PQM524279:PQM524281 QAI524279:QAI524281 QKE524279:QKE524281 QUA524279:QUA524281 RDW524279:RDW524281 RNS524279:RNS524281 RXO524279:RXO524281 SHK524279:SHK524281 SRG524279:SRG524281 TBC524279:TBC524281 TKY524279:TKY524281 TUU524279:TUU524281 UEQ524279:UEQ524281 UOM524279:UOM524281 UYI524279:UYI524281 VIE524279:VIE524281 VSA524279:VSA524281 WBW524279:WBW524281 WLS524279:WLS524281 WVO524279:WVO524281 JC589815:JC589817 SY589815:SY589817 ACU589815:ACU589817 AMQ589815:AMQ589817 AWM589815:AWM589817 BGI589815:BGI589817 BQE589815:BQE589817 CAA589815:CAA589817 CJW589815:CJW589817 CTS589815:CTS589817 DDO589815:DDO589817 DNK589815:DNK589817 DXG589815:DXG589817 EHC589815:EHC589817 EQY589815:EQY589817 FAU589815:FAU589817 FKQ589815:FKQ589817 FUM589815:FUM589817 GEI589815:GEI589817 GOE589815:GOE589817 GYA589815:GYA589817 HHW589815:HHW589817 HRS589815:HRS589817 IBO589815:IBO589817 ILK589815:ILK589817 IVG589815:IVG589817 JFC589815:JFC589817 JOY589815:JOY589817 JYU589815:JYU589817 KIQ589815:KIQ589817 KSM589815:KSM589817 LCI589815:LCI589817 LME589815:LME589817 LWA589815:LWA589817 MFW589815:MFW589817 MPS589815:MPS589817 MZO589815:MZO589817 NJK589815:NJK589817 NTG589815:NTG589817 ODC589815:ODC589817 OMY589815:OMY589817 OWU589815:OWU589817 PGQ589815:PGQ589817 PQM589815:PQM589817 QAI589815:QAI589817 QKE589815:QKE589817 QUA589815:QUA589817 RDW589815:RDW589817 RNS589815:RNS589817 RXO589815:RXO589817 SHK589815:SHK589817 SRG589815:SRG589817 TBC589815:TBC589817 TKY589815:TKY589817 TUU589815:TUU589817 UEQ589815:UEQ589817 UOM589815:UOM589817 UYI589815:UYI589817 VIE589815:VIE589817 VSA589815:VSA589817 WBW589815:WBW589817 WLS589815:WLS589817 WVO589815:WVO589817 JC655351:JC655353 SY655351:SY655353 ACU655351:ACU655353 AMQ655351:AMQ655353 AWM655351:AWM655353 BGI655351:BGI655353 BQE655351:BQE655353 CAA655351:CAA655353 CJW655351:CJW655353 CTS655351:CTS655353 DDO655351:DDO655353 DNK655351:DNK655353 DXG655351:DXG655353 EHC655351:EHC655353 EQY655351:EQY655353 FAU655351:FAU655353 FKQ655351:FKQ655353 FUM655351:FUM655353 GEI655351:GEI655353 GOE655351:GOE655353 GYA655351:GYA655353 HHW655351:HHW655353 HRS655351:HRS655353 IBO655351:IBO655353 ILK655351:ILK655353 IVG655351:IVG655353 JFC655351:JFC655353 JOY655351:JOY655353 JYU655351:JYU655353 KIQ655351:KIQ655353 KSM655351:KSM655353 LCI655351:LCI655353 LME655351:LME655353 LWA655351:LWA655353 MFW655351:MFW655353 MPS655351:MPS655353 MZO655351:MZO655353 NJK655351:NJK655353 NTG655351:NTG655353 ODC655351:ODC655353 OMY655351:OMY655353 OWU655351:OWU655353 PGQ655351:PGQ655353 PQM655351:PQM655353 QAI655351:QAI655353 QKE655351:QKE655353 QUA655351:QUA655353 RDW655351:RDW655353 RNS655351:RNS655353 RXO655351:RXO655353 SHK655351:SHK655353 SRG655351:SRG655353 TBC655351:TBC655353 TKY655351:TKY655353 TUU655351:TUU655353 UEQ655351:UEQ655353 UOM655351:UOM655353 UYI655351:UYI655353 VIE655351:VIE655353 VSA655351:VSA655353 WBW655351:WBW655353 WLS655351:WLS655353 WVO655351:WVO655353 JC720887:JC720889 SY720887:SY720889 ACU720887:ACU720889 AMQ720887:AMQ720889 AWM720887:AWM720889 BGI720887:BGI720889 BQE720887:BQE720889 CAA720887:CAA720889 CJW720887:CJW720889 CTS720887:CTS720889 DDO720887:DDO720889 DNK720887:DNK720889 DXG720887:DXG720889 EHC720887:EHC720889 EQY720887:EQY720889 FAU720887:FAU720889 FKQ720887:FKQ720889 FUM720887:FUM720889 GEI720887:GEI720889 GOE720887:GOE720889 GYA720887:GYA720889 HHW720887:HHW720889 HRS720887:HRS720889 IBO720887:IBO720889 ILK720887:ILK720889 IVG720887:IVG720889 JFC720887:JFC720889 JOY720887:JOY720889 JYU720887:JYU720889 KIQ720887:KIQ720889 KSM720887:KSM720889 LCI720887:LCI720889 LME720887:LME720889 LWA720887:LWA720889 MFW720887:MFW720889 MPS720887:MPS720889 MZO720887:MZO720889 NJK720887:NJK720889 NTG720887:NTG720889 ODC720887:ODC720889 OMY720887:OMY720889 OWU720887:OWU720889 PGQ720887:PGQ720889 PQM720887:PQM720889 QAI720887:QAI720889 QKE720887:QKE720889 QUA720887:QUA720889 RDW720887:RDW720889 RNS720887:RNS720889 RXO720887:RXO720889 SHK720887:SHK720889 SRG720887:SRG720889 TBC720887:TBC720889 TKY720887:TKY720889 TUU720887:TUU720889 UEQ720887:UEQ720889 UOM720887:UOM720889 UYI720887:UYI720889 VIE720887:VIE720889 VSA720887:VSA720889 WBW720887:WBW720889 WLS720887:WLS720889 WVO720887:WVO720889 JC786423:JC786425 SY786423:SY786425 ACU786423:ACU786425 AMQ786423:AMQ786425 AWM786423:AWM786425 BGI786423:BGI786425 BQE786423:BQE786425 CAA786423:CAA786425 CJW786423:CJW786425 CTS786423:CTS786425 DDO786423:DDO786425 DNK786423:DNK786425 DXG786423:DXG786425 EHC786423:EHC786425 EQY786423:EQY786425 FAU786423:FAU786425 FKQ786423:FKQ786425 FUM786423:FUM786425 GEI786423:GEI786425 GOE786423:GOE786425 GYA786423:GYA786425 HHW786423:HHW786425 HRS786423:HRS786425 IBO786423:IBO786425 ILK786423:ILK786425 IVG786423:IVG786425 JFC786423:JFC786425 JOY786423:JOY786425 JYU786423:JYU786425 KIQ786423:KIQ786425 KSM786423:KSM786425 LCI786423:LCI786425 LME786423:LME786425 LWA786423:LWA786425 MFW786423:MFW786425 MPS786423:MPS786425 MZO786423:MZO786425 NJK786423:NJK786425 NTG786423:NTG786425 ODC786423:ODC786425 OMY786423:OMY786425 OWU786423:OWU786425 PGQ786423:PGQ786425 PQM786423:PQM786425 QAI786423:QAI786425 QKE786423:QKE786425 QUA786423:QUA786425 RDW786423:RDW786425 RNS786423:RNS786425 RXO786423:RXO786425 SHK786423:SHK786425 SRG786423:SRG786425 TBC786423:TBC786425 TKY786423:TKY786425 TUU786423:TUU786425 UEQ786423:UEQ786425 UOM786423:UOM786425 UYI786423:UYI786425 VIE786423:VIE786425 VSA786423:VSA786425 WBW786423:WBW786425 WLS786423:WLS786425 WVO786423:WVO786425 JC851959:JC851961 SY851959:SY851961 ACU851959:ACU851961 AMQ851959:AMQ851961 AWM851959:AWM851961 BGI851959:BGI851961 BQE851959:BQE851961 CAA851959:CAA851961 CJW851959:CJW851961 CTS851959:CTS851961 DDO851959:DDO851961 DNK851959:DNK851961 DXG851959:DXG851961 EHC851959:EHC851961 EQY851959:EQY851961 FAU851959:FAU851961 FKQ851959:FKQ851961 FUM851959:FUM851961 GEI851959:GEI851961 GOE851959:GOE851961 GYA851959:GYA851961 HHW851959:HHW851961 HRS851959:HRS851961 IBO851959:IBO851961 ILK851959:ILK851961 IVG851959:IVG851961 JFC851959:JFC851961 JOY851959:JOY851961 JYU851959:JYU851961 KIQ851959:KIQ851961 KSM851959:KSM851961 LCI851959:LCI851961 LME851959:LME851961 LWA851959:LWA851961 MFW851959:MFW851961 MPS851959:MPS851961 MZO851959:MZO851961 NJK851959:NJK851961 NTG851959:NTG851961 ODC851959:ODC851961 OMY851959:OMY851961 OWU851959:OWU851961 PGQ851959:PGQ851961 PQM851959:PQM851961 QAI851959:QAI851961 QKE851959:QKE851961 QUA851959:QUA851961 RDW851959:RDW851961 RNS851959:RNS851961 RXO851959:RXO851961 SHK851959:SHK851961 SRG851959:SRG851961 TBC851959:TBC851961 TKY851959:TKY851961 TUU851959:TUU851961 UEQ851959:UEQ851961 UOM851959:UOM851961 UYI851959:UYI851961 VIE851959:VIE851961 VSA851959:VSA851961 WBW851959:WBW851961 WLS851959:WLS851961 WVO851959:WVO851961 JC917495:JC917497 SY917495:SY917497 ACU917495:ACU917497 AMQ917495:AMQ917497 AWM917495:AWM917497 BGI917495:BGI917497 BQE917495:BQE917497 CAA917495:CAA917497 CJW917495:CJW917497 CTS917495:CTS917497 DDO917495:DDO917497 DNK917495:DNK917497 DXG917495:DXG917497 EHC917495:EHC917497 EQY917495:EQY917497 FAU917495:FAU917497 FKQ917495:FKQ917497 FUM917495:FUM917497 GEI917495:GEI917497 GOE917495:GOE917497 GYA917495:GYA917497 HHW917495:HHW917497 HRS917495:HRS917497 IBO917495:IBO917497 ILK917495:ILK917497 IVG917495:IVG917497 JFC917495:JFC917497 JOY917495:JOY917497 JYU917495:JYU917497 KIQ917495:KIQ917497 KSM917495:KSM917497 LCI917495:LCI917497 LME917495:LME917497 LWA917495:LWA917497 MFW917495:MFW917497 MPS917495:MPS917497 MZO917495:MZO917497 NJK917495:NJK917497 NTG917495:NTG917497 ODC917495:ODC917497 OMY917495:OMY917497 OWU917495:OWU917497 PGQ917495:PGQ917497 PQM917495:PQM917497 QAI917495:QAI917497 QKE917495:QKE917497 QUA917495:QUA917497 RDW917495:RDW917497 RNS917495:RNS917497 RXO917495:RXO917497 SHK917495:SHK917497 SRG917495:SRG917497 TBC917495:TBC917497 TKY917495:TKY917497 TUU917495:TUU917497 UEQ917495:UEQ917497 UOM917495:UOM917497 UYI917495:UYI917497 VIE917495:VIE917497 VSA917495:VSA917497 WBW917495:WBW917497 WLS917495:WLS917497 WVO917495:WVO917497 JC983031:JC983033 SY983031:SY983033 ACU983031:ACU983033 AMQ983031:AMQ983033 AWM983031:AWM983033 BGI983031:BGI983033 BQE983031:BQE983033 CAA983031:CAA983033 CJW983031:CJW983033 CTS983031:CTS983033 DDO983031:DDO983033 DNK983031:DNK983033 DXG983031:DXG983033 EHC983031:EHC983033 EQY983031:EQY983033 FAU983031:FAU983033 FKQ983031:FKQ983033 FUM983031:FUM983033 GEI983031:GEI983033 GOE983031:GOE983033 GYA983031:GYA983033 HHW983031:HHW983033 HRS983031:HRS983033 IBO983031:IBO983033 ILK983031:ILK983033 IVG983031:IVG983033 JFC983031:JFC983033 JOY983031:JOY983033 JYU983031:JYU983033 KIQ983031:KIQ983033 KSM983031:KSM983033 LCI983031:LCI983033 LME983031:LME983033 LWA983031:LWA983033 MFW983031:MFW983033 MPS983031:MPS983033 MZO983031:MZO983033 NJK983031:NJK983033 NTG983031:NTG983033 ODC983031:ODC983033 OMY983031:OMY983033 OWU983031:OWU983033 PGQ983031:PGQ983033 PQM983031:PQM983033 QAI983031:QAI983033 QKE983031:QKE983033 QUA983031:QUA983033 RDW983031:RDW983033 RNS983031:RNS983033 RXO983031:RXO983033 SHK983031:SHK983033 SRG983031:SRG983033 TBC983031:TBC983033 TKY983031:TKY983033 TUU983031:TUU983033 UEQ983031:UEQ983033 UOM983031:UOM983033 UYI983031:UYI983033 VIE983031:VIE983033 VSA983031:VSA983033 WBW983031:WBW983033 WLS983031:WLS983033 WVO983031:WVO983033 JC65505:JC65506 SY65505:SY65506 ACU65505:ACU65506 AMQ65505:AMQ65506 AWM65505:AWM65506 BGI65505:BGI65506 BQE65505:BQE65506 CAA65505:CAA65506 CJW65505:CJW65506 CTS65505:CTS65506 DDO65505:DDO65506 DNK65505:DNK65506 DXG65505:DXG65506 EHC65505:EHC65506 EQY65505:EQY65506 FAU65505:FAU65506 FKQ65505:FKQ65506 FUM65505:FUM65506 GEI65505:GEI65506 GOE65505:GOE65506 GYA65505:GYA65506 HHW65505:HHW65506 HRS65505:HRS65506 IBO65505:IBO65506 ILK65505:ILK65506 IVG65505:IVG65506 JFC65505:JFC65506 JOY65505:JOY65506 JYU65505:JYU65506 KIQ65505:KIQ65506 KSM65505:KSM65506 LCI65505:LCI65506 LME65505:LME65506 LWA65505:LWA65506 MFW65505:MFW65506 MPS65505:MPS65506 MZO65505:MZO65506 NJK65505:NJK65506 NTG65505:NTG65506 ODC65505:ODC65506 OMY65505:OMY65506 OWU65505:OWU65506 PGQ65505:PGQ65506 PQM65505:PQM65506 QAI65505:QAI65506 QKE65505:QKE65506 QUA65505:QUA65506 RDW65505:RDW65506 RNS65505:RNS65506 RXO65505:RXO65506 SHK65505:SHK65506 SRG65505:SRG65506 TBC65505:TBC65506 TKY65505:TKY65506 TUU65505:TUU65506 UEQ65505:UEQ65506 UOM65505:UOM65506 UYI65505:UYI65506 VIE65505:VIE65506 VSA65505:VSA65506 WBW65505:WBW65506 WLS65505:WLS65506 WVO65505:WVO65506 JC131041:JC131042 SY131041:SY131042 ACU131041:ACU131042 AMQ131041:AMQ131042 AWM131041:AWM131042 BGI131041:BGI131042 BQE131041:BQE131042 CAA131041:CAA131042 CJW131041:CJW131042 CTS131041:CTS131042 DDO131041:DDO131042 DNK131041:DNK131042 DXG131041:DXG131042 EHC131041:EHC131042 EQY131041:EQY131042 FAU131041:FAU131042 FKQ131041:FKQ131042 FUM131041:FUM131042 GEI131041:GEI131042 GOE131041:GOE131042 GYA131041:GYA131042 HHW131041:HHW131042 HRS131041:HRS131042 IBO131041:IBO131042 ILK131041:ILK131042 IVG131041:IVG131042 JFC131041:JFC131042 JOY131041:JOY131042 JYU131041:JYU131042 KIQ131041:KIQ131042 KSM131041:KSM131042 LCI131041:LCI131042 LME131041:LME131042 LWA131041:LWA131042 MFW131041:MFW131042 MPS131041:MPS131042 MZO131041:MZO131042 NJK131041:NJK131042 NTG131041:NTG131042 ODC131041:ODC131042 OMY131041:OMY131042 OWU131041:OWU131042 PGQ131041:PGQ131042 PQM131041:PQM131042 QAI131041:QAI131042 QKE131041:QKE131042 QUA131041:QUA131042 RDW131041:RDW131042 RNS131041:RNS131042 RXO131041:RXO131042 SHK131041:SHK131042 SRG131041:SRG131042 TBC131041:TBC131042 TKY131041:TKY131042 TUU131041:TUU131042 UEQ131041:UEQ131042 UOM131041:UOM131042 UYI131041:UYI131042 VIE131041:VIE131042 VSA131041:VSA131042 WBW131041:WBW131042 WLS131041:WLS131042 WVO131041:WVO131042 JC196577:JC196578 SY196577:SY196578 ACU196577:ACU196578 AMQ196577:AMQ196578 AWM196577:AWM196578 BGI196577:BGI196578 BQE196577:BQE196578 CAA196577:CAA196578 CJW196577:CJW196578 CTS196577:CTS196578 DDO196577:DDO196578 DNK196577:DNK196578 DXG196577:DXG196578 EHC196577:EHC196578 EQY196577:EQY196578 FAU196577:FAU196578 FKQ196577:FKQ196578 FUM196577:FUM196578 GEI196577:GEI196578 GOE196577:GOE196578 GYA196577:GYA196578 HHW196577:HHW196578 HRS196577:HRS196578 IBO196577:IBO196578 ILK196577:ILK196578 IVG196577:IVG196578 JFC196577:JFC196578 JOY196577:JOY196578 JYU196577:JYU196578 KIQ196577:KIQ196578 KSM196577:KSM196578 LCI196577:LCI196578 LME196577:LME196578 LWA196577:LWA196578 MFW196577:MFW196578 MPS196577:MPS196578 MZO196577:MZO196578 NJK196577:NJK196578 NTG196577:NTG196578 ODC196577:ODC196578 OMY196577:OMY196578 OWU196577:OWU196578 PGQ196577:PGQ196578 PQM196577:PQM196578 QAI196577:QAI196578 QKE196577:QKE196578 QUA196577:QUA196578 RDW196577:RDW196578 RNS196577:RNS196578 RXO196577:RXO196578 SHK196577:SHK196578 SRG196577:SRG196578 TBC196577:TBC196578 TKY196577:TKY196578 TUU196577:TUU196578 UEQ196577:UEQ196578 UOM196577:UOM196578 UYI196577:UYI196578 VIE196577:VIE196578 VSA196577:VSA196578 WBW196577:WBW196578 WLS196577:WLS196578 WVO196577:WVO196578 JC262113:JC262114 SY262113:SY262114 ACU262113:ACU262114 AMQ262113:AMQ262114 AWM262113:AWM262114 BGI262113:BGI262114 BQE262113:BQE262114 CAA262113:CAA262114 CJW262113:CJW262114 CTS262113:CTS262114 DDO262113:DDO262114 DNK262113:DNK262114 DXG262113:DXG262114 EHC262113:EHC262114 EQY262113:EQY262114 FAU262113:FAU262114 FKQ262113:FKQ262114 FUM262113:FUM262114 GEI262113:GEI262114 GOE262113:GOE262114 GYA262113:GYA262114 HHW262113:HHW262114 HRS262113:HRS262114 IBO262113:IBO262114 ILK262113:ILK262114 IVG262113:IVG262114 JFC262113:JFC262114 JOY262113:JOY262114 JYU262113:JYU262114 KIQ262113:KIQ262114 KSM262113:KSM262114 LCI262113:LCI262114 LME262113:LME262114 LWA262113:LWA262114 MFW262113:MFW262114 MPS262113:MPS262114 MZO262113:MZO262114 NJK262113:NJK262114 NTG262113:NTG262114 ODC262113:ODC262114 OMY262113:OMY262114 OWU262113:OWU262114 PGQ262113:PGQ262114 PQM262113:PQM262114 QAI262113:QAI262114 QKE262113:QKE262114 QUA262113:QUA262114 RDW262113:RDW262114 RNS262113:RNS262114 RXO262113:RXO262114 SHK262113:SHK262114 SRG262113:SRG262114 TBC262113:TBC262114 TKY262113:TKY262114 TUU262113:TUU262114 UEQ262113:UEQ262114 UOM262113:UOM262114 UYI262113:UYI262114 VIE262113:VIE262114 VSA262113:VSA262114 WBW262113:WBW262114 WLS262113:WLS262114 WVO262113:WVO262114 JC327649:JC327650 SY327649:SY327650 ACU327649:ACU327650 AMQ327649:AMQ327650 AWM327649:AWM327650 BGI327649:BGI327650 BQE327649:BQE327650 CAA327649:CAA327650 CJW327649:CJW327650 CTS327649:CTS327650 DDO327649:DDO327650 DNK327649:DNK327650 DXG327649:DXG327650 EHC327649:EHC327650 EQY327649:EQY327650 FAU327649:FAU327650 FKQ327649:FKQ327650 FUM327649:FUM327650 GEI327649:GEI327650 GOE327649:GOE327650 GYA327649:GYA327650 HHW327649:HHW327650 HRS327649:HRS327650 IBO327649:IBO327650 ILK327649:ILK327650 IVG327649:IVG327650 JFC327649:JFC327650 JOY327649:JOY327650 JYU327649:JYU327650 KIQ327649:KIQ327650 KSM327649:KSM327650 LCI327649:LCI327650 LME327649:LME327650 LWA327649:LWA327650 MFW327649:MFW327650 MPS327649:MPS327650 MZO327649:MZO327650 NJK327649:NJK327650 NTG327649:NTG327650 ODC327649:ODC327650 OMY327649:OMY327650 OWU327649:OWU327650 PGQ327649:PGQ327650 PQM327649:PQM327650 QAI327649:QAI327650 QKE327649:QKE327650 QUA327649:QUA327650 RDW327649:RDW327650 RNS327649:RNS327650 RXO327649:RXO327650 SHK327649:SHK327650 SRG327649:SRG327650 TBC327649:TBC327650 TKY327649:TKY327650 TUU327649:TUU327650 UEQ327649:UEQ327650 UOM327649:UOM327650 UYI327649:UYI327650 VIE327649:VIE327650 VSA327649:VSA327650 WBW327649:WBW327650 WLS327649:WLS327650 WVO327649:WVO327650 JC393185:JC393186 SY393185:SY393186 ACU393185:ACU393186 AMQ393185:AMQ393186 AWM393185:AWM393186 BGI393185:BGI393186 BQE393185:BQE393186 CAA393185:CAA393186 CJW393185:CJW393186 CTS393185:CTS393186 DDO393185:DDO393186 DNK393185:DNK393186 DXG393185:DXG393186 EHC393185:EHC393186 EQY393185:EQY393186 FAU393185:FAU393186 FKQ393185:FKQ393186 FUM393185:FUM393186 GEI393185:GEI393186 GOE393185:GOE393186 GYA393185:GYA393186 HHW393185:HHW393186 HRS393185:HRS393186 IBO393185:IBO393186 ILK393185:ILK393186 IVG393185:IVG393186 JFC393185:JFC393186 JOY393185:JOY393186 JYU393185:JYU393186 KIQ393185:KIQ393186 KSM393185:KSM393186 LCI393185:LCI393186 LME393185:LME393186 LWA393185:LWA393186 MFW393185:MFW393186 MPS393185:MPS393186 MZO393185:MZO393186 NJK393185:NJK393186 NTG393185:NTG393186 ODC393185:ODC393186 OMY393185:OMY393186 OWU393185:OWU393186 PGQ393185:PGQ393186 PQM393185:PQM393186 QAI393185:QAI393186 QKE393185:QKE393186 QUA393185:QUA393186 RDW393185:RDW393186 RNS393185:RNS393186 RXO393185:RXO393186 SHK393185:SHK393186 SRG393185:SRG393186 TBC393185:TBC393186 TKY393185:TKY393186 TUU393185:TUU393186 UEQ393185:UEQ393186 UOM393185:UOM393186 UYI393185:UYI393186 VIE393185:VIE393186 VSA393185:VSA393186 WBW393185:WBW393186 WLS393185:WLS393186 WVO393185:WVO393186 JC458721:JC458722 SY458721:SY458722 ACU458721:ACU458722 AMQ458721:AMQ458722 AWM458721:AWM458722 BGI458721:BGI458722 BQE458721:BQE458722 CAA458721:CAA458722 CJW458721:CJW458722 CTS458721:CTS458722 DDO458721:DDO458722 DNK458721:DNK458722 DXG458721:DXG458722 EHC458721:EHC458722 EQY458721:EQY458722 FAU458721:FAU458722 FKQ458721:FKQ458722 FUM458721:FUM458722 GEI458721:GEI458722 GOE458721:GOE458722 GYA458721:GYA458722 HHW458721:HHW458722 HRS458721:HRS458722 IBO458721:IBO458722 ILK458721:ILK458722 IVG458721:IVG458722 JFC458721:JFC458722 JOY458721:JOY458722 JYU458721:JYU458722 KIQ458721:KIQ458722 KSM458721:KSM458722 LCI458721:LCI458722 LME458721:LME458722 LWA458721:LWA458722 MFW458721:MFW458722 MPS458721:MPS458722 MZO458721:MZO458722 NJK458721:NJK458722 NTG458721:NTG458722 ODC458721:ODC458722 OMY458721:OMY458722 OWU458721:OWU458722 PGQ458721:PGQ458722 PQM458721:PQM458722 QAI458721:QAI458722 QKE458721:QKE458722 QUA458721:QUA458722 RDW458721:RDW458722 RNS458721:RNS458722 RXO458721:RXO458722 SHK458721:SHK458722 SRG458721:SRG458722 TBC458721:TBC458722 TKY458721:TKY458722 TUU458721:TUU458722 UEQ458721:UEQ458722 UOM458721:UOM458722 UYI458721:UYI458722 VIE458721:VIE458722 VSA458721:VSA458722 WBW458721:WBW458722 WLS458721:WLS458722 WVO458721:WVO458722 JC524257:JC524258 SY524257:SY524258 ACU524257:ACU524258 AMQ524257:AMQ524258 AWM524257:AWM524258 BGI524257:BGI524258 BQE524257:BQE524258 CAA524257:CAA524258 CJW524257:CJW524258 CTS524257:CTS524258 DDO524257:DDO524258 DNK524257:DNK524258 DXG524257:DXG524258 EHC524257:EHC524258 EQY524257:EQY524258 FAU524257:FAU524258 FKQ524257:FKQ524258 FUM524257:FUM524258 GEI524257:GEI524258 GOE524257:GOE524258 GYA524257:GYA524258 HHW524257:HHW524258 HRS524257:HRS524258 IBO524257:IBO524258 ILK524257:ILK524258 IVG524257:IVG524258 JFC524257:JFC524258 JOY524257:JOY524258 JYU524257:JYU524258 KIQ524257:KIQ524258 KSM524257:KSM524258 LCI524257:LCI524258 LME524257:LME524258 LWA524257:LWA524258 MFW524257:MFW524258 MPS524257:MPS524258 MZO524257:MZO524258 NJK524257:NJK524258 NTG524257:NTG524258 ODC524257:ODC524258 OMY524257:OMY524258 OWU524257:OWU524258 PGQ524257:PGQ524258 PQM524257:PQM524258 QAI524257:QAI524258 QKE524257:QKE524258 QUA524257:QUA524258 RDW524257:RDW524258 RNS524257:RNS524258 RXO524257:RXO524258 SHK524257:SHK524258 SRG524257:SRG524258 TBC524257:TBC524258 TKY524257:TKY524258 TUU524257:TUU524258 UEQ524257:UEQ524258 UOM524257:UOM524258 UYI524257:UYI524258 VIE524257:VIE524258 VSA524257:VSA524258 WBW524257:WBW524258 WLS524257:WLS524258 WVO524257:WVO524258 JC589793:JC589794 SY589793:SY589794 ACU589793:ACU589794 AMQ589793:AMQ589794 AWM589793:AWM589794 BGI589793:BGI589794 BQE589793:BQE589794 CAA589793:CAA589794 CJW589793:CJW589794 CTS589793:CTS589794 DDO589793:DDO589794 DNK589793:DNK589794 DXG589793:DXG589794 EHC589793:EHC589794 EQY589793:EQY589794 FAU589793:FAU589794 FKQ589793:FKQ589794 FUM589793:FUM589794 GEI589793:GEI589794 GOE589793:GOE589794 GYA589793:GYA589794 HHW589793:HHW589794 HRS589793:HRS589794 IBO589793:IBO589794 ILK589793:ILK589794 IVG589793:IVG589794 JFC589793:JFC589794 JOY589793:JOY589794 JYU589793:JYU589794 KIQ589793:KIQ589794 KSM589793:KSM589794 LCI589793:LCI589794 LME589793:LME589794 LWA589793:LWA589794 MFW589793:MFW589794 MPS589793:MPS589794 MZO589793:MZO589794 NJK589793:NJK589794 NTG589793:NTG589794 ODC589793:ODC589794 OMY589793:OMY589794 OWU589793:OWU589794 PGQ589793:PGQ589794 PQM589793:PQM589794 QAI589793:QAI589794 QKE589793:QKE589794 QUA589793:QUA589794 RDW589793:RDW589794 RNS589793:RNS589794 RXO589793:RXO589794 SHK589793:SHK589794 SRG589793:SRG589794 TBC589793:TBC589794 TKY589793:TKY589794 TUU589793:TUU589794 UEQ589793:UEQ589794 UOM589793:UOM589794 UYI589793:UYI589794 VIE589793:VIE589794 VSA589793:VSA589794 WBW589793:WBW589794 WLS589793:WLS589794 WVO589793:WVO589794 JC655329:JC655330 SY655329:SY655330 ACU655329:ACU655330 AMQ655329:AMQ655330 AWM655329:AWM655330 BGI655329:BGI655330 BQE655329:BQE655330 CAA655329:CAA655330 CJW655329:CJW655330 CTS655329:CTS655330 DDO655329:DDO655330 DNK655329:DNK655330 DXG655329:DXG655330 EHC655329:EHC655330 EQY655329:EQY655330 FAU655329:FAU655330 FKQ655329:FKQ655330 FUM655329:FUM655330 GEI655329:GEI655330 GOE655329:GOE655330 GYA655329:GYA655330 HHW655329:HHW655330 HRS655329:HRS655330 IBO655329:IBO655330 ILK655329:ILK655330 IVG655329:IVG655330 JFC655329:JFC655330 JOY655329:JOY655330 JYU655329:JYU655330 KIQ655329:KIQ655330 KSM655329:KSM655330 LCI655329:LCI655330 LME655329:LME655330 LWA655329:LWA655330 MFW655329:MFW655330 MPS655329:MPS655330 MZO655329:MZO655330 NJK655329:NJK655330 NTG655329:NTG655330 ODC655329:ODC655330 OMY655329:OMY655330 OWU655329:OWU655330 PGQ655329:PGQ655330 PQM655329:PQM655330 QAI655329:QAI655330 QKE655329:QKE655330 QUA655329:QUA655330 RDW655329:RDW655330 RNS655329:RNS655330 RXO655329:RXO655330 SHK655329:SHK655330 SRG655329:SRG655330 TBC655329:TBC655330 TKY655329:TKY655330 TUU655329:TUU655330 UEQ655329:UEQ655330 UOM655329:UOM655330 UYI655329:UYI655330 VIE655329:VIE655330 VSA655329:VSA655330 WBW655329:WBW655330 WLS655329:WLS655330 WVO655329:WVO655330 JC720865:JC720866 SY720865:SY720866 ACU720865:ACU720866 AMQ720865:AMQ720866 AWM720865:AWM720866 BGI720865:BGI720866 BQE720865:BQE720866 CAA720865:CAA720866 CJW720865:CJW720866 CTS720865:CTS720866 DDO720865:DDO720866 DNK720865:DNK720866 DXG720865:DXG720866 EHC720865:EHC720866 EQY720865:EQY720866 FAU720865:FAU720866 FKQ720865:FKQ720866 FUM720865:FUM720866 GEI720865:GEI720866 GOE720865:GOE720866 GYA720865:GYA720866 HHW720865:HHW720866 HRS720865:HRS720866 IBO720865:IBO720866 ILK720865:ILK720866 IVG720865:IVG720866 JFC720865:JFC720866 JOY720865:JOY720866 JYU720865:JYU720866 KIQ720865:KIQ720866 KSM720865:KSM720866 LCI720865:LCI720866 LME720865:LME720866 LWA720865:LWA720866 MFW720865:MFW720866 MPS720865:MPS720866 MZO720865:MZO720866 NJK720865:NJK720866 NTG720865:NTG720866 ODC720865:ODC720866 OMY720865:OMY720866 OWU720865:OWU720866 PGQ720865:PGQ720866 PQM720865:PQM720866 QAI720865:QAI720866 QKE720865:QKE720866 QUA720865:QUA720866 RDW720865:RDW720866 RNS720865:RNS720866 RXO720865:RXO720866 SHK720865:SHK720866 SRG720865:SRG720866 TBC720865:TBC720866 TKY720865:TKY720866 TUU720865:TUU720866 UEQ720865:UEQ720866 UOM720865:UOM720866 UYI720865:UYI720866 VIE720865:VIE720866 VSA720865:VSA720866 WBW720865:WBW720866 WLS720865:WLS720866 WVO720865:WVO720866 JC786401:JC786402 SY786401:SY786402 ACU786401:ACU786402 AMQ786401:AMQ786402 AWM786401:AWM786402 BGI786401:BGI786402 BQE786401:BQE786402 CAA786401:CAA786402 CJW786401:CJW786402 CTS786401:CTS786402 DDO786401:DDO786402 DNK786401:DNK786402 DXG786401:DXG786402 EHC786401:EHC786402 EQY786401:EQY786402 FAU786401:FAU786402 FKQ786401:FKQ786402 FUM786401:FUM786402 GEI786401:GEI786402 GOE786401:GOE786402 GYA786401:GYA786402 HHW786401:HHW786402 HRS786401:HRS786402 IBO786401:IBO786402 ILK786401:ILK786402 IVG786401:IVG786402 JFC786401:JFC786402 JOY786401:JOY786402 JYU786401:JYU786402 KIQ786401:KIQ786402 KSM786401:KSM786402 LCI786401:LCI786402 LME786401:LME786402 LWA786401:LWA786402 MFW786401:MFW786402 MPS786401:MPS786402 MZO786401:MZO786402 NJK786401:NJK786402 NTG786401:NTG786402 ODC786401:ODC786402 OMY786401:OMY786402 OWU786401:OWU786402 PGQ786401:PGQ786402 PQM786401:PQM786402 QAI786401:QAI786402 QKE786401:QKE786402 QUA786401:QUA786402 RDW786401:RDW786402 RNS786401:RNS786402 RXO786401:RXO786402 SHK786401:SHK786402 SRG786401:SRG786402 TBC786401:TBC786402 TKY786401:TKY786402 TUU786401:TUU786402 UEQ786401:UEQ786402 UOM786401:UOM786402 UYI786401:UYI786402 VIE786401:VIE786402 VSA786401:VSA786402 WBW786401:WBW786402 WLS786401:WLS786402 WVO786401:WVO786402 JC851937:JC851938 SY851937:SY851938 ACU851937:ACU851938 AMQ851937:AMQ851938 AWM851937:AWM851938 BGI851937:BGI851938 BQE851937:BQE851938 CAA851937:CAA851938 CJW851937:CJW851938 CTS851937:CTS851938 DDO851937:DDO851938 DNK851937:DNK851938 DXG851937:DXG851938 EHC851937:EHC851938 EQY851937:EQY851938 FAU851937:FAU851938 FKQ851937:FKQ851938 FUM851937:FUM851938 GEI851937:GEI851938 GOE851937:GOE851938 GYA851937:GYA851938 HHW851937:HHW851938 HRS851937:HRS851938 IBO851937:IBO851938 ILK851937:ILK851938 IVG851937:IVG851938 JFC851937:JFC851938 JOY851937:JOY851938 JYU851937:JYU851938 KIQ851937:KIQ851938 KSM851937:KSM851938 LCI851937:LCI851938 LME851937:LME851938 LWA851937:LWA851938 MFW851937:MFW851938 MPS851937:MPS851938 MZO851937:MZO851938 NJK851937:NJK851938 NTG851937:NTG851938 ODC851937:ODC851938 OMY851937:OMY851938 OWU851937:OWU851938 PGQ851937:PGQ851938 PQM851937:PQM851938 QAI851937:QAI851938 QKE851937:QKE851938 QUA851937:QUA851938 RDW851937:RDW851938 RNS851937:RNS851938 RXO851937:RXO851938 SHK851937:SHK851938 SRG851937:SRG851938 TBC851937:TBC851938 TKY851937:TKY851938 TUU851937:TUU851938 UEQ851937:UEQ851938 UOM851937:UOM851938 UYI851937:UYI851938 VIE851937:VIE851938 VSA851937:VSA851938 WBW851937:WBW851938 WLS851937:WLS851938 WVO851937:WVO851938 JC917473:JC917474 SY917473:SY917474 ACU917473:ACU917474 AMQ917473:AMQ917474 AWM917473:AWM917474 BGI917473:BGI917474 BQE917473:BQE917474 CAA917473:CAA917474 CJW917473:CJW917474 CTS917473:CTS917474 DDO917473:DDO917474 DNK917473:DNK917474 DXG917473:DXG917474 EHC917473:EHC917474 EQY917473:EQY917474 FAU917473:FAU917474 FKQ917473:FKQ917474 FUM917473:FUM917474 GEI917473:GEI917474 GOE917473:GOE917474 GYA917473:GYA917474 HHW917473:HHW917474 HRS917473:HRS917474 IBO917473:IBO917474 ILK917473:ILK917474 IVG917473:IVG917474 JFC917473:JFC917474 JOY917473:JOY917474 JYU917473:JYU917474 KIQ917473:KIQ917474 KSM917473:KSM917474 LCI917473:LCI917474 LME917473:LME917474 LWA917473:LWA917474 MFW917473:MFW917474 MPS917473:MPS917474 MZO917473:MZO917474 NJK917473:NJK917474 NTG917473:NTG917474 ODC917473:ODC917474 OMY917473:OMY917474 OWU917473:OWU917474 PGQ917473:PGQ917474 PQM917473:PQM917474 QAI917473:QAI917474 QKE917473:QKE917474 QUA917473:QUA917474 RDW917473:RDW917474 RNS917473:RNS917474 RXO917473:RXO917474 SHK917473:SHK917474 SRG917473:SRG917474 TBC917473:TBC917474 TKY917473:TKY917474 TUU917473:TUU917474 UEQ917473:UEQ917474 UOM917473:UOM917474 UYI917473:UYI917474 VIE917473:VIE917474 VSA917473:VSA917474 WBW917473:WBW917474 WLS917473:WLS917474 WVO917473:WVO917474 JC983009:JC983010 SY983009:SY983010 ACU983009:ACU983010 AMQ983009:AMQ983010 AWM983009:AWM983010 BGI983009:BGI983010 BQE983009:BQE983010 CAA983009:CAA983010 CJW983009:CJW983010 CTS983009:CTS983010 DDO983009:DDO983010 DNK983009:DNK983010 DXG983009:DXG983010 EHC983009:EHC983010 EQY983009:EQY983010 FAU983009:FAU983010 FKQ983009:FKQ983010 FUM983009:FUM983010 GEI983009:GEI983010 GOE983009:GOE983010 GYA983009:GYA983010 HHW983009:HHW983010 HRS983009:HRS983010 IBO983009:IBO983010 ILK983009:ILK983010 IVG983009:IVG983010 JFC983009:JFC983010 JOY983009:JOY983010 JYU983009:JYU983010 KIQ983009:KIQ983010 KSM983009:KSM983010 LCI983009:LCI983010 LME983009:LME983010 LWA983009:LWA983010 MFW983009:MFW983010 MPS983009:MPS983010 MZO983009:MZO983010 NJK983009:NJK983010 NTG983009:NTG983010 ODC983009:ODC983010 OMY983009:OMY983010 OWU983009:OWU983010 PGQ983009:PGQ983010 PQM983009:PQM983010 QAI983009:QAI983010 QKE983009:QKE983010 QUA983009:QUA983010 RDW983009:RDW983010 RNS983009:RNS983010 RXO983009:RXO983010 SHK983009:SHK983010 SRG983009:SRG983010 TBC983009:TBC983010 TKY983009:TKY983010 TUU983009:TUU983010 UEQ983009:UEQ983010 UOM983009:UOM983010 UYI983009:UYI983010 VIE983009:VIE983010 VSA983009:VSA983010 WBW983009:WBW983010 WLS983009:WLS983010 WVO983009:WVO983010 JC65508:JC65510 SY65508:SY65510 ACU65508:ACU65510 AMQ65508:AMQ65510 AWM65508:AWM65510 BGI65508:BGI65510 BQE65508:BQE65510 CAA65508:CAA65510 CJW65508:CJW65510 CTS65508:CTS65510 DDO65508:DDO65510 DNK65508:DNK65510 DXG65508:DXG65510 EHC65508:EHC65510 EQY65508:EQY65510 FAU65508:FAU65510 FKQ65508:FKQ65510 FUM65508:FUM65510 GEI65508:GEI65510 GOE65508:GOE65510 GYA65508:GYA65510 HHW65508:HHW65510 HRS65508:HRS65510 IBO65508:IBO65510 ILK65508:ILK65510 IVG65508:IVG65510 JFC65508:JFC65510 JOY65508:JOY65510 JYU65508:JYU65510 KIQ65508:KIQ65510 KSM65508:KSM65510 LCI65508:LCI65510 LME65508:LME65510 LWA65508:LWA65510 MFW65508:MFW65510 MPS65508:MPS65510 MZO65508:MZO65510 NJK65508:NJK65510 NTG65508:NTG65510 ODC65508:ODC65510 OMY65508:OMY65510 OWU65508:OWU65510 PGQ65508:PGQ65510 PQM65508:PQM65510 QAI65508:QAI65510 QKE65508:QKE65510 QUA65508:QUA65510 RDW65508:RDW65510 RNS65508:RNS65510 RXO65508:RXO65510 SHK65508:SHK65510 SRG65508:SRG65510 TBC65508:TBC65510 TKY65508:TKY65510 TUU65508:TUU65510 UEQ65508:UEQ65510 UOM65508:UOM65510 UYI65508:UYI65510 VIE65508:VIE65510 VSA65508:VSA65510 WBW65508:WBW65510 WLS65508:WLS65510 WVO65508:WVO65510 JC131044:JC131046 SY131044:SY131046 ACU131044:ACU131046 AMQ131044:AMQ131046 AWM131044:AWM131046 BGI131044:BGI131046 BQE131044:BQE131046 CAA131044:CAA131046 CJW131044:CJW131046 CTS131044:CTS131046 DDO131044:DDO131046 DNK131044:DNK131046 DXG131044:DXG131046 EHC131044:EHC131046 EQY131044:EQY131046 FAU131044:FAU131046 FKQ131044:FKQ131046 FUM131044:FUM131046 GEI131044:GEI131046 GOE131044:GOE131046 GYA131044:GYA131046 HHW131044:HHW131046 HRS131044:HRS131046 IBO131044:IBO131046 ILK131044:ILK131046 IVG131044:IVG131046 JFC131044:JFC131046 JOY131044:JOY131046 JYU131044:JYU131046 KIQ131044:KIQ131046 KSM131044:KSM131046 LCI131044:LCI131046 LME131044:LME131046 LWA131044:LWA131046 MFW131044:MFW131046 MPS131044:MPS131046 MZO131044:MZO131046 NJK131044:NJK131046 NTG131044:NTG131046 ODC131044:ODC131046 OMY131044:OMY131046 OWU131044:OWU131046 PGQ131044:PGQ131046 PQM131044:PQM131046 QAI131044:QAI131046 QKE131044:QKE131046 QUA131044:QUA131046 RDW131044:RDW131046 RNS131044:RNS131046 RXO131044:RXO131046 SHK131044:SHK131046 SRG131044:SRG131046 TBC131044:TBC131046 TKY131044:TKY131046 TUU131044:TUU131046 UEQ131044:UEQ131046 UOM131044:UOM131046 UYI131044:UYI131046 VIE131044:VIE131046 VSA131044:VSA131046 WBW131044:WBW131046 WLS131044:WLS131046 WVO131044:WVO131046 JC196580:JC196582 SY196580:SY196582 ACU196580:ACU196582 AMQ196580:AMQ196582 AWM196580:AWM196582 BGI196580:BGI196582 BQE196580:BQE196582 CAA196580:CAA196582 CJW196580:CJW196582 CTS196580:CTS196582 DDO196580:DDO196582 DNK196580:DNK196582 DXG196580:DXG196582 EHC196580:EHC196582 EQY196580:EQY196582 FAU196580:FAU196582 FKQ196580:FKQ196582 FUM196580:FUM196582 GEI196580:GEI196582 GOE196580:GOE196582 GYA196580:GYA196582 HHW196580:HHW196582 HRS196580:HRS196582 IBO196580:IBO196582 ILK196580:ILK196582 IVG196580:IVG196582 JFC196580:JFC196582 JOY196580:JOY196582 JYU196580:JYU196582 KIQ196580:KIQ196582 KSM196580:KSM196582 LCI196580:LCI196582 LME196580:LME196582 LWA196580:LWA196582 MFW196580:MFW196582 MPS196580:MPS196582 MZO196580:MZO196582 NJK196580:NJK196582 NTG196580:NTG196582 ODC196580:ODC196582 OMY196580:OMY196582 OWU196580:OWU196582 PGQ196580:PGQ196582 PQM196580:PQM196582 QAI196580:QAI196582 QKE196580:QKE196582 QUA196580:QUA196582 RDW196580:RDW196582 RNS196580:RNS196582 RXO196580:RXO196582 SHK196580:SHK196582 SRG196580:SRG196582 TBC196580:TBC196582 TKY196580:TKY196582 TUU196580:TUU196582 UEQ196580:UEQ196582 UOM196580:UOM196582 UYI196580:UYI196582 VIE196580:VIE196582 VSA196580:VSA196582 WBW196580:WBW196582 WLS196580:WLS196582 WVO196580:WVO196582 JC262116:JC262118 SY262116:SY262118 ACU262116:ACU262118 AMQ262116:AMQ262118 AWM262116:AWM262118 BGI262116:BGI262118 BQE262116:BQE262118 CAA262116:CAA262118 CJW262116:CJW262118 CTS262116:CTS262118 DDO262116:DDO262118 DNK262116:DNK262118 DXG262116:DXG262118 EHC262116:EHC262118 EQY262116:EQY262118 FAU262116:FAU262118 FKQ262116:FKQ262118 FUM262116:FUM262118 GEI262116:GEI262118 GOE262116:GOE262118 GYA262116:GYA262118 HHW262116:HHW262118 HRS262116:HRS262118 IBO262116:IBO262118 ILK262116:ILK262118 IVG262116:IVG262118 JFC262116:JFC262118 JOY262116:JOY262118 JYU262116:JYU262118 KIQ262116:KIQ262118 KSM262116:KSM262118 LCI262116:LCI262118 LME262116:LME262118 LWA262116:LWA262118 MFW262116:MFW262118 MPS262116:MPS262118 MZO262116:MZO262118 NJK262116:NJK262118 NTG262116:NTG262118 ODC262116:ODC262118 OMY262116:OMY262118 OWU262116:OWU262118 PGQ262116:PGQ262118 PQM262116:PQM262118 QAI262116:QAI262118 QKE262116:QKE262118 QUA262116:QUA262118 RDW262116:RDW262118 RNS262116:RNS262118 RXO262116:RXO262118 SHK262116:SHK262118 SRG262116:SRG262118 TBC262116:TBC262118 TKY262116:TKY262118 TUU262116:TUU262118 UEQ262116:UEQ262118 UOM262116:UOM262118 UYI262116:UYI262118 VIE262116:VIE262118 VSA262116:VSA262118 WBW262116:WBW262118 WLS262116:WLS262118 WVO262116:WVO262118 JC327652:JC327654 SY327652:SY327654 ACU327652:ACU327654 AMQ327652:AMQ327654 AWM327652:AWM327654 BGI327652:BGI327654 BQE327652:BQE327654 CAA327652:CAA327654 CJW327652:CJW327654 CTS327652:CTS327654 DDO327652:DDO327654 DNK327652:DNK327654 DXG327652:DXG327654 EHC327652:EHC327654 EQY327652:EQY327654 FAU327652:FAU327654 FKQ327652:FKQ327654 FUM327652:FUM327654 GEI327652:GEI327654 GOE327652:GOE327654 GYA327652:GYA327654 HHW327652:HHW327654 HRS327652:HRS327654 IBO327652:IBO327654 ILK327652:ILK327654 IVG327652:IVG327654 JFC327652:JFC327654 JOY327652:JOY327654 JYU327652:JYU327654 KIQ327652:KIQ327654 KSM327652:KSM327654 LCI327652:LCI327654 LME327652:LME327654 LWA327652:LWA327654 MFW327652:MFW327654 MPS327652:MPS327654 MZO327652:MZO327654 NJK327652:NJK327654 NTG327652:NTG327654 ODC327652:ODC327654 OMY327652:OMY327654 OWU327652:OWU327654 PGQ327652:PGQ327654 PQM327652:PQM327654 QAI327652:QAI327654 QKE327652:QKE327654 QUA327652:QUA327654 RDW327652:RDW327654 RNS327652:RNS327654 RXO327652:RXO327654 SHK327652:SHK327654 SRG327652:SRG327654 TBC327652:TBC327654 TKY327652:TKY327654 TUU327652:TUU327654 UEQ327652:UEQ327654 UOM327652:UOM327654 UYI327652:UYI327654 VIE327652:VIE327654 VSA327652:VSA327654 WBW327652:WBW327654 WLS327652:WLS327654 WVO327652:WVO327654 JC393188:JC393190 SY393188:SY393190 ACU393188:ACU393190 AMQ393188:AMQ393190 AWM393188:AWM393190 BGI393188:BGI393190 BQE393188:BQE393190 CAA393188:CAA393190 CJW393188:CJW393190 CTS393188:CTS393190 DDO393188:DDO393190 DNK393188:DNK393190 DXG393188:DXG393190 EHC393188:EHC393190 EQY393188:EQY393190 FAU393188:FAU393190 FKQ393188:FKQ393190 FUM393188:FUM393190 GEI393188:GEI393190 GOE393188:GOE393190 GYA393188:GYA393190 HHW393188:HHW393190 HRS393188:HRS393190 IBO393188:IBO393190 ILK393188:ILK393190 IVG393188:IVG393190 JFC393188:JFC393190 JOY393188:JOY393190 JYU393188:JYU393190 KIQ393188:KIQ393190 KSM393188:KSM393190 LCI393188:LCI393190 LME393188:LME393190 LWA393188:LWA393190 MFW393188:MFW393190 MPS393188:MPS393190 MZO393188:MZO393190 NJK393188:NJK393190 NTG393188:NTG393190 ODC393188:ODC393190 OMY393188:OMY393190 OWU393188:OWU393190 PGQ393188:PGQ393190 PQM393188:PQM393190 QAI393188:QAI393190 QKE393188:QKE393190 QUA393188:QUA393190 RDW393188:RDW393190 RNS393188:RNS393190 RXO393188:RXO393190 SHK393188:SHK393190 SRG393188:SRG393190 TBC393188:TBC393190 TKY393188:TKY393190 TUU393188:TUU393190 UEQ393188:UEQ393190 UOM393188:UOM393190 UYI393188:UYI393190 VIE393188:VIE393190 VSA393188:VSA393190 WBW393188:WBW393190 WLS393188:WLS393190 WVO393188:WVO393190 JC458724:JC458726 SY458724:SY458726 ACU458724:ACU458726 AMQ458724:AMQ458726 AWM458724:AWM458726 BGI458724:BGI458726 BQE458724:BQE458726 CAA458724:CAA458726 CJW458724:CJW458726 CTS458724:CTS458726 DDO458724:DDO458726 DNK458724:DNK458726 DXG458724:DXG458726 EHC458724:EHC458726 EQY458724:EQY458726 FAU458724:FAU458726 FKQ458724:FKQ458726 FUM458724:FUM458726 GEI458724:GEI458726 GOE458724:GOE458726 GYA458724:GYA458726 HHW458724:HHW458726 HRS458724:HRS458726 IBO458724:IBO458726 ILK458724:ILK458726 IVG458724:IVG458726 JFC458724:JFC458726 JOY458724:JOY458726 JYU458724:JYU458726 KIQ458724:KIQ458726 KSM458724:KSM458726 LCI458724:LCI458726 LME458724:LME458726 LWA458724:LWA458726 MFW458724:MFW458726 MPS458724:MPS458726 MZO458724:MZO458726 NJK458724:NJK458726 NTG458724:NTG458726 ODC458724:ODC458726 OMY458724:OMY458726 OWU458724:OWU458726 PGQ458724:PGQ458726 PQM458724:PQM458726 QAI458724:QAI458726 QKE458724:QKE458726 QUA458724:QUA458726 RDW458724:RDW458726 RNS458724:RNS458726 RXO458724:RXO458726 SHK458724:SHK458726 SRG458724:SRG458726 TBC458724:TBC458726 TKY458724:TKY458726 TUU458724:TUU458726 UEQ458724:UEQ458726 UOM458724:UOM458726 UYI458724:UYI458726 VIE458724:VIE458726 VSA458724:VSA458726 WBW458724:WBW458726 WLS458724:WLS458726 WVO458724:WVO458726 JC524260:JC524262 SY524260:SY524262 ACU524260:ACU524262 AMQ524260:AMQ524262 AWM524260:AWM524262 BGI524260:BGI524262 BQE524260:BQE524262 CAA524260:CAA524262 CJW524260:CJW524262 CTS524260:CTS524262 DDO524260:DDO524262 DNK524260:DNK524262 DXG524260:DXG524262 EHC524260:EHC524262 EQY524260:EQY524262 FAU524260:FAU524262 FKQ524260:FKQ524262 FUM524260:FUM524262 GEI524260:GEI524262 GOE524260:GOE524262 GYA524260:GYA524262 HHW524260:HHW524262 HRS524260:HRS524262 IBO524260:IBO524262 ILK524260:ILK524262 IVG524260:IVG524262 JFC524260:JFC524262 JOY524260:JOY524262 JYU524260:JYU524262 KIQ524260:KIQ524262 KSM524260:KSM524262 LCI524260:LCI524262 LME524260:LME524262 LWA524260:LWA524262 MFW524260:MFW524262 MPS524260:MPS524262 MZO524260:MZO524262 NJK524260:NJK524262 NTG524260:NTG524262 ODC524260:ODC524262 OMY524260:OMY524262 OWU524260:OWU524262 PGQ524260:PGQ524262 PQM524260:PQM524262 QAI524260:QAI524262 QKE524260:QKE524262 QUA524260:QUA524262 RDW524260:RDW524262 RNS524260:RNS524262 RXO524260:RXO524262 SHK524260:SHK524262 SRG524260:SRG524262 TBC524260:TBC524262 TKY524260:TKY524262 TUU524260:TUU524262 UEQ524260:UEQ524262 UOM524260:UOM524262 UYI524260:UYI524262 VIE524260:VIE524262 VSA524260:VSA524262 WBW524260:WBW524262 WLS524260:WLS524262 WVO524260:WVO524262 JC589796:JC589798 SY589796:SY589798 ACU589796:ACU589798 AMQ589796:AMQ589798 AWM589796:AWM589798 BGI589796:BGI589798 BQE589796:BQE589798 CAA589796:CAA589798 CJW589796:CJW589798 CTS589796:CTS589798 DDO589796:DDO589798 DNK589796:DNK589798 DXG589796:DXG589798 EHC589796:EHC589798 EQY589796:EQY589798 FAU589796:FAU589798 FKQ589796:FKQ589798 FUM589796:FUM589798 GEI589796:GEI589798 GOE589796:GOE589798 GYA589796:GYA589798 HHW589796:HHW589798 HRS589796:HRS589798 IBO589796:IBO589798 ILK589796:ILK589798 IVG589796:IVG589798 JFC589796:JFC589798 JOY589796:JOY589798 JYU589796:JYU589798 KIQ589796:KIQ589798 KSM589796:KSM589798 LCI589796:LCI589798 LME589796:LME589798 LWA589796:LWA589798 MFW589796:MFW589798 MPS589796:MPS589798 MZO589796:MZO589798 NJK589796:NJK589798 NTG589796:NTG589798 ODC589796:ODC589798 OMY589796:OMY589798 OWU589796:OWU589798 PGQ589796:PGQ589798 PQM589796:PQM589798 QAI589796:QAI589798 QKE589796:QKE589798 QUA589796:QUA589798 RDW589796:RDW589798 RNS589796:RNS589798 RXO589796:RXO589798 SHK589796:SHK589798 SRG589796:SRG589798 TBC589796:TBC589798 TKY589796:TKY589798 TUU589796:TUU589798 UEQ589796:UEQ589798 UOM589796:UOM589798 UYI589796:UYI589798 VIE589796:VIE589798 VSA589796:VSA589798 WBW589796:WBW589798 WLS589796:WLS589798 WVO589796:WVO589798 JC655332:JC655334 SY655332:SY655334 ACU655332:ACU655334 AMQ655332:AMQ655334 AWM655332:AWM655334 BGI655332:BGI655334 BQE655332:BQE655334 CAA655332:CAA655334 CJW655332:CJW655334 CTS655332:CTS655334 DDO655332:DDO655334 DNK655332:DNK655334 DXG655332:DXG655334 EHC655332:EHC655334 EQY655332:EQY655334 FAU655332:FAU655334 FKQ655332:FKQ655334 FUM655332:FUM655334 GEI655332:GEI655334 GOE655332:GOE655334 GYA655332:GYA655334 HHW655332:HHW655334 HRS655332:HRS655334 IBO655332:IBO655334 ILK655332:ILK655334 IVG655332:IVG655334 JFC655332:JFC655334 JOY655332:JOY655334 JYU655332:JYU655334 KIQ655332:KIQ655334 KSM655332:KSM655334 LCI655332:LCI655334 LME655332:LME655334 LWA655332:LWA655334 MFW655332:MFW655334 MPS655332:MPS655334 MZO655332:MZO655334 NJK655332:NJK655334 NTG655332:NTG655334 ODC655332:ODC655334 OMY655332:OMY655334 OWU655332:OWU655334 PGQ655332:PGQ655334 PQM655332:PQM655334 QAI655332:QAI655334 QKE655332:QKE655334 QUA655332:QUA655334 RDW655332:RDW655334 RNS655332:RNS655334 RXO655332:RXO655334 SHK655332:SHK655334 SRG655332:SRG655334 TBC655332:TBC655334 TKY655332:TKY655334 TUU655332:TUU655334 UEQ655332:UEQ655334 UOM655332:UOM655334 UYI655332:UYI655334 VIE655332:VIE655334 VSA655332:VSA655334 WBW655332:WBW655334 WLS655332:WLS655334 WVO655332:WVO655334 JC720868:JC720870 SY720868:SY720870 ACU720868:ACU720870 AMQ720868:AMQ720870 AWM720868:AWM720870 BGI720868:BGI720870 BQE720868:BQE720870 CAA720868:CAA720870 CJW720868:CJW720870 CTS720868:CTS720870 DDO720868:DDO720870 DNK720868:DNK720870 DXG720868:DXG720870 EHC720868:EHC720870 EQY720868:EQY720870 FAU720868:FAU720870 FKQ720868:FKQ720870 FUM720868:FUM720870 GEI720868:GEI720870 GOE720868:GOE720870 GYA720868:GYA720870 HHW720868:HHW720870 HRS720868:HRS720870 IBO720868:IBO720870 ILK720868:ILK720870 IVG720868:IVG720870 JFC720868:JFC720870 JOY720868:JOY720870 JYU720868:JYU720870 KIQ720868:KIQ720870 KSM720868:KSM720870 LCI720868:LCI720870 LME720868:LME720870 LWA720868:LWA720870 MFW720868:MFW720870 MPS720868:MPS720870 MZO720868:MZO720870 NJK720868:NJK720870 NTG720868:NTG720870 ODC720868:ODC720870 OMY720868:OMY720870 OWU720868:OWU720870 PGQ720868:PGQ720870 PQM720868:PQM720870 QAI720868:QAI720870 QKE720868:QKE720870 QUA720868:QUA720870 RDW720868:RDW720870 RNS720868:RNS720870 RXO720868:RXO720870 SHK720868:SHK720870 SRG720868:SRG720870 TBC720868:TBC720870 TKY720868:TKY720870 TUU720868:TUU720870 UEQ720868:UEQ720870 UOM720868:UOM720870 UYI720868:UYI720870 VIE720868:VIE720870 VSA720868:VSA720870 WBW720868:WBW720870 WLS720868:WLS720870 WVO720868:WVO720870 JC786404:JC786406 SY786404:SY786406 ACU786404:ACU786406 AMQ786404:AMQ786406 AWM786404:AWM786406 BGI786404:BGI786406 BQE786404:BQE786406 CAA786404:CAA786406 CJW786404:CJW786406 CTS786404:CTS786406 DDO786404:DDO786406 DNK786404:DNK786406 DXG786404:DXG786406 EHC786404:EHC786406 EQY786404:EQY786406 FAU786404:FAU786406 FKQ786404:FKQ786406 FUM786404:FUM786406 GEI786404:GEI786406 GOE786404:GOE786406 GYA786404:GYA786406 HHW786404:HHW786406 HRS786404:HRS786406 IBO786404:IBO786406 ILK786404:ILK786406 IVG786404:IVG786406 JFC786404:JFC786406 JOY786404:JOY786406 JYU786404:JYU786406 KIQ786404:KIQ786406 KSM786404:KSM786406 LCI786404:LCI786406 LME786404:LME786406 LWA786404:LWA786406 MFW786404:MFW786406 MPS786404:MPS786406 MZO786404:MZO786406 NJK786404:NJK786406 NTG786404:NTG786406 ODC786404:ODC786406 OMY786404:OMY786406 OWU786404:OWU786406 PGQ786404:PGQ786406 PQM786404:PQM786406 QAI786404:QAI786406 QKE786404:QKE786406 QUA786404:QUA786406 RDW786404:RDW786406 RNS786404:RNS786406 RXO786404:RXO786406 SHK786404:SHK786406 SRG786404:SRG786406 TBC786404:TBC786406 TKY786404:TKY786406 TUU786404:TUU786406 UEQ786404:UEQ786406 UOM786404:UOM786406 UYI786404:UYI786406 VIE786404:VIE786406 VSA786404:VSA786406 WBW786404:WBW786406 WLS786404:WLS786406 WVO786404:WVO786406 JC851940:JC851942 SY851940:SY851942 ACU851940:ACU851942 AMQ851940:AMQ851942 AWM851940:AWM851942 BGI851940:BGI851942 BQE851940:BQE851942 CAA851940:CAA851942 CJW851940:CJW851942 CTS851940:CTS851942 DDO851940:DDO851942 DNK851940:DNK851942 DXG851940:DXG851942 EHC851940:EHC851942 EQY851940:EQY851942 FAU851940:FAU851942 FKQ851940:FKQ851942 FUM851940:FUM851942 GEI851940:GEI851942 GOE851940:GOE851942 GYA851940:GYA851942 HHW851940:HHW851942 HRS851940:HRS851942 IBO851940:IBO851942 ILK851940:ILK851942 IVG851940:IVG851942 JFC851940:JFC851942 JOY851940:JOY851942 JYU851940:JYU851942 KIQ851940:KIQ851942 KSM851940:KSM851942 LCI851940:LCI851942 LME851940:LME851942 LWA851940:LWA851942 MFW851940:MFW851942 MPS851940:MPS851942 MZO851940:MZO851942 NJK851940:NJK851942 NTG851940:NTG851942 ODC851940:ODC851942 OMY851940:OMY851942 OWU851940:OWU851942 PGQ851940:PGQ851942 PQM851940:PQM851942 QAI851940:QAI851942 QKE851940:QKE851942 QUA851940:QUA851942 RDW851940:RDW851942 RNS851940:RNS851942 RXO851940:RXO851942 SHK851940:SHK851942 SRG851940:SRG851942 TBC851940:TBC851942 TKY851940:TKY851942 TUU851940:TUU851942 UEQ851940:UEQ851942 UOM851940:UOM851942 UYI851940:UYI851942 VIE851940:VIE851942 VSA851940:VSA851942 WBW851940:WBW851942 WLS851940:WLS851942 WVO851940:WVO851942 JC917476:JC917478 SY917476:SY917478 ACU917476:ACU917478 AMQ917476:AMQ917478 AWM917476:AWM917478 BGI917476:BGI917478 BQE917476:BQE917478 CAA917476:CAA917478 CJW917476:CJW917478 CTS917476:CTS917478 DDO917476:DDO917478 DNK917476:DNK917478 DXG917476:DXG917478 EHC917476:EHC917478 EQY917476:EQY917478 FAU917476:FAU917478 FKQ917476:FKQ917478 FUM917476:FUM917478 GEI917476:GEI917478 GOE917476:GOE917478 GYA917476:GYA917478 HHW917476:HHW917478 HRS917476:HRS917478 IBO917476:IBO917478 ILK917476:ILK917478 IVG917476:IVG917478 JFC917476:JFC917478 JOY917476:JOY917478 JYU917476:JYU917478 KIQ917476:KIQ917478 KSM917476:KSM917478 LCI917476:LCI917478 LME917476:LME917478 LWA917476:LWA917478 MFW917476:MFW917478 MPS917476:MPS917478 MZO917476:MZO917478 NJK917476:NJK917478 NTG917476:NTG917478 ODC917476:ODC917478 OMY917476:OMY917478 OWU917476:OWU917478 PGQ917476:PGQ917478 PQM917476:PQM917478 QAI917476:QAI917478 QKE917476:QKE917478 QUA917476:QUA917478 RDW917476:RDW917478 RNS917476:RNS917478 RXO917476:RXO917478 SHK917476:SHK917478 SRG917476:SRG917478 TBC917476:TBC917478 TKY917476:TKY917478 TUU917476:TUU917478 UEQ917476:UEQ917478 UOM917476:UOM917478 UYI917476:UYI917478 VIE917476:VIE917478 VSA917476:VSA917478 WBW917476:WBW917478 WLS917476:WLS917478 WVO917476:WVO917478 JC983012:JC983014 SY983012:SY983014 ACU983012:ACU983014 AMQ983012:AMQ983014 AWM983012:AWM983014 BGI983012:BGI983014 BQE983012:BQE983014 CAA983012:CAA983014 CJW983012:CJW983014 CTS983012:CTS983014 DDO983012:DDO983014 DNK983012:DNK983014 DXG983012:DXG983014 EHC983012:EHC983014 EQY983012:EQY983014 FAU983012:FAU983014 FKQ983012:FKQ983014 FUM983012:FUM983014 GEI983012:GEI983014 GOE983012:GOE983014 GYA983012:GYA983014 HHW983012:HHW983014 HRS983012:HRS983014 IBO983012:IBO983014 ILK983012:ILK983014 IVG983012:IVG983014 JFC983012:JFC983014 JOY983012:JOY983014 JYU983012:JYU983014 KIQ983012:KIQ983014 KSM983012:KSM983014 LCI983012:LCI983014 LME983012:LME983014 LWA983012:LWA983014 MFW983012:MFW983014 MPS983012:MPS983014 MZO983012:MZO983014 NJK983012:NJK983014 NTG983012:NTG983014 ODC983012:ODC983014 OMY983012:OMY983014 OWU983012:OWU983014 PGQ983012:PGQ983014 PQM983012:PQM983014 QAI983012:QAI983014 QKE983012:QKE983014 QUA983012:QUA983014 RDW983012:RDW983014 RNS983012:RNS983014 RXO983012:RXO983014 SHK983012:SHK983014 SRG983012:SRG983014 TBC983012:TBC983014 TKY983012:TKY983014 TUU983012:TUU983014 UEQ983012:UEQ983014 UOM983012:UOM983014 UYI983012:UYI983014 VIE983012:VIE983014 VSA983012:VSA983014 WBW983012:WBW983014 WLS983012:WLS983014 WVO983012:WVO983014 JH65507:JH65509 TD65507:TD65509 ACZ65507:ACZ65509 AMV65507:AMV65509 AWR65507:AWR65509 BGN65507:BGN65509 BQJ65507:BQJ65509 CAF65507:CAF65509 CKB65507:CKB65509 CTX65507:CTX65509 DDT65507:DDT65509 DNP65507:DNP65509 DXL65507:DXL65509 EHH65507:EHH65509 ERD65507:ERD65509 FAZ65507:FAZ65509 FKV65507:FKV65509 FUR65507:FUR65509 GEN65507:GEN65509 GOJ65507:GOJ65509 GYF65507:GYF65509 HIB65507:HIB65509 HRX65507:HRX65509 IBT65507:IBT65509 ILP65507:ILP65509 IVL65507:IVL65509 JFH65507:JFH65509 JPD65507:JPD65509 JYZ65507:JYZ65509 KIV65507:KIV65509 KSR65507:KSR65509 LCN65507:LCN65509 LMJ65507:LMJ65509 LWF65507:LWF65509 MGB65507:MGB65509 MPX65507:MPX65509 MZT65507:MZT65509 NJP65507:NJP65509 NTL65507:NTL65509 ODH65507:ODH65509 OND65507:OND65509 OWZ65507:OWZ65509 PGV65507:PGV65509 PQR65507:PQR65509 QAN65507:QAN65509 QKJ65507:QKJ65509 QUF65507:QUF65509 REB65507:REB65509 RNX65507:RNX65509 RXT65507:RXT65509 SHP65507:SHP65509 SRL65507:SRL65509 TBH65507:TBH65509 TLD65507:TLD65509 TUZ65507:TUZ65509 UEV65507:UEV65509 UOR65507:UOR65509 UYN65507:UYN65509 VIJ65507:VIJ65509 VSF65507:VSF65509 WCB65507:WCB65509 WLX65507:WLX65509 WVT65507:WVT65509 JH131043:JH131045 TD131043:TD131045 ACZ131043:ACZ131045 AMV131043:AMV131045 AWR131043:AWR131045 BGN131043:BGN131045 BQJ131043:BQJ131045 CAF131043:CAF131045 CKB131043:CKB131045 CTX131043:CTX131045 DDT131043:DDT131045 DNP131043:DNP131045 DXL131043:DXL131045 EHH131043:EHH131045 ERD131043:ERD131045 FAZ131043:FAZ131045 FKV131043:FKV131045 FUR131043:FUR131045 GEN131043:GEN131045 GOJ131043:GOJ131045 GYF131043:GYF131045 HIB131043:HIB131045 HRX131043:HRX131045 IBT131043:IBT131045 ILP131043:ILP131045 IVL131043:IVL131045 JFH131043:JFH131045 JPD131043:JPD131045 JYZ131043:JYZ131045 KIV131043:KIV131045 KSR131043:KSR131045 LCN131043:LCN131045 LMJ131043:LMJ131045 LWF131043:LWF131045 MGB131043:MGB131045 MPX131043:MPX131045 MZT131043:MZT131045 NJP131043:NJP131045 NTL131043:NTL131045 ODH131043:ODH131045 OND131043:OND131045 OWZ131043:OWZ131045 PGV131043:PGV131045 PQR131043:PQR131045 QAN131043:QAN131045 QKJ131043:QKJ131045 QUF131043:QUF131045 REB131043:REB131045 RNX131043:RNX131045 RXT131043:RXT131045 SHP131043:SHP131045 SRL131043:SRL131045 TBH131043:TBH131045 TLD131043:TLD131045 TUZ131043:TUZ131045 UEV131043:UEV131045 UOR131043:UOR131045 UYN131043:UYN131045 VIJ131043:VIJ131045 VSF131043:VSF131045 WCB131043:WCB131045 WLX131043:WLX131045 WVT131043:WVT131045 JH196579:JH196581 TD196579:TD196581 ACZ196579:ACZ196581 AMV196579:AMV196581 AWR196579:AWR196581 BGN196579:BGN196581 BQJ196579:BQJ196581 CAF196579:CAF196581 CKB196579:CKB196581 CTX196579:CTX196581 DDT196579:DDT196581 DNP196579:DNP196581 DXL196579:DXL196581 EHH196579:EHH196581 ERD196579:ERD196581 FAZ196579:FAZ196581 FKV196579:FKV196581 FUR196579:FUR196581 GEN196579:GEN196581 GOJ196579:GOJ196581 GYF196579:GYF196581 HIB196579:HIB196581 HRX196579:HRX196581 IBT196579:IBT196581 ILP196579:ILP196581 IVL196579:IVL196581 JFH196579:JFH196581 JPD196579:JPD196581 JYZ196579:JYZ196581 KIV196579:KIV196581 KSR196579:KSR196581 LCN196579:LCN196581 LMJ196579:LMJ196581 LWF196579:LWF196581 MGB196579:MGB196581 MPX196579:MPX196581 MZT196579:MZT196581 NJP196579:NJP196581 NTL196579:NTL196581 ODH196579:ODH196581 OND196579:OND196581 OWZ196579:OWZ196581 PGV196579:PGV196581 PQR196579:PQR196581 QAN196579:QAN196581 QKJ196579:QKJ196581 QUF196579:QUF196581 REB196579:REB196581 RNX196579:RNX196581 RXT196579:RXT196581 SHP196579:SHP196581 SRL196579:SRL196581 TBH196579:TBH196581 TLD196579:TLD196581 TUZ196579:TUZ196581 UEV196579:UEV196581 UOR196579:UOR196581 UYN196579:UYN196581 VIJ196579:VIJ196581 VSF196579:VSF196581 WCB196579:WCB196581 WLX196579:WLX196581 WVT196579:WVT196581 JH262115:JH262117 TD262115:TD262117 ACZ262115:ACZ262117 AMV262115:AMV262117 AWR262115:AWR262117 BGN262115:BGN262117 BQJ262115:BQJ262117 CAF262115:CAF262117 CKB262115:CKB262117 CTX262115:CTX262117 DDT262115:DDT262117 DNP262115:DNP262117 DXL262115:DXL262117 EHH262115:EHH262117 ERD262115:ERD262117 FAZ262115:FAZ262117 FKV262115:FKV262117 FUR262115:FUR262117 GEN262115:GEN262117 GOJ262115:GOJ262117 GYF262115:GYF262117 HIB262115:HIB262117 HRX262115:HRX262117 IBT262115:IBT262117 ILP262115:ILP262117 IVL262115:IVL262117 JFH262115:JFH262117 JPD262115:JPD262117 JYZ262115:JYZ262117 KIV262115:KIV262117 KSR262115:KSR262117 LCN262115:LCN262117 LMJ262115:LMJ262117 LWF262115:LWF262117 MGB262115:MGB262117 MPX262115:MPX262117 MZT262115:MZT262117 NJP262115:NJP262117 NTL262115:NTL262117 ODH262115:ODH262117 OND262115:OND262117 OWZ262115:OWZ262117 PGV262115:PGV262117 PQR262115:PQR262117 QAN262115:QAN262117 QKJ262115:QKJ262117 QUF262115:QUF262117 REB262115:REB262117 RNX262115:RNX262117 RXT262115:RXT262117 SHP262115:SHP262117 SRL262115:SRL262117 TBH262115:TBH262117 TLD262115:TLD262117 TUZ262115:TUZ262117 UEV262115:UEV262117 UOR262115:UOR262117 UYN262115:UYN262117 VIJ262115:VIJ262117 VSF262115:VSF262117 WCB262115:WCB262117 WLX262115:WLX262117 WVT262115:WVT262117 JH327651:JH327653 TD327651:TD327653 ACZ327651:ACZ327653 AMV327651:AMV327653 AWR327651:AWR327653 BGN327651:BGN327653 BQJ327651:BQJ327653 CAF327651:CAF327653 CKB327651:CKB327653 CTX327651:CTX327653 DDT327651:DDT327653 DNP327651:DNP327653 DXL327651:DXL327653 EHH327651:EHH327653 ERD327651:ERD327653 FAZ327651:FAZ327653 FKV327651:FKV327653 FUR327651:FUR327653 GEN327651:GEN327653 GOJ327651:GOJ327653 GYF327651:GYF327653 HIB327651:HIB327653 HRX327651:HRX327653 IBT327651:IBT327653 ILP327651:ILP327653 IVL327651:IVL327653 JFH327651:JFH327653 JPD327651:JPD327653 JYZ327651:JYZ327653 KIV327651:KIV327653 KSR327651:KSR327653 LCN327651:LCN327653 LMJ327651:LMJ327653 LWF327651:LWF327653 MGB327651:MGB327653 MPX327651:MPX327653 MZT327651:MZT327653 NJP327651:NJP327653 NTL327651:NTL327653 ODH327651:ODH327653 OND327651:OND327653 OWZ327651:OWZ327653 PGV327651:PGV327653 PQR327651:PQR327653 QAN327651:QAN327653 QKJ327651:QKJ327653 QUF327651:QUF327653 REB327651:REB327653 RNX327651:RNX327653 RXT327651:RXT327653 SHP327651:SHP327653 SRL327651:SRL327653 TBH327651:TBH327653 TLD327651:TLD327653 TUZ327651:TUZ327653 UEV327651:UEV327653 UOR327651:UOR327653 UYN327651:UYN327653 VIJ327651:VIJ327653 VSF327651:VSF327653 WCB327651:WCB327653 WLX327651:WLX327653 WVT327651:WVT327653 JH393187:JH393189 TD393187:TD393189 ACZ393187:ACZ393189 AMV393187:AMV393189 AWR393187:AWR393189 BGN393187:BGN393189 BQJ393187:BQJ393189 CAF393187:CAF393189 CKB393187:CKB393189 CTX393187:CTX393189 DDT393187:DDT393189 DNP393187:DNP393189 DXL393187:DXL393189 EHH393187:EHH393189 ERD393187:ERD393189 FAZ393187:FAZ393189 FKV393187:FKV393189 FUR393187:FUR393189 GEN393187:GEN393189 GOJ393187:GOJ393189 GYF393187:GYF393189 HIB393187:HIB393189 HRX393187:HRX393189 IBT393187:IBT393189 ILP393187:ILP393189 IVL393187:IVL393189 JFH393187:JFH393189 JPD393187:JPD393189 JYZ393187:JYZ393189 KIV393187:KIV393189 KSR393187:KSR393189 LCN393187:LCN393189 LMJ393187:LMJ393189 LWF393187:LWF393189 MGB393187:MGB393189 MPX393187:MPX393189 MZT393187:MZT393189 NJP393187:NJP393189 NTL393187:NTL393189 ODH393187:ODH393189 OND393187:OND393189 OWZ393187:OWZ393189 PGV393187:PGV393189 PQR393187:PQR393189 QAN393187:QAN393189 QKJ393187:QKJ393189 QUF393187:QUF393189 REB393187:REB393189 RNX393187:RNX393189 RXT393187:RXT393189 SHP393187:SHP393189 SRL393187:SRL393189 TBH393187:TBH393189 TLD393187:TLD393189 TUZ393187:TUZ393189 UEV393187:UEV393189 UOR393187:UOR393189 UYN393187:UYN393189 VIJ393187:VIJ393189 VSF393187:VSF393189 WCB393187:WCB393189 WLX393187:WLX393189 WVT393187:WVT393189 JH458723:JH458725 TD458723:TD458725 ACZ458723:ACZ458725 AMV458723:AMV458725 AWR458723:AWR458725 BGN458723:BGN458725 BQJ458723:BQJ458725 CAF458723:CAF458725 CKB458723:CKB458725 CTX458723:CTX458725 DDT458723:DDT458725 DNP458723:DNP458725 DXL458723:DXL458725 EHH458723:EHH458725 ERD458723:ERD458725 FAZ458723:FAZ458725 FKV458723:FKV458725 FUR458723:FUR458725 GEN458723:GEN458725 GOJ458723:GOJ458725 GYF458723:GYF458725 HIB458723:HIB458725 HRX458723:HRX458725 IBT458723:IBT458725 ILP458723:ILP458725 IVL458723:IVL458725 JFH458723:JFH458725 JPD458723:JPD458725 JYZ458723:JYZ458725 KIV458723:KIV458725 KSR458723:KSR458725 LCN458723:LCN458725 LMJ458723:LMJ458725 LWF458723:LWF458725 MGB458723:MGB458725 MPX458723:MPX458725 MZT458723:MZT458725 NJP458723:NJP458725 NTL458723:NTL458725 ODH458723:ODH458725 OND458723:OND458725 OWZ458723:OWZ458725 PGV458723:PGV458725 PQR458723:PQR458725 QAN458723:QAN458725 QKJ458723:QKJ458725 QUF458723:QUF458725 REB458723:REB458725 RNX458723:RNX458725 RXT458723:RXT458725 SHP458723:SHP458725 SRL458723:SRL458725 TBH458723:TBH458725 TLD458723:TLD458725 TUZ458723:TUZ458725 UEV458723:UEV458725 UOR458723:UOR458725 UYN458723:UYN458725 VIJ458723:VIJ458725 VSF458723:VSF458725 WCB458723:WCB458725 WLX458723:WLX458725 WVT458723:WVT458725 JH524259:JH524261 TD524259:TD524261 ACZ524259:ACZ524261 AMV524259:AMV524261 AWR524259:AWR524261 BGN524259:BGN524261 BQJ524259:BQJ524261 CAF524259:CAF524261 CKB524259:CKB524261 CTX524259:CTX524261 DDT524259:DDT524261 DNP524259:DNP524261 DXL524259:DXL524261 EHH524259:EHH524261 ERD524259:ERD524261 FAZ524259:FAZ524261 FKV524259:FKV524261 FUR524259:FUR524261 GEN524259:GEN524261 GOJ524259:GOJ524261 GYF524259:GYF524261 HIB524259:HIB524261 HRX524259:HRX524261 IBT524259:IBT524261 ILP524259:ILP524261 IVL524259:IVL524261 JFH524259:JFH524261 JPD524259:JPD524261 JYZ524259:JYZ524261 KIV524259:KIV524261 KSR524259:KSR524261 LCN524259:LCN524261 LMJ524259:LMJ524261 LWF524259:LWF524261 MGB524259:MGB524261 MPX524259:MPX524261 MZT524259:MZT524261 NJP524259:NJP524261 NTL524259:NTL524261 ODH524259:ODH524261 OND524259:OND524261 OWZ524259:OWZ524261 PGV524259:PGV524261 PQR524259:PQR524261 QAN524259:QAN524261 QKJ524259:QKJ524261 QUF524259:QUF524261 REB524259:REB524261 RNX524259:RNX524261 RXT524259:RXT524261 SHP524259:SHP524261 SRL524259:SRL524261 TBH524259:TBH524261 TLD524259:TLD524261 TUZ524259:TUZ524261 UEV524259:UEV524261 UOR524259:UOR524261 UYN524259:UYN524261 VIJ524259:VIJ524261 VSF524259:VSF524261 WCB524259:WCB524261 WLX524259:WLX524261 WVT524259:WVT524261 JH589795:JH589797 TD589795:TD589797 ACZ589795:ACZ589797 AMV589795:AMV589797 AWR589795:AWR589797 BGN589795:BGN589797 BQJ589795:BQJ589797 CAF589795:CAF589797 CKB589795:CKB589797 CTX589795:CTX589797 DDT589795:DDT589797 DNP589795:DNP589797 DXL589795:DXL589797 EHH589795:EHH589797 ERD589795:ERD589797 FAZ589795:FAZ589797 FKV589795:FKV589797 FUR589795:FUR589797 GEN589795:GEN589797 GOJ589795:GOJ589797 GYF589795:GYF589797 HIB589795:HIB589797 HRX589795:HRX589797 IBT589795:IBT589797 ILP589795:ILP589797 IVL589795:IVL589797 JFH589795:JFH589797 JPD589795:JPD589797 JYZ589795:JYZ589797 KIV589795:KIV589797 KSR589795:KSR589797 LCN589795:LCN589797 LMJ589795:LMJ589797 LWF589795:LWF589797 MGB589795:MGB589797 MPX589795:MPX589797 MZT589795:MZT589797 NJP589795:NJP589797 NTL589795:NTL589797 ODH589795:ODH589797 OND589795:OND589797 OWZ589795:OWZ589797 PGV589795:PGV589797 PQR589795:PQR589797 QAN589795:QAN589797 QKJ589795:QKJ589797 QUF589795:QUF589797 REB589795:REB589797 RNX589795:RNX589797 RXT589795:RXT589797 SHP589795:SHP589797 SRL589795:SRL589797 TBH589795:TBH589797 TLD589795:TLD589797 TUZ589795:TUZ589797 UEV589795:UEV589797 UOR589795:UOR589797 UYN589795:UYN589797 VIJ589795:VIJ589797 VSF589795:VSF589797 WCB589795:WCB589797 WLX589795:WLX589797 WVT589795:WVT589797 JH655331:JH655333 TD655331:TD655333 ACZ655331:ACZ655333 AMV655331:AMV655333 AWR655331:AWR655333 BGN655331:BGN655333 BQJ655331:BQJ655333 CAF655331:CAF655333 CKB655331:CKB655333 CTX655331:CTX655333 DDT655331:DDT655333 DNP655331:DNP655333 DXL655331:DXL655333 EHH655331:EHH655333 ERD655331:ERD655333 FAZ655331:FAZ655333 FKV655331:FKV655333 FUR655331:FUR655333 GEN655331:GEN655333 GOJ655331:GOJ655333 GYF655331:GYF655333 HIB655331:HIB655333 HRX655331:HRX655333 IBT655331:IBT655333 ILP655331:ILP655333 IVL655331:IVL655333 JFH655331:JFH655333 JPD655331:JPD655333 JYZ655331:JYZ655333 KIV655331:KIV655333 KSR655331:KSR655333 LCN655331:LCN655333 LMJ655331:LMJ655333 LWF655331:LWF655333 MGB655331:MGB655333 MPX655331:MPX655333 MZT655331:MZT655333 NJP655331:NJP655333 NTL655331:NTL655333 ODH655331:ODH655333 OND655331:OND655333 OWZ655331:OWZ655333 PGV655331:PGV655333 PQR655331:PQR655333 QAN655331:QAN655333 QKJ655331:QKJ655333 QUF655331:QUF655333 REB655331:REB655333 RNX655331:RNX655333 RXT655331:RXT655333 SHP655331:SHP655333 SRL655331:SRL655333 TBH655331:TBH655333 TLD655331:TLD655333 TUZ655331:TUZ655333 UEV655331:UEV655333 UOR655331:UOR655333 UYN655331:UYN655333 VIJ655331:VIJ655333 VSF655331:VSF655333 WCB655331:WCB655333 WLX655331:WLX655333 WVT655331:WVT655333 JH720867:JH720869 TD720867:TD720869 ACZ720867:ACZ720869 AMV720867:AMV720869 AWR720867:AWR720869 BGN720867:BGN720869 BQJ720867:BQJ720869 CAF720867:CAF720869 CKB720867:CKB720869 CTX720867:CTX720869 DDT720867:DDT720869 DNP720867:DNP720869 DXL720867:DXL720869 EHH720867:EHH720869 ERD720867:ERD720869 FAZ720867:FAZ720869 FKV720867:FKV720869 FUR720867:FUR720869 GEN720867:GEN720869 GOJ720867:GOJ720869 GYF720867:GYF720869 HIB720867:HIB720869 HRX720867:HRX720869 IBT720867:IBT720869 ILP720867:ILP720869 IVL720867:IVL720869 JFH720867:JFH720869 JPD720867:JPD720869 JYZ720867:JYZ720869 KIV720867:KIV720869 KSR720867:KSR720869 LCN720867:LCN720869 LMJ720867:LMJ720869 LWF720867:LWF720869 MGB720867:MGB720869 MPX720867:MPX720869 MZT720867:MZT720869 NJP720867:NJP720869 NTL720867:NTL720869 ODH720867:ODH720869 OND720867:OND720869 OWZ720867:OWZ720869 PGV720867:PGV720869 PQR720867:PQR720869 QAN720867:QAN720869 QKJ720867:QKJ720869 QUF720867:QUF720869 REB720867:REB720869 RNX720867:RNX720869 RXT720867:RXT720869 SHP720867:SHP720869 SRL720867:SRL720869 TBH720867:TBH720869 TLD720867:TLD720869 TUZ720867:TUZ720869 UEV720867:UEV720869 UOR720867:UOR720869 UYN720867:UYN720869 VIJ720867:VIJ720869 VSF720867:VSF720869 WCB720867:WCB720869 WLX720867:WLX720869 WVT720867:WVT720869 JH786403:JH786405 TD786403:TD786405 ACZ786403:ACZ786405 AMV786403:AMV786405 AWR786403:AWR786405 BGN786403:BGN786405 BQJ786403:BQJ786405 CAF786403:CAF786405 CKB786403:CKB786405 CTX786403:CTX786405 DDT786403:DDT786405 DNP786403:DNP786405 DXL786403:DXL786405 EHH786403:EHH786405 ERD786403:ERD786405 FAZ786403:FAZ786405 FKV786403:FKV786405 FUR786403:FUR786405 GEN786403:GEN786405 GOJ786403:GOJ786405 GYF786403:GYF786405 HIB786403:HIB786405 HRX786403:HRX786405 IBT786403:IBT786405 ILP786403:ILP786405 IVL786403:IVL786405 JFH786403:JFH786405 JPD786403:JPD786405 JYZ786403:JYZ786405 KIV786403:KIV786405 KSR786403:KSR786405 LCN786403:LCN786405 LMJ786403:LMJ786405 LWF786403:LWF786405 MGB786403:MGB786405 MPX786403:MPX786405 MZT786403:MZT786405 NJP786403:NJP786405 NTL786403:NTL786405 ODH786403:ODH786405 OND786403:OND786405 OWZ786403:OWZ786405 PGV786403:PGV786405 PQR786403:PQR786405 QAN786403:QAN786405 QKJ786403:QKJ786405 QUF786403:QUF786405 REB786403:REB786405 RNX786403:RNX786405 RXT786403:RXT786405 SHP786403:SHP786405 SRL786403:SRL786405 TBH786403:TBH786405 TLD786403:TLD786405 TUZ786403:TUZ786405 UEV786403:UEV786405 UOR786403:UOR786405 UYN786403:UYN786405 VIJ786403:VIJ786405 VSF786403:VSF786405 WCB786403:WCB786405 WLX786403:WLX786405 WVT786403:WVT786405 JH851939:JH851941 TD851939:TD851941 ACZ851939:ACZ851941 AMV851939:AMV851941 AWR851939:AWR851941 BGN851939:BGN851941 BQJ851939:BQJ851941 CAF851939:CAF851941 CKB851939:CKB851941 CTX851939:CTX851941 DDT851939:DDT851941 DNP851939:DNP851941 DXL851939:DXL851941 EHH851939:EHH851941 ERD851939:ERD851941 FAZ851939:FAZ851941 FKV851939:FKV851941 FUR851939:FUR851941 GEN851939:GEN851941 GOJ851939:GOJ851941 GYF851939:GYF851941 HIB851939:HIB851941 HRX851939:HRX851941 IBT851939:IBT851941 ILP851939:ILP851941 IVL851939:IVL851941 JFH851939:JFH851941 JPD851939:JPD851941 JYZ851939:JYZ851941 KIV851939:KIV851941 KSR851939:KSR851941 LCN851939:LCN851941 LMJ851939:LMJ851941 LWF851939:LWF851941 MGB851939:MGB851941 MPX851939:MPX851941 MZT851939:MZT851941 NJP851939:NJP851941 NTL851939:NTL851941 ODH851939:ODH851941 OND851939:OND851941 OWZ851939:OWZ851941 PGV851939:PGV851941 PQR851939:PQR851941 QAN851939:QAN851941 QKJ851939:QKJ851941 QUF851939:QUF851941 REB851939:REB851941 RNX851939:RNX851941 RXT851939:RXT851941 SHP851939:SHP851941 SRL851939:SRL851941 TBH851939:TBH851941 TLD851939:TLD851941 TUZ851939:TUZ851941 UEV851939:UEV851941 UOR851939:UOR851941 UYN851939:UYN851941 VIJ851939:VIJ851941 VSF851939:VSF851941 WCB851939:WCB851941 WLX851939:WLX851941 WVT851939:WVT851941 JH917475:JH917477 TD917475:TD917477 ACZ917475:ACZ917477 AMV917475:AMV917477 AWR917475:AWR917477 BGN917475:BGN917477 BQJ917475:BQJ917477 CAF917475:CAF917477 CKB917475:CKB917477 CTX917475:CTX917477 DDT917475:DDT917477 DNP917475:DNP917477 DXL917475:DXL917477 EHH917475:EHH917477 ERD917475:ERD917477 FAZ917475:FAZ917477 FKV917475:FKV917477 FUR917475:FUR917477 GEN917475:GEN917477 GOJ917475:GOJ917477 GYF917475:GYF917477 HIB917475:HIB917477 HRX917475:HRX917477 IBT917475:IBT917477 ILP917475:ILP917477 IVL917475:IVL917477 JFH917475:JFH917477 JPD917475:JPD917477 JYZ917475:JYZ917477 KIV917475:KIV917477 KSR917475:KSR917477 LCN917475:LCN917477 LMJ917475:LMJ917477 LWF917475:LWF917477 MGB917475:MGB917477 MPX917475:MPX917477 MZT917475:MZT917477 NJP917475:NJP917477 NTL917475:NTL917477 ODH917475:ODH917477 OND917475:OND917477 OWZ917475:OWZ917477 PGV917475:PGV917477 PQR917475:PQR917477 QAN917475:QAN917477 QKJ917475:QKJ917477 QUF917475:QUF917477 REB917475:REB917477 RNX917475:RNX917477 RXT917475:RXT917477 SHP917475:SHP917477 SRL917475:SRL917477 TBH917475:TBH917477 TLD917475:TLD917477 TUZ917475:TUZ917477 UEV917475:UEV917477 UOR917475:UOR917477 UYN917475:UYN917477 VIJ917475:VIJ917477 VSF917475:VSF917477 WCB917475:WCB917477 WLX917475:WLX917477 WVT917475:WVT917477 JH983011:JH983013 TD983011:TD983013 ACZ983011:ACZ983013 AMV983011:AMV983013 AWR983011:AWR983013 BGN983011:BGN983013 BQJ983011:BQJ983013 CAF983011:CAF983013 CKB983011:CKB983013 CTX983011:CTX983013 DDT983011:DDT983013 DNP983011:DNP983013 DXL983011:DXL983013 EHH983011:EHH983013 ERD983011:ERD983013 FAZ983011:FAZ983013 FKV983011:FKV983013 FUR983011:FUR983013 GEN983011:GEN983013 GOJ983011:GOJ983013 GYF983011:GYF983013 HIB983011:HIB983013 HRX983011:HRX983013 IBT983011:IBT983013 ILP983011:ILP983013 IVL983011:IVL983013 JFH983011:JFH983013 JPD983011:JPD983013 JYZ983011:JYZ983013 KIV983011:KIV983013 KSR983011:KSR983013 LCN983011:LCN983013 LMJ983011:LMJ983013 LWF983011:LWF983013 MGB983011:MGB983013 MPX983011:MPX983013 MZT983011:MZT983013 NJP983011:NJP983013 NTL983011:NTL983013 ODH983011:ODH983013 OND983011:OND983013 OWZ983011:OWZ983013 PGV983011:PGV983013 PQR983011:PQR983013 QAN983011:QAN983013 QKJ983011:QKJ983013 QUF983011:QUF983013 REB983011:REB983013 RNX983011:RNX983013 RXT983011:RXT983013 SHP983011:SHP983013 SRL983011:SRL983013 TBH983011:TBH983013 TLD983011:TLD983013 TUZ983011:TUZ983013 UEV983011:UEV983013 UOR983011:UOR983013 UYN983011:UYN983013 VIJ983011:VIJ983013 VSF983011:VSF983013 WCB983011:WCB983013 WLX983011:WLX983013 WVT983011:WVT983013 JC65514:JC65523 SY65514:SY65523 ACU65514:ACU65523 AMQ65514:AMQ65523 AWM65514:AWM65523 BGI65514:BGI65523 BQE65514:BQE65523 CAA65514:CAA65523 CJW65514:CJW65523 CTS65514:CTS65523 DDO65514:DDO65523 DNK65514:DNK65523 DXG65514:DXG65523 EHC65514:EHC65523 EQY65514:EQY65523 FAU65514:FAU65523 FKQ65514:FKQ65523 FUM65514:FUM65523 GEI65514:GEI65523 GOE65514:GOE65523 GYA65514:GYA65523 HHW65514:HHW65523 HRS65514:HRS65523 IBO65514:IBO65523 ILK65514:ILK65523 IVG65514:IVG65523 JFC65514:JFC65523 JOY65514:JOY65523 JYU65514:JYU65523 KIQ65514:KIQ65523 KSM65514:KSM65523 LCI65514:LCI65523 LME65514:LME65523 LWA65514:LWA65523 MFW65514:MFW65523 MPS65514:MPS65523 MZO65514:MZO65523 NJK65514:NJK65523 NTG65514:NTG65523 ODC65514:ODC65523 OMY65514:OMY65523 OWU65514:OWU65523 PGQ65514:PGQ65523 PQM65514:PQM65523 QAI65514:QAI65523 QKE65514:QKE65523 QUA65514:QUA65523 RDW65514:RDW65523 RNS65514:RNS65523 RXO65514:RXO65523 SHK65514:SHK65523 SRG65514:SRG65523 TBC65514:TBC65523 TKY65514:TKY65523 TUU65514:TUU65523 UEQ65514:UEQ65523 UOM65514:UOM65523 UYI65514:UYI65523 VIE65514:VIE65523 VSA65514:VSA65523 WBW65514:WBW65523 WLS65514:WLS65523 WVO65514:WVO65523 JC131050:JC131059 SY131050:SY131059 ACU131050:ACU131059 AMQ131050:AMQ131059 AWM131050:AWM131059 BGI131050:BGI131059 BQE131050:BQE131059 CAA131050:CAA131059 CJW131050:CJW131059 CTS131050:CTS131059 DDO131050:DDO131059 DNK131050:DNK131059 DXG131050:DXG131059 EHC131050:EHC131059 EQY131050:EQY131059 FAU131050:FAU131059 FKQ131050:FKQ131059 FUM131050:FUM131059 GEI131050:GEI131059 GOE131050:GOE131059 GYA131050:GYA131059 HHW131050:HHW131059 HRS131050:HRS131059 IBO131050:IBO131059 ILK131050:ILK131059 IVG131050:IVG131059 JFC131050:JFC131059 JOY131050:JOY131059 JYU131050:JYU131059 KIQ131050:KIQ131059 KSM131050:KSM131059 LCI131050:LCI131059 LME131050:LME131059 LWA131050:LWA131059 MFW131050:MFW131059 MPS131050:MPS131059 MZO131050:MZO131059 NJK131050:NJK131059 NTG131050:NTG131059 ODC131050:ODC131059 OMY131050:OMY131059 OWU131050:OWU131059 PGQ131050:PGQ131059 PQM131050:PQM131059 QAI131050:QAI131059 QKE131050:QKE131059 QUA131050:QUA131059 RDW131050:RDW131059 RNS131050:RNS131059 RXO131050:RXO131059 SHK131050:SHK131059 SRG131050:SRG131059 TBC131050:TBC131059 TKY131050:TKY131059 TUU131050:TUU131059 UEQ131050:UEQ131059 UOM131050:UOM131059 UYI131050:UYI131059 VIE131050:VIE131059 VSA131050:VSA131059 WBW131050:WBW131059 WLS131050:WLS131059 WVO131050:WVO131059 JC196586:JC196595 SY196586:SY196595 ACU196586:ACU196595 AMQ196586:AMQ196595 AWM196586:AWM196595 BGI196586:BGI196595 BQE196586:BQE196595 CAA196586:CAA196595 CJW196586:CJW196595 CTS196586:CTS196595 DDO196586:DDO196595 DNK196586:DNK196595 DXG196586:DXG196595 EHC196586:EHC196595 EQY196586:EQY196595 FAU196586:FAU196595 FKQ196586:FKQ196595 FUM196586:FUM196595 GEI196586:GEI196595 GOE196586:GOE196595 GYA196586:GYA196595 HHW196586:HHW196595 HRS196586:HRS196595 IBO196586:IBO196595 ILK196586:ILK196595 IVG196586:IVG196595 JFC196586:JFC196595 JOY196586:JOY196595 JYU196586:JYU196595 KIQ196586:KIQ196595 KSM196586:KSM196595 LCI196586:LCI196595 LME196586:LME196595 LWA196586:LWA196595 MFW196586:MFW196595 MPS196586:MPS196595 MZO196586:MZO196595 NJK196586:NJK196595 NTG196586:NTG196595 ODC196586:ODC196595 OMY196586:OMY196595 OWU196586:OWU196595 PGQ196586:PGQ196595 PQM196586:PQM196595 QAI196586:QAI196595 QKE196586:QKE196595 QUA196586:QUA196595 RDW196586:RDW196595 RNS196586:RNS196595 RXO196586:RXO196595 SHK196586:SHK196595 SRG196586:SRG196595 TBC196586:TBC196595 TKY196586:TKY196595 TUU196586:TUU196595 UEQ196586:UEQ196595 UOM196586:UOM196595 UYI196586:UYI196595 VIE196586:VIE196595 VSA196586:VSA196595 WBW196586:WBW196595 WLS196586:WLS196595 WVO196586:WVO196595 JC262122:JC262131 SY262122:SY262131 ACU262122:ACU262131 AMQ262122:AMQ262131 AWM262122:AWM262131 BGI262122:BGI262131 BQE262122:BQE262131 CAA262122:CAA262131 CJW262122:CJW262131 CTS262122:CTS262131 DDO262122:DDO262131 DNK262122:DNK262131 DXG262122:DXG262131 EHC262122:EHC262131 EQY262122:EQY262131 FAU262122:FAU262131 FKQ262122:FKQ262131 FUM262122:FUM262131 GEI262122:GEI262131 GOE262122:GOE262131 GYA262122:GYA262131 HHW262122:HHW262131 HRS262122:HRS262131 IBO262122:IBO262131 ILK262122:ILK262131 IVG262122:IVG262131 JFC262122:JFC262131 JOY262122:JOY262131 JYU262122:JYU262131 KIQ262122:KIQ262131 KSM262122:KSM262131 LCI262122:LCI262131 LME262122:LME262131 LWA262122:LWA262131 MFW262122:MFW262131 MPS262122:MPS262131 MZO262122:MZO262131 NJK262122:NJK262131 NTG262122:NTG262131 ODC262122:ODC262131 OMY262122:OMY262131 OWU262122:OWU262131 PGQ262122:PGQ262131 PQM262122:PQM262131 QAI262122:QAI262131 QKE262122:QKE262131 QUA262122:QUA262131 RDW262122:RDW262131 RNS262122:RNS262131 RXO262122:RXO262131 SHK262122:SHK262131 SRG262122:SRG262131 TBC262122:TBC262131 TKY262122:TKY262131 TUU262122:TUU262131 UEQ262122:UEQ262131 UOM262122:UOM262131 UYI262122:UYI262131 VIE262122:VIE262131 VSA262122:VSA262131 WBW262122:WBW262131 WLS262122:WLS262131 WVO262122:WVO262131 JC327658:JC327667 SY327658:SY327667 ACU327658:ACU327667 AMQ327658:AMQ327667 AWM327658:AWM327667 BGI327658:BGI327667 BQE327658:BQE327667 CAA327658:CAA327667 CJW327658:CJW327667 CTS327658:CTS327667 DDO327658:DDO327667 DNK327658:DNK327667 DXG327658:DXG327667 EHC327658:EHC327667 EQY327658:EQY327667 FAU327658:FAU327667 FKQ327658:FKQ327667 FUM327658:FUM327667 GEI327658:GEI327667 GOE327658:GOE327667 GYA327658:GYA327667 HHW327658:HHW327667 HRS327658:HRS327667 IBO327658:IBO327667 ILK327658:ILK327667 IVG327658:IVG327667 JFC327658:JFC327667 JOY327658:JOY327667 JYU327658:JYU327667 KIQ327658:KIQ327667 KSM327658:KSM327667 LCI327658:LCI327667 LME327658:LME327667 LWA327658:LWA327667 MFW327658:MFW327667 MPS327658:MPS327667 MZO327658:MZO327667 NJK327658:NJK327667 NTG327658:NTG327667 ODC327658:ODC327667 OMY327658:OMY327667 OWU327658:OWU327667 PGQ327658:PGQ327667 PQM327658:PQM327667 QAI327658:QAI327667 QKE327658:QKE327667 QUA327658:QUA327667 RDW327658:RDW327667 RNS327658:RNS327667 RXO327658:RXO327667 SHK327658:SHK327667 SRG327658:SRG327667 TBC327658:TBC327667 TKY327658:TKY327667 TUU327658:TUU327667 UEQ327658:UEQ327667 UOM327658:UOM327667 UYI327658:UYI327667 VIE327658:VIE327667 VSA327658:VSA327667 WBW327658:WBW327667 WLS327658:WLS327667 WVO327658:WVO327667 JC393194:JC393203 SY393194:SY393203 ACU393194:ACU393203 AMQ393194:AMQ393203 AWM393194:AWM393203 BGI393194:BGI393203 BQE393194:BQE393203 CAA393194:CAA393203 CJW393194:CJW393203 CTS393194:CTS393203 DDO393194:DDO393203 DNK393194:DNK393203 DXG393194:DXG393203 EHC393194:EHC393203 EQY393194:EQY393203 FAU393194:FAU393203 FKQ393194:FKQ393203 FUM393194:FUM393203 GEI393194:GEI393203 GOE393194:GOE393203 GYA393194:GYA393203 HHW393194:HHW393203 HRS393194:HRS393203 IBO393194:IBO393203 ILK393194:ILK393203 IVG393194:IVG393203 JFC393194:JFC393203 JOY393194:JOY393203 JYU393194:JYU393203 KIQ393194:KIQ393203 KSM393194:KSM393203 LCI393194:LCI393203 LME393194:LME393203 LWA393194:LWA393203 MFW393194:MFW393203 MPS393194:MPS393203 MZO393194:MZO393203 NJK393194:NJK393203 NTG393194:NTG393203 ODC393194:ODC393203 OMY393194:OMY393203 OWU393194:OWU393203 PGQ393194:PGQ393203 PQM393194:PQM393203 QAI393194:QAI393203 QKE393194:QKE393203 QUA393194:QUA393203 RDW393194:RDW393203 RNS393194:RNS393203 RXO393194:RXO393203 SHK393194:SHK393203 SRG393194:SRG393203 TBC393194:TBC393203 TKY393194:TKY393203 TUU393194:TUU393203 UEQ393194:UEQ393203 UOM393194:UOM393203 UYI393194:UYI393203 VIE393194:VIE393203 VSA393194:VSA393203 WBW393194:WBW393203 WLS393194:WLS393203 WVO393194:WVO393203 JC458730:JC458739 SY458730:SY458739 ACU458730:ACU458739 AMQ458730:AMQ458739 AWM458730:AWM458739 BGI458730:BGI458739 BQE458730:BQE458739 CAA458730:CAA458739 CJW458730:CJW458739 CTS458730:CTS458739 DDO458730:DDO458739 DNK458730:DNK458739 DXG458730:DXG458739 EHC458730:EHC458739 EQY458730:EQY458739 FAU458730:FAU458739 FKQ458730:FKQ458739 FUM458730:FUM458739 GEI458730:GEI458739 GOE458730:GOE458739 GYA458730:GYA458739 HHW458730:HHW458739 HRS458730:HRS458739 IBO458730:IBO458739 ILK458730:ILK458739 IVG458730:IVG458739 JFC458730:JFC458739 JOY458730:JOY458739 JYU458730:JYU458739 KIQ458730:KIQ458739 KSM458730:KSM458739 LCI458730:LCI458739 LME458730:LME458739 LWA458730:LWA458739 MFW458730:MFW458739 MPS458730:MPS458739 MZO458730:MZO458739 NJK458730:NJK458739 NTG458730:NTG458739 ODC458730:ODC458739 OMY458730:OMY458739 OWU458730:OWU458739 PGQ458730:PGQ458739 PQM458730:PQM458739 QAI458730:QAI458739 QKE458730:QKE458739 QUA458730:QUA458739 RDW458730:RDW458739 RNS458730:RNS458739 RXO458730:RXO458739 SHK458730:SHK458739 SRG458730:SRG458739 TBC458730:TBC458739 TKY458730:TKY458739 TUU458730:TUU458739 UEQ458730:UEQ458739 UOM458730:UOM458739 UYI458730:UYI458739 VIE458730:VIE458739 VSA458730:VSA458739 WBW458730:WBW458739 WLS458730:WLS458739 WVO458730:WVO458739 JC524266:JC524275 SY524266:SY524275 ACU524266:ACU524275 AMQ524266:AMQ524275 AWM524266:AWM524275 BGI524266:BGI524275 BQE524266:BQE524275 CAA524266:CAA524275 CJW524266:CJW524275 CTS524266:CTS524275 DDO524266:DDO524275 DNK524266:DNK524275 DXG524266:DXG524275 EHC524266:EHC524275 EQY524266:EQY524275 FAU524266:FAU524275 FKQ524266:FKQ524275 FUM524266:FUM524275 GEI524266:GEI524275 GOE524266:GOE524275 GYA524266:GYA524275 HHW524266:HHW524275 HRS524266:HRS524275 IBO524266:IBO524275 ILK524266:ILK524275 IVG524266:IVG524275 JFC524266:JFC524275 JOY524266:JOY524275 JYU524266:JYU524275 KIQ524266:KIQ524275 KSM524266:KSM524275 LCI524266:LCI524275 LME524266:LME524275 LWA524266:LWA524275 MFW524266:MFW524275 MPS524266:MPS524275 MZO524266:MZO524275 NJK524266:NJK524275 NTG524266:NTG524275 ODC524266:ODC524275 OMY524266:OMY524275 OWU524266:OWU524275 PGQ524266:PGQ524275 PQM524266:PQM524275 QAI524266:QAI524275 QKE524266:QKE524275 QUA524266:QUA524275 RDW524266:RDW524275 RNS524266:RNS524275 RXO524266:RXO524275 SHK524266:SHK524275 SRG524266:SRG524275 TBC524266:TBC524275 TKY524266:TKY524275 TUU524266:TUU524275 UEQ524266:UEQ524275 UOM524266:UOM524275 UYI524266:UYI524275 VIE524266:VIE524275 VSA524266:VSA524275 WBW524266:WBW524275 WLS524266:WLS524275 WVO524266:WVO524275 JC589802:JC589811 SY589802:SY589811 ACU589802:ACU589811 AMQ589802:AMQ589811 AWM589802:AWM589811 BGI589802:BGI589811 BQE589802:BQE589811 CAA589802:CAA589811 CJW589802:CJW589811 CTS589802:CTS589811 DDO589802:DDO589811 DNK589802:DNK589811 DXG589802:DXG589811 EHC589802:EHC589811 EQY589802:EQY589811 FAU589802:FAU589811 FKQ589802:FKQ589811 FUM589802:FUM589811 GEI589802:GEI589811 GOE589802:GOE589811 GYA589802:GYA589811 HHW589802:HHW589811 HRS589802:HRS589811 IBO589802:IBO589811 ILK589802:ILK589811 IVG589802:IVG589811 JFC589802:JFC589811 JOY589802:JOY589811 JYU589802:JYU589811 KIQ589802:KIQ589811 KSM589802:KSM589811 LCI589802:LCI589811 LME589802:LME589811 LWA589802:LWA589811 MFW589802:MFW589811 MPS589802:MPS589811 MZO589802:MZO589811 NJK589802:NJK589811 NTG589802:NTG589811 ODC589802:ODC589811 OMY589802:OMY589811 OWU589802:OWU589811 PGQ589802:PGQ589811 PQM589802:PQM589811 QAI589802:QAI589811 QKE589802:QKE589811 QUA589802:QUA589811 RDW589802:RDW589811 RNS589802:RNS589811 RXO589802:RXO589811 SHK589802:SHK589811 SRG589802:SRG589811 TBC589802:TBC589811 TKY589802:TKY589811 TUU589802:TUU589811 UEQ589802:UEQ589811 UOM589802:UOM589811 UYI589802:UYI589811 VIE589802:VIE589811 VSA589802:VSA589811 WBW589802:WBW589811 WLS589802:WLS589811 WVO589802:WVO589811 JC655338:JC655347 SY655338:SY655347 ACU655338:ACU655347 AMQ655338:AMQ655347 AWM655338:AWM655347 BGI655338:BGI655347 BQE655338:BQE655347 CAA655338:CAA655347 CJW655338:CJW655347 CTS655338:CTS655347 DDO655338:DDO655347 DNK655338:DNK655347 DXG655338:DXG655347 EHC655338:EHC655347 EQY655338:EQY655347 FAU655338:FAU655347 FKQ655338:FKQ655347 FUM655338:FUM655347 GEI655338:GEI655347 GOE655338:GOE655347 GYA655338:GYA655347 HHW655338:HHW655347 HRS655338:HRS655347 IBO655338:IBO655347 ILK655338:ILK655347 IVG655338:IVG655347 JFC655338:JFC655347 JOY655338:JOY655347 JYU655338:JYU655347 KIQ655338:KIQ655347 KSM655338:KSM655347 LCI655338:LCI655347 LME655338:LME655347 LWA655338:LWA655347 MFW655338:MFW655347 MPS655338:MPS655347 MZO655338:MZO655347 NJK655338:NJK655347 NTG655338:NTG655347 ODC655338:ODC655347 OMY655338:OMY655347 OWU655338:OWU655347 PGQ655338:PGQ655347 PQM655338:PQM655347 QAI655338:QAI655347 QKE655338:QKE655347 QUA655338:QUA655347 RDW655338:RDW655347 RNS655338:RNS655347 RXO655338:RXO655347 SHK655338:SHK655347 SRG655338:SRG655347 TBC655338:TBC655347 TKY655338:TKY655347 TUU655338:TUU655347 UEQ655338:UEQ655347 UOM655338:UOM655347 UYI655338:UYI655347 VIE655338:VIE655347 VSA655338:VSA655347 WBW655338:WBW655347 WLS655338:WLS655347 WVO655338:WVO655347 JC720874:JC720883 SY720874:SY720883 ACU720874:ACU720883 AMQ720874:AMQ720883 AWM720874:AWM720883 BGI720874:BGI720883 BQE720874:BQE720883 CAA720874:CAA720883 CJW720874:CJW720883 CTS720874:CTS720883 DDO720874:DDO720883 DNK720874:DNK720883 DXG720874:DXG720883 EHC720874:EHC720883 EQY720874:EQY720883 FAU720874:FAU720883 FKQ720874:FKQ720883 FUM720874:FUM720883 GEI720874:GEI720883 GOE720874:GOE720883 GYA720874:GYA720883 HHW720874:HHW720883 HRS720874:HRS720883 IBO720874:IBO720883 ILK720874:ILK720883 IVG720874:IVG720883 JFC720874:JFC720883 JOY720874:JOY720883 JYU720874:JYU720883 KIQ720874:KIQ720883 KSM720874:KSM720883 LCI720874:LCI720883 LME720874:LME720883 LWA720874:LWA720883 MFW720874:MFW720883 MPS720874:MPS720883 MZO720874:MZO720883 NJK720874:NJK720883 NTG720874:NTG720883 ODC720874:ODC720883 OMY720874:OMY720883 OWU720874:OWU720883 PGQ720874:PGQ720883 PQM720874:PQM720883 QAI720874:QAI720883 QKE720874:QKE720883 QUA720874:QUA720883 RDW720874:RDW720883 RNS720874:RNS720883 RXO720874:RXO720883 SHK720874:SHK720883 SRG720874:SRG720883 TBC720874:TBC720883 TKY720874:TKY720883 TUU720874:TUU720883 UEQ720874:UEQ720883 UOM720874:UOM720883 UYI720874:UYI720883 VIE720874:VIE720883 VSA720874:VSA720883 WBW720874:WBW720883 WLS720874:WLS720883 WVO720874:WVO720883 JC786410:JC786419 SY786410:SY786419 ACU786410:ACU786419 AMQ786410:AMQ786419 AWM786410:AWM786419 BGI786410:BGI786419 BQE786410:BQE786419 CAA786410:CAA786419 CJW786410:CJW786419 CTS786410:CTS786419 DDO786410:DDO786419 DNK786410:DNK786419 DXG786410:DXG786419 EHC786410:EHC786419 EQY786410:EQY786419 FAU786410:FAU786419 FKQ786410:FKQ786419 FUM786410:FUM786419 GEI786410:GEI786419 GOE786410:GOE786419 GYA786410:GYA786419 HHW786410:HHW786419 HRS786410:HRS786419 IBO786410:IBO786419 ILK786410:ILK786419 IVG786410:IVG786419 JFC786410:JFC786419 JOY786410:JOY786419 JYU786410:JYU786419 KIQ786410:KIQ786419 KSM786410:KSM786419 LCI786410:LCI786419 LME786410:LME786419 LWA786410:LWA786419 MFW786410:MFW786419 MPS786410:MPS786419 MZO786410:MZO786419 NJK786410:NJK786419 NTG786410:NTG786419 ODC786410:ODC786419 OMY786410:OMY786419 OWU786410:OWU786419 PGQ786410:PGQ786419 PQM786410:PQM786419 QAI786410:QAI786419 QKE786410:QKE786419 QUA786410:QUA786419 RDW786410:RDW786419 RNS786410:RNS786419 RXO786410:RXO786419 SHK786410:SHK786419 SRG786410:SRG786419 TBC786410:TBC786419 TKY786410:TKY786419 TUU786410:TUU786419 UEQ786410:UEQ786419 UOM786410:UOM786419 UYI786410:UYI786419 VIE786410:VIE786419 VSA786410:VSA786419 WBW786410:WBW786419 WLS786410:WLS786419 WVO786410:WVO786419 JC851946:JC851955 SY851946:SY851955 ACU851946:ACU851955 AMQ851946:AMQ851955 AWM851946:AWM851955 BGI851946:BGI851955 BQE851946:BQE851955 CAA851946:CAA851955 CJW851946:CJW851955 CTS851946:CTS851955 DDO851946:DDO851955 DNK851946:DNK851955 DXG851946:DXG851955 EHC851946:EHC851955 EQY851946:EQY851955 FAU851946:FAU851955 FKQ851946:FKQ851955 FUM851946:FUM851955 GEI851946:GEI851955 GOE851946:GOE851955 GYA851946:GYA851955 HHW851946:HHW851955 HRS851946:HRS851955 IBO851946:IBO851955 ILK851946:ILK851955 IVG851946:IVG851955 JFC851946:JFC851955 JOY851946:JOY851955 JYU851946:JYU851955 KIQ851946:KIQ851955 KSM851946:KSM851955 LCI851946:LCI851955 LME851946:LME851955 LWA851946:LWA851955 MFW851946:MFW851955 MPS851946:MPS851955 MZO851946:MZO851955 NJK851946:NJK851955 NTG851946:NTG851955 ODC851946:ODC851955 OMY851946:OMY851955 OWU851946:OWU851955 PGQ851946:PGQ851955 PQM851946:PQM851955 QAI851946:QAI851955 QKE851946:QKE851955 QUA851946:QUA851955 RDW851946:RDW851955 RNS851946:RNS851955 RXO851946:RXO851955 SHK851946:SHK851955 SRG851946:SRG851955 TBC851946:TBC851955 TKY851946:TKY851955 TUU851946:TUU851955 UEQ851946:UEQ851955 UOM851946:UOM851955 UYI851946:UYI851955 VIE851946:VIE851955 VSA851946:VSA851955 WBW851946:WBW851955 WLS851946:WLS851955 WVO851946:WVO851955 JC917482:JC917491 SY917482:SY917491 ACU917482:ACU917491 AMQ917482:AMQ917491 AWM917482:AWM917491 BGI917482:BGI917491 BQE917482:BQE917491 CAA917482:CAA917491 CJW917482:CJW917491 CTS917482:CTS917491 DDO917482:DDO917491 DNK917482:DNK917491 DXG917482:DXG917491 EHC917482:EHC917491 EQY917482:EQY917491 FAU917482:FAU917491 FKQ917482:FKQ917491 FUM917482:FUM917491 GEI917482:GEI917491 GOE917482:GOE917491 GYA917482:GYA917491 HHW917482:HHW917491 HRS917482:HRS917491 IBO917482:IBO917491 ILK917482:ILK917491 IVG917482:IVG917491 JFC917482:JFC917491 JOY917482:JOY917491 JYU917482:JYU917491 KIQ917482:KIQ917491 KSM917482:KSM917491 LCI917482:LCI917491 LME917482:LME917491 LWA917482:LWA917491 MFW917482:MFW917491 MPS917482:MPS917491 MZO917482:MZO917491 NJK917482:NJK917491 NTG917482:NTG917491 ODC917482:ODC917491 OMY917482:OMY917491 OWU917482:OWU917491 PGQ917482:PGQ917491 PQM917482:PQM917491 QAI917482:QAI917491 QKE917482:QKE917491 QUA917482:QUA917491 RDW917482:RDW917491 RNS917482:RNS917491 RXO917482:RXO917491 SHK917482:SHK917491 SRG917482:SRG917491 TBC917482:TBC917491 TKY917482:TKY917491 TUU917482:TUU917491 UEQ917482:UEQ917491 UOM917482:UOM917491 UYI917482:UYI917491 VIE917482:VIE917491 VSA917482:VSA917491 WBW917482:WBW917491 WLS917482:WLS917491 WVO917482:WVO917491 JC983018:JC983027 SY983018:SY983027 ACU983018:ACU983027 AMQ983018:AMQ983027 AWM983018:AWM983027 BGI983018:BGI983027 BQE983018:BQE983027 CAA983018:CAA983027 CJW983018:CJW983027 CTS983018:CTS983027 DDO983018:DDO983027 DNK983018:DNK983027 DXG983018:DXG983027 EHC983018:EHC983027 EQY983018:EQY983027 FAU983018:FAU983027 FKQ983018:FKQ983027 FUM983018:FUM983027 GEI983018:GEI983027 GOE983018:GOE983027 GYA983018:GYA983027 HHW983018:HHW983027 HRS983018:HRS983027 IBO983018:IBO983027 ILK983018:ILK983027 IVG983018:IVG983027 JFC983018:JFC983027 JOY983018:JOY983027 JYU983018:JYU983027 KIQ983018:KIQ983027 KSM983018:KSM983027 LCI983018:LCI983027 LME983018:LME983027 LWA983018:LWA983027 MFW983018:MFW983027 MPS983018:MPS983027 MZO983018:MZO983027 NJK983018:NJK983027 NTG983018:NTG983027 ODC983018:ODC983027 OMY983018:OMY983027 OWU983018:OWU983027 PGQ983018:PGQ983027 PQM983018:PQM983027 QAI983018:QAI983027 QKE983018:QKE983027 QUA983018:QUA983027 RDW983018:RDW983027 RNS983018:RNS983027 RXO983018:RXO983027 SHK983018:SHK983027 SRG983018:SRG983027 TBC983018:TBC983027 TKY983018:TKY983027 TUU983018:TUU983027 UEQ983018:UEQ983027 UOM983018:UOM983027 UYI983018:UYI983027 VIE983018:VIE983027 VSA983018:VSA983027 WBW983018:WBW983027 WLS983018:WLS983027 WVO983018:WVO983027 JH65531 TD65531 ACZ65531 AMV65531 AWR65531 BGN65531 BQJ65531 CAF65531 CKB65531 CTX65531 DDT65531 DNP65531 DXL65531 EHH65531 ERD65531 FAZ65531 FKV65531 FUR65531 GEN65531 GOJ65531 GYF65531 HIB65531 HRX65531 IBT65531 ILP65531 IVL65531 JFH65531 JPD65531 JYZ65531 KIV65531 KSR65531 LCN65531 LMJ65531 LWF65531 MGB65531 MPX65531 MZT65531 NJP65531 NTL65531 ODH65531 OND65531 OWZ65531 PGV65531 PQR65531 QAN65531 QKJ65531 QUF65531 REB65531 RNX65531 RXT65531 SHP65531 SRL65531 TBH65531 TLD65531 TUZ65531 UEV65531 UOR65531 UYN65531 VIJ65531 VSF65531 WCB65531 WLX65531 WVT65531 JH131067 TD131067 ACZ131067 AMV131067 AWR131067 BGN131067 BQJ131067 CAF131067 CKB131067 CTX131067 DDT131067 DNP131067 DXL131067 EHH131067 ERD131067 FAZ131067 FKV131067 FUR131067 GEN131067 GOJ131067 GYF131067 HIB131067 HRX131067 IBT131067 ILP131067 IVL131067 JFH131067 JPD131067 JYZ131067 KIV131067 KSR131067 LCN131067 LMJ131067 LWF131067 MGB131067 MPX131067 MZT131067 NJP131067 NTL131067 ODH131067 OND131067 OWZ131067 PGV131067 PQR131067 QAN131067 QKJ131067 QUF131067 REB131067 RNX131067 RXT131067 SHP131067 SRL131067 TBH131067 TLD131067 TUZ131067 UEV131067 UOR131067 UYN131067 VIJ131067 VSF131067 WCB131067 WLX131067 WVT131067 JH196603 TD196603 ACZ196603 AMV196603 AWR196603 BGN196603 BQJ196603 CAF196603 CKB196603 CTX196603 DDT196603 DNP196603 DXL196603 EHH196603 ERD196603 FAZ196603 FKV196603 FUR196603 GEN196603 GOJ196603 GYF196603 HIB196603 HRX196603 IBT196603 ILP196603 IVL196603 JFH196603 JPD196603 JYZ196603 KIV196603 KSR196603 LCN196603 LMJ196603 LWF196603 MGB196603 MPX196603 MZT196603 NJP196603 NTL196603 ODH196603 OND196603 OWZ196603 PGV196603 PQR196603 QAN196603 QKJ196603 QUF196603 REB196603 RNX196603 RXT196603 SHP196603 SRL196603 TBH196603 TLD196603 TUZ196603 UEV196603 UOR196603 UYN196603 VIJ196603 VSF196603 WCB196603 WLX196603 WVT196603 JH262139 TD262139 ACZ262139 AMV262139 AWR262139 BGN262139 BQJ262139 CAF262139 CKB262139 CTX262139 DDT262139 DNP262139 DXL262139 EHH262139 ERD262139 FAZ262139 FKV262139 FUR262139 GEN262139 GOJ262139 GYF262139 HIB262139 HRX262139 IBT262139 ILP262139 IVL262139 JFH262139 JPD262139 JYZ262139 KIV262139 KSR262139 LCN262139 LMJ262139 LWF262139 MGB262139 MPX262139 MZT262139 NJP262139 NTL262139 ODH262139 OND262139 OWZ262139 PGV262139 PQR262139 QAN262139 QKJ262139 QUF262139 REB262139 RNX262139 RXT262139 SHP262139 SRL262139 TBH262139 TLD262139 TUZ262139 UEV262139 UOR262139 UYN262139 VIJ262139 VSF262139 WCB262139 WLX262139 WVT262139 JH327675 TD327675 ACZ327675 AMV327675 AWR327675 BGN327675 BQJ327675 CAF327675 CKB327675 CTX327675 DDT327675 DNP327675 DXL327675 EHH327675 ERD327675 FAZ327675 FKV327675 FUR327675 GEN327675 GOJ327675 GYF327675 HIB327675 HRX327675 IBT327675 ILP327675 IVL327675 JFH327675 JPD327675 JYZ327675 KIV327675 KSR327675 LCN327675 LMJ327675 LWF327675 MGB327675 MPX327675 MZT327675 NJP327675 NTL327675 ODH327675 OND327675 OWZ327675 PGV327675 PQR327675 QAN327675 QKJ327675 QUF327675 REB327675 RNX327675 RXT327675 SHP327675 SRL327675 TBH327675 TLD327675 TUZ327675 UEV327675 UOR327675 UYN327675 VIJ327675 VSF327675 WCB327675 WLX327675 WVT327675 JH393211 TD393211 ACZ393211 AMV393211 AWR393211 BGN393211 BQJ393211 CAF393211 CKB393211 CTX393211 DDT393211 DNP393211 DXL393211 EHH393211 ERD393211 FAZ393211 FKV393211 FUR393211 GEN393211 GOJ393211 GYF393211 HIB393211 HRX393211 IBT393211 ILP393211 IVL393211 JFH393211 JPD393211 JYZ393211 KIV393211 KSR393211 LCN393211 LMJ393211 LWF393211 MGB393211 MPX393211 MZT393211 NJP393211 NTL393211 ODH393211 OND393211 OWZ393211 PGV393211 PQR393211 QAN393211 QKJ393211 QUF393211 REB393211 RNX393211 RXT393211 SHP393211 SRL393211 TBH393211 TLD393211 TUZ393211 UEV393211 UOR393211 UYN393211 VIJ393211 VSF393211 WCB393211 WLX393211 WVT393211 JH458747 TD458747 ACZ458747 AMV458747 AWR458747 BGN458747 BQJ458747 CAF458747 CKB458747 CTX458747 DDT458747 DNP458747 DXL458747 EHH458747 ERD458747 FAZ458747 FKV458747 FUR458747 GEN458747 GOJ458747 GYF458747 HIB458747 HRX458747 IBT458747 ILP458747 IVL458747 JFH458747 JPD458747 JYZ458747 KIV458747 KSR458747 LCN458747 LMJ458747 LWF458747 MGB458747 MPX458747 MZT458747 NJP458747 NTL458747 ODH458747 OND458747 OWZ458747 PGV458747 PQR458747 QAN458747 QKJ458747 QUF458747 REB458747 RNX458747 RXT458747 SHP458747 SRL458747 TBH458747 TLD458747 TUZ458747 UEV458747 UOR458747 UYN458747 VIJ458747 VSF458747 WCB458747 WLX458747 WVT458747 JH524283 TD524283 ACZ524283 AMV524283 AWR524283 BGN524283 BQJ524283 CAF524283 CKB524283 CTX524283 DDT524283 DNP524283 DXL524283 EHH524283 ERD524283 FAZ524283 FKV524283 FUR524283 GEN524283 GOJ524283 GYF524283 HIB524283 HRX524283 IBT524283 ILP524283 IVL524283 JFH524283 JPD524283 JYZ524283 KIV524283 KSR524283 LCN524283 LMJ524283 LWF524283 MGB524283 MPX524283 MZT524283 NJP524283 NTL524283 ODH524283 OND524283 OWZ524283 PGV524283 PQR524283 QAN524283 QKJ524283 QUF524283 REB524283 RNX524283 RXT524283 SHP524283 SRL524283 TBH524283 TLD524283 TUZ524283 UEV524283 UOR524283 UYN524283 VIJ524283 VSF524283 WCB524283 WLX524283 WVT524283 JH589819 TD589819 ACZ589819 AMV589819 AWR589819 BGN589819 BQJ589819 CAF589819 CKB589819 CTX589819 DDT589819 DNP589819 DXL589819 EHH589819 ERD589819 FAZ589819 FKV589819 FUR589819 GEN589819 GOJ589819 GYF589819 HIB589819 HRX589819 IBT589819 ILP589819 IVL589819 JFH589819 JPD589819 JYZ589819 KIV589819 KSR589819 LCN589819 LMJ589819 LWF589819 MGB589819 MPX589819 MZT589819 NJP589819 NTL589819 ODH589819 OND589819 OWZ589819 PGV589819 PQR589819 QAN589819 QKJ589819 QUF589819 REB589819 RNX589819 RXT589819 SHP589819 SRL589819 TBH589819 TLD589819 TUZ589819 UEV589819 UOR589819 UYN589819 VIJ589819 VSF589819 WCB589819 WLX589819 WVT589819 JH655355 TD655355 ACZ655355 AMV655355 AWR655355 BGN655355 BQJ655355 CAF655355 CKB655355 CTX655355 DDT655355 DNP655355 DXL655355 EHH655355 ERD655355 FAZ655355 FKV655355 FUR655355 GEN655355 GOJ655355 GYF655355 HIB655355 HRX655355 IBT655355 ILP655355 IVL655355 JFH655355 JPD655355 JYZ655355 KIV655355 KSR655355 LCN655355 LMJ655355 LWF655355 MGB655355 MPX655355 MZT655355 NJP655355 NTL655355 ODH655355 OND655355 OWZ655355 PGV655355 PQR655355 QAN655355 QKJ655355 QUF655355 REB655355 RNX655355 RXT655355 SHP655355 SRL655355 TBH655355 TLD655355 TUZ655355 UEV655355 UOR655355 UYN655355 VIJ655355 VSF655355 WCB655355 WLX655355 WVT655355 JH720891 TD720891 ACZ720891 AMV720891 AWR720891 BGN720891 BQJ720891 CAF720891 CKB720891 CTX720891 DDT720891 DNP720891 DXL720891 EHH720891 ERD720891 FAZ720891 FKV720891 FUR720891 GEN720891 GOJ720891 GYF720891 HIB720891 HRX720891 IBT720891 ILP720891 IVL720891 JFH720891 JPD720891 JYZ720891 KIV720891 KSR720891 LCN720891 LMJ720891 LWF720891 MGB720891 MPX720891 MZT720891 NJP720891 NTL720891 ODH720891 OND720891 OWZ720891 PGV720891 PQR720891 QAN720891 QKJ720891 QUF720891 REB720891 RNX720891 RXT720891 SHP720891 SRL720891 TBH720891 TLD720891 TUZ720891 UEV720891 UOR720891 UYN720891 VIJ720891 VSF720891 WCB720891 WLX720891 WVT720891 JH786427 TD786427 ACZ786427 AMV786427 AWR786427 BGN786427 BQJ786427 CAF786427 CKB786427 CTX786427 DDT786427 DNP786427 DXL786427 EHH786427 ERD786427 FAZ786427 FKV786427 FUR786427 GEN786427 GOJ786427 GYF786427 HIB786427 HRX786427 IBT786427 ILP786427 IVL786427 JFH786427 JPD786427 JYZ786427 KIV786427 KSR786427 LCN786427 LMJ786427 LWF786427 MGB786427 MPX786427 MZT786427 NJP786427 NTL786427 ODH786427 OND786427 OWZ786427 PGV786427 PQR786427 QAN786427 QKJ786427 QUF786427 REB786427 RNX786427 RXT786427 SHP786427 SRL786427 TBH786427 TLD786427 TUZ786427 UEV786427 UOR786427 UYN786427 VIJ786427 VSF786427 WCB786427 WLX786427 WVT786427 JH851963 TD851963 ACZ851963 AMV851963 AWR851963 BGN851963 BQJ851963 CAF851963 CKB851963 CTX851963 DDT851963 DNP851963 DXL851963 EHH851963 ERD851963 FAZ851963 FKV851963 FUR851963 GEN851963 GOJ851963 GYF851963 HIB851963 HRX851963 IBT851963 ILP851963 IVL851963 JFH851963 JPD851963 JYZ851963 KIV851963 KSR851963 LCN851963 LMJ851963 LWF851963 MGB851963 MPX851963 MZT851963 NJP851963 NTL851963 ODH851963 OND851963 OWZ851963 PGV851963 PQR851963 QAN851963 QKJ851963 QUF851963 REB851963 RNX851963 RXT851963 SHP851963 SRL851963 TBH851963 TLD851963 TUZ851963 UEV851963 UOR851963 UYN851963 VIJ851963 VSF851963 WCB851963 WLX851963 WVT851963 JH917499 TD917499 ACZ917499 AMV917499 AWR917499 BGN917499 BQJ917499 CAF917499 CKB917499 CTX917499 DDT917499 DNP917499 DXL917499 EHH917499 ERD917499 FAZ917499 FKV917499 FUR917499 GEN917499 GOJ917499 GYF917499 HIB917499 HRX917499 IBT917499 ILP917499 IVL917499 JFH917499 JPD917499 JYZ917499 KIV917499 KSR917499 LCN917499 LMJ917499 LWF917499 MGB917499 MPX917499 MZT917499 NJP917499 NTL917499 ODH917499 OND917499 OWZ917499 PGV917499 PQR917499 QAN917499 QKJ917499 QUF917499 REB917499 RNX917499 RXT917499 SHP917499 SRL917499 TBH917499 TLD917499 TUZ917499 UEV917499 UOR917499 UYN917499 VIJ917499 VSF917499 WCB917499 WLX917499 WVT917499 JH983035 TD983035 ACZ983035 AMV983035 AWR983035 BGN983035 BQJ983035 CAF983035 CKB983035 CTX983035 DDT983035 DNP983035 DXL983035 EHH983035 ERD983035 FAZ983035 FKV983035 FUR983035 GEN983035 GOJ983035 GYF983035 HIB983035 HRX983035 IBT983035 ILP983035 IVL983035 JFH983035 JPD983035 JYZ983035 KIV983035 KSR983035 LCN983035 LMJ983035 LWF983035 MGB983035 MPX983035 MZT983035 NJP983035 NTL983035 ODH983035 OND983035 OWZ983035 PGV983035 PQR983035 QAN983035 QKJ983035 QUF983035 REB983035 RNX983035 RXT983035 SHP983035 SRL983035 TBH983035 TLD983035 TUZ983035 UEV983035 UOR983035 UYN983035 VIJ983035 VSF983035 WCB983035 WLX983035">
      <formula1>1</formula1>
    </dataValidation>
    <dataValidation type="whole" allowBlank="1" showInputMessage="1" showErrorMessage="1" prompt="Marque 1 en caso de haber cumplido la meta" sqref="WVT982792 O982792 O917256 O851720 O786184 O720648 O655112 O589576 O524040 O458504 O392968 O327432 O261896 O196360 O130824 O65288 O982920:O982922 O917384:O917386 O851848:O851850 O786312:O786314 O720776:O720778 O655240:O655242 O589704:O589706 O524168:O524170 O458632:O458634 O393096:O393098 O327560:O327562 O262024:O262026 O196488:O196490 O130952:O130954 O65416:O65418 JH65416:JH65418 TD65416:TD65418 ACZ65416:ACZ65418 AMV65416:AMV65418 AWR65416:AWR65418 BGN65416:BGN65418 BQJ65416:BQJ65418 CAF65416:CAF65418 CKB65416:CKB65418 CTX65416:CTX65418 DDT65416:DDT65418 DNP65416:DNP65418 DXL65416:DXL65418 EHH65416:EHH65418 ERD65416:ERD65418 FAZ65416:FAZ65418 FKV65416:FKV65418 FUR65416:FUR65418 GEN65416:GEN65418 GOJ65416:GOJ65418 GYF65416:GYF65418 HIB65416:HIB65418 HRX65416:HRX65418 IBT65416:IBT65418 ILP65416:ILP65418 IVL65416:IVL65418 JFH65416:JFH65418 JPD65416:JPD65418 JYZ65416:JYZ65418 KIV65416:KIV65418 KSR65416:KSR65418 LCN65416:LCN65418 LMJ65416:LMJ65418 LWF65416:LWF65418 MGB65416:MGB65418 MPX65416:MPX65418 MZT65416:MZT65418 NJP65416:NJP65418 NTL65416:NTL65418 ODH65416:ODH65418 OND65416:OND65418 OWZ65416:OWZ65418 PGV65416:PGV65418 PQR65416:PQR65418 QAN65416:QAN65418 QKJ65416:QKJ65418 QUF65416:QUF65418 REB65416:REB65418 RNX65416:RNX65418 RXT65416:RXT65418 SHP65416:SHP65418 SRL65416:SRL65418 TBH65416:TBH65418 TLD65416:TLD65418 TUZ65416:TUZ65418 UEV65416:UEV65418 UOR65416:UOR65418 UYN65416:UYN65418 VIJ65416:VIJ65418 VSF65416:VSF65418 WCB65416:WCB65418 WLX65416:WLX65418 WVT65416:WVT65418 JH130952:JH130954 TD130952:TD130954 ACZ130952:ACZ130954 AMV130952:AMV130954 AWR130952:AWR130954 BGN130952:BGN130954 BQJ130952:BQJ130954 CAF130952:CAF130954 CKB130952:CKB130954 CTX130952:CTX130954 DDT130952:DDT130954 DNP130952:DNP130954 DXL130952:DXL130954 EHH130952:EHH130954 ERD130952:ERD130954 FAZ130952:FAZ130954 FKV130952:FKV130954 FUR130952:FUR130954 GEN130952:GEN130954 GOJ130952:GOJ130954 GYF130952:GYF130954 HIB130952:HIB130954 HRX130952:HRX130954 IBT130952:IBT130954 ILP130952:ILP130954 IVL130952:IVL130954 JFH130952:JFH130954 JPD130952:JPD130954 JYZ130952:JYZ130954 KIV130952:KIV130954 KSR130952:KSR130954 LCN130952:LCN130954 LMJ130952:LMJ130954 LWF130952:LWF130954 MGB130952:MGB130954 MPX130952:MPX130954 MZT130952:MZT130954 NJP130952:NJP130954 NTL130952:NTL130954 ODH130952:ODH130954 OND130952:OND130954 OWZ130952:OWZ130954 PGV130952:PGV130954 PQR130952:PQR130954 QAN130952:QAN130954 QKJ130952:QKJ130954 QUF130952:QUF130954 REB130952:REB130954 RNX130952:RNX130954 RXT130952:RXT130954 SHP130952:SHP130954 SRL130952:SRL130954 TBH130952:TBH130954 TLD130952:TLD130954 TUZ130952:TUZ130954 UEV130952:UEV130954 UOR130952:UOR130954 UYN130952:UYN130954 VIJ130952:VIJ130954 VSF130952:VSF130954 WCB130952:WCB130954 WLX130952:WLX130954 WVT130952:WVT130954 JH196488:JH196490 TD196488:TD196490 ACZ196488:ACZ196490 AMV196488:AMV196490 AWR196488:AWR196490 BGN196488:BGN196490 BQJ196488:BQJ196490 CAF196488:CAF196490 CKB196488:CKB196490 CTX196488:CTX196490 DDT196488:DDT196490 DNP196488:DNP196490 DXL196488:DXL196490 EHH196488:EHH196490 ERD196488:ERD196490 FAZ196488:FAZ196490 FKV196488:FKV196490 FUR196488:FUR196490 GEN196488:GEN196490 GOJ196488:GOJ196490 GYF196488:GYF196490 HIB196488:HIB196490 HRX196488:HRX196490 IBT196488:IBT196490 ILP196488:ILP196490 IVL196488:IVL196490 JFH196488:JFH196490 JPD196488:JPD196490 JYZ196488:JYZ196490 KIV196488:KIV196490 KSR196488:KSR196490 LCN196488:LCN196490 LMJ196488:LMJ196490 LWF196488:LWF196490 MGB196488:MGB196490 MPX196488:MPX196490 MZT196488:MZT196490 NJP196488:NJP196490 NTL196488:NTL196490 ODH196488:ODH196490 OND196488:OND196490 OWZ196488:OWZ196490 PGV196488:PGV196490 PQR196488:PQR196490 QAN196488:QAN196490 QKJ196488:QKJ196490 QUF196488:QUF196490 REB196488:REB196490 RNX196488:RNX196490 RXT196488:RXT196490 SHP196488:SHP196490 SRL196488:SRL196490 TBH196488:TBH196490 TLD196488:TLD196490 TUZ196488:TUZ196490 UEV196488:UEV196490 UOR196488:UOR196490 UYN196488:UYN196490 VIJ196488:VIJ196490 VSF196488:VSF196490 WCB196488:WCB196490 WLX196488:WLX196490 WVT196488:WVT196490 JH262024:JH262026 TD262024:TD262026 ACZ262024:ACZ262026 AMV262024:AMV262026 AWR262024:AWR262026 BGN262024:BGN262026 BQJ262024:BQJ262026 CAF262024:CAF262026 CKB262024:CKB262026 CTX262024:CTX262026 DDT262024:DDT262026 DNP262024:DNP262026 DXL262024:DXL262026 EHH262024:EHH262026 ERD262024:ERD262026 FAZ262024:FAZ262026 FKV262024:FKV262026 FUR262024:FUR262026 GEN262024:GEN262026 GOJ262024:GOJ262026 GYF262024:GYF262026 HIB262024:HIB262026 HRX262024:HRX262026 IBT262024:IBT262026 ILP262024:ILP262026 IVL262024:IVL262026 JFH262024:JFH262026 JPD262024:JPD262026 JYZ262024:JYZ262026 KIV262024:KIV262026 KSR262024:KSR262026 LCN262024:LCN262026 LMJ262024:LMJ262026 LWF262024:LWF262026 MGB262024:MGB262026 MPX262024:MPX262026 MZT262024:MZT262026 NJP262024:NJP262026 NTL262024:NTL262026 ODH262024:ODH262026 OND262024:OND262026 OWZ262024:OWZ262026 PGV262024:PGV262026 PQR262024:PQR262026 QAN262024:QAN262026 QKJ262024:QKJ262026 QUF262024:QUF262026 REB262024:REB262026 RNX262024:RNX262026 RXT262024:RXT262026 SHP262024:SHP262026 SRL262024:SRL262026 TBH262024:TBH262026 TLD262024:TLD262026 TUZ262024:TUZ262026 UEV262024:UEV262026 UOR262024:UOR262026 UYN262024:UYN262026 VIJ262024:VIJ262026 VSF262024:VSF262026 WCB262024:WCB262026 WLX262024:WLX262026 WVT262024:WVT262026 JH327560:JH327562 TD327560:TD327562 ACZ327560:ACZ327562 AMV327560:AMV327562 AWR327560:AWR327562 BGN327560:BGN327562 BQJ327560:BQJ327562 CAF327560:CAF327562 CKB327560:CKB327562 CTX327560:CTX327562 DDT327560:DDT327562 DNP327560:DNP327562 DXL327560:DXL327562 EHH327560:EHH327562 ERD327560:ERD327562 FAZ327560:FAZ327562 FKV327560:FKV327562 FUR327560:FUR327562 GEN327560:GEN327562 GOJ327560:GOJ327562 GYF327560:GYF327562 HIB327560:HIB327562 HRX327560:HRX327562 IBT327560:IBT327562 ILP327560:ILP327562 IVL327560:IVL327562 JFH327560:JFH327562 JPD327560:JPD327562 JYZ327560:JYZ327562 KIV327560:KIV327562 KSR327560:KSR327562 LCN327560:LCN327562 LMJ327560:LMJ327562 LWF327560:LWF327562 MGB327560:MGB327562 MPX327560:MPX327562 MZT327560:MZT327562 NJP327560:NJP327562 NTL327560:NTL327562 ODH327560:ODH327562 OND327560:OND327562 OWZ327560:OWZ327562 PGV327560:PGV327562 PQR327560:PQR327562 QAN327560:QAN327562 QKJ327560:QKJ327562 QUF327560:QUF327562 REB327560:REB327562 RNX327560:RNX327562 RXT327560:RXT327562 SHP327560:SHP327562 SRL327560:SRL327562 TBH327560:TBH327562 TLD327560:TLD327562 TUZ327560:TUZ327562 UEV327560:UEV327562 UOR327560:UOR327562 UYN327560:UYN327562 VIJ327560:VIJ327562 VSF327560:VSF327562 WCB327560:WCB327562 WLX327560:WLX327562 WVT327560:WVT327562 JH393096:JH393098 TD393096:TD393098 ACZ393096:ACZ393098 AMV393096:AMV393098 AWR393096:AWR393098 BGN393096:BGN393098 BQJ393096:BQJ393098 CAF393096:CAF393098 CKB393096:CKB393098 CTX393096:CTX393098 DDT393096:DDT393098 DNP393096:DNP393098 DXL393096:DXL393098 EHH393096:EHH393098 ERD393096:ERD393098 FAZ393096:FAZ393098 FKV393096:FKV393098 FUR393096:FUR393098 GEN393096:GEN393098 GOJ393096:GOJ393098 GYF393096:GYF393098 HIB393096:HIB393098 HRX393096:HRX393098 IBT393096:IBT393098 ILP393096:ILP393098 IVL393096:IVL393098 JFH393096:JFH393098 JPD393096:JPD393098 JYZ393096:JYZ393098 KIV393096:KIV393098 KSR393096:KSR393098 LCN393096:LCN393098 LMJ393096:LMJ393098 LWF393096:LWF393098 MGB393096:MGB393098 MPX393096:MPX393098 MZT393096:MZT393098 NJP393096:NJP393098 NTL393096:NTL393098 ODH393096:ODH393098 OND393096:OND393098 OWZ393096:OWZ393098 PGV393096:PGV393098 PQR393096:PQR393098 QAN393096:QAN393098 QKJ393096:QKJ393098 QUF393096:QUF393098 REB393096:REB393098 RNX393096:RNX393098 RXT393096:RXT393098 SHP393096:SHP393098 SRL393096:SRL393098 TBH393096:TBH393098 TLD393096:TLD393098 TUZ393096:TUZ393098 UEV393096:UEV393098 UOR393096:UOR393098 UYN393096:UYN393098 VIJ393096:VIJ393098 VSF393096:VSF393098 WCB393096:WCB393098 WLX393096:WLX393098 WVT393096:WVT393098 JH458632:JH458634 TD458632:TD458634 ACZ458632:ACZ458634 AMV458632:AMV458634 AWR458632:AWR458634 BGN458632:BGN458634 BQJ458632:BQJ458634 CAF458632:CAF458634 CKB458632:CKB458634 CTX458632:CTX458634 DDT458632:DDT458634 DNP458632:DNP458634 DXL458632:DXL458634 EHH458632:EHH458634 ERD458632:ERD458634 FAZ458632:FAZ458634 FKV458632:FKV458634 FUR458632:FUR458634 GEN458632:GEN458634 GOJ458632:GOJ458634 GYF458632:GYF458634 HIB458632:HIB458634 HRX458632:HRX458634 IBT458632:IBT458634 ILP458632:ILP458634 IVL458632:IVL458634 JFH458632:JFH458634 JPD458632:JPD458634 JYZ458632:JYZ458634 KIV458632:KIV458634 KSR458632:KSR458634 LCN458632:LCN458634 LMJ458632:LMJ458634 LWF458632:LWF458634 MGB458632:MGB458634 MPX458632:MPX458634 MZT458632:MZT458634 NJP458632:NJP458634 NTL458632:NTL458634 ODH458632:ODH458634 OND458632:OND458634 OWZ458632:OWZ458634 PGV458632:PGV458634 PQR458632:PQR458634 QAN458632:QAN458634 QKJ458632:QKJ458634 QUF458632:QUF458634 REB458632:REB458634 RNX458632:RNX458634 RXT458632:RXT458634 SHP458632:SHP458634 SRL458632:SRL458634 TBH458632:TBH458634 TLD458632:TLD458634 TUZ458632:TUZ458634 UEV458632:UEV458634 UOR458632:UOR458634 UYN458632:UYN458634 VIJ458632:VIJ458634 VSF458632:VSF458634 WCB458632:WCB458634 WLX458632:WLX458634 WVT458632:WVT458634 JH524168:JH524170 TD524168:TD524170 ACZ524168:ACZ524170 AMV524168:AMV524170 AWR524168:AWR524170 BGN524168:BGN524170 BQJ524168:BQJ524170 CAF524168:CAF524170 CKB524168:CKB524170 CTX524168:CTX524170 DDT524168:DDT524170 DNP524168:DNP524170 DXL524168:DXL524170 EHH524168:EHH524170 ERD524168:ERD524170 FAZ524168:FAZ524170 FKV524168:FKV524170 FUR524168:FUR524170 GEN524168:GEN524170 GOJ524168:GOJ524170 GYF524168:GYF524170 HIB524168:HIB524170 HRX524168:HRX524170 IBT524168:IBT524170 ILP524168:ILP524170 IVL524168:IVL524170 JFH524168:JFH524170 JPD524168:JPD524170 JYZ524168:JYZ524170 KIV524168:KIV524170 KSR524168:KSR524170 LCN524168:LCN524170 LMJ524168:LMJ524170 LWF524168:LWF524170 MGB524168:MGB524170 MPX524168:MPX524170 MZT524168:MZT524170 NJP524168:NJP524170 NTL524168:NTL524170 ODH524168:ODH524170 OND524168:OND524170 OWZ524168:OWZ524170 PGV524168:PGV524170 PQR524168:PQR524170 QAN524168:QAN524170 QKJ524168:QKJ524170 QUF524168:QUF524170 REB524168:REB524170 RNX524168:RNX524170 RXT524168:RXT524170 SHP524168:SHP524170 SRL524168:SRL524170 TBH524168:TBH524170 TLD524168:TLD524170 TUZ524168:TUZ524170 UEV524168:UEV524170 UOR524168:UOR524170 UYN524168:UYN524170 VIJ524168:VIJ524170 VSF524168:VSF524170 WCB524168:WCB524170 WLX524168:WLX524170 WVT524168:WVT524170 JH589704:JH589706 TD589704:TD589706 ACZ589704:ACZ589706 AMV589704:AMV589706 AWR589704:AWR589706 BGN589704:BGN589706 BQJ589704:BQJ589706 CAF589704:CAF589706 CKB589704:CKB589706 CTX589704:CTX589706 DDT589704:DDT589706 DNP589704:DNP589706 DXL589704:DXL589706 EHH589704:EHH589706 ERD589704:ERD589706 FAZ589704:FAZ589706 FKV589704:FKV589706 FUR589704:FUR589706 GEN589704:GEN589706 GOJ589704:GOJ589706 GYF589704:GYF589706 HIB589704:HIB589706 HRX589704:HRX589706 IBT589704:IBT589706 ILP589704:ILP589706 IVL589704:IVL589706 JFH589704:JFH589706 JPD589704:JPD589706 JYZ589704:JYZ589706 KIV589704:KIV589706 KSR589704:KSR589706 LCN589704:LCN589706 LMJ589704:LMJ589706 LWF589704:LWF589706 MGB589704:MGB589706 MPX589704:MPX589706 MZT589704:MZT589706 NJP589704:NJP589706 NTL589704:NTL589706 ODH589704:ODH589706 OND589704:OND589706 OWZ589704:OWZ589706 PGV589704:PGV589706 PQR589704:PQR589706 QAN589704:QAN589706 QKJ589704:QKJ589706 QUF589704:QUF589706 REB589704:REB589706 RNX589704:RNX589706 RXT589704:RXT589706 SHP589704:SHP589706 SRL589704:SRL589706 TBH589704:TBH589706 TLD589704:TLD589706 TUZ589704:TUZ589706 UEV589704:UEV589706 UOR589704:UOR589706 UYN589704:UYN589706 VIJ589704:VIJ589706 VSF589704:VSF589706 WCB589704:WCB589706 WLX589704:WLX589706 WVT589704:WVT589706 JH655240:JH655242 TD655240:TD655242 ACZ655240:ACZ655242 AMV655240:AMV655242 AWR655240:AWR655242 BGN655240:BGN655242 BQJ655240:BQJ655242 CAF655240:CAF655242 CKB655240:CKB655242 CTX655240:CTX655242 DDT655240:DDT655242 DNP655240:DNP655242 DXL655240:DXL655242 EHH655240:EHH655242 ERD655240:ERD655242 FAZ655240:FAZ655242 FKV655240:FKV655242 FUR655240:FUR655242 GEN655240:GEN655242 GOJ655240:GOJ655242 GYF655240:GYF655242 HIB655240:HIB655242 HRX655240:HRX655242 IBT655240:IBT655242 ILP655240:ILP655242 IVL655240:IVL655242 JFH655240:JFH655242 JPD655240:JPD655242 JYZ655240:JYZ655242 KIV655240:KIV655242 KSR655240:KSR655242 LCN655240:LCN655242 LMJ655240:LMJ655242 LWF655240:LWF655242 MGB655240:MGB655242 MPX655240:MPX655242 MZT655240:MZT655242 NJP655240:NJP655242 NTL655240:NTL655242 ODH655240:ODH655242 OND655240:OND655242 OWZ655240:OWZ655242 PGV655240:PGV655242 PQR655240:PQR655242 QAN655240:QAN655242 QKJ655240:QKJ655242 QUF655240:QUF655242 REB655240:REB655242 RNX655240:RNX655242 RXT655240:RXT655242 SHP655240:SHP655242 SRL655240:SRL655242 TBH655240:TBH655242 TLD655240:TLD655242 TUZ655240:TUZ655242 UEV655240:UEV655242 UOR655240:UOR655242 UYN655240:UYN655242 VIJ655240:VIJ655242 VSF655240:VSF655242 WCB655240:WCB655242 WLX655240:WLX655242 WVT655240:WVT655242 JH720776:JH720778 TD720776:TD720778 ACZ720776:ACZ720778 AMV720776:AMV720778 AWR720776:AWR720778 BGN720776:BGN720778 BQJ720776:BQJ720778 CAF720776:CAF720778 CKB720776:CKB720778 CTX720776:CTX720778 DDT720776:DDT720778 DNP720776:DNP720778 DXL720776:DXL720778 EHH720776:EHH720778 ERD720776:ERD720778 FAZ720776:FAZ720778 FKV720776:FKV720778 FUR720776:FUR720778 GEN720776:GEN720778 GOJ720776:GOJ720778 GYF720776:GYF720778 HIB720776:HIB720778 HRX720776:HRX720778 IBT720776:IBT720778 ILP720776:ILP720778 IVL720776:IVL720778 JFH720776:JFH720778 JPD720776:JPD720778 JYZ720776:JYZ720778 KIV720776:KIV720778 KSR720776:KSR720778 LCN720776:LCN720778 LMJ720776:LMJ720778 LWF720776:LWF720778 MGB720776:MGB720778 MPX720776:MPX720778 MZT720776:MZT720778 NJP720776:NJP720778 NTL720776:NTL720778 ODH720776:ODH720778 OND720776:OND720778 OWZ720776:OWZ720778 PGV720776:PGV720778 PQR720776:PQR720778 QAN720776:QAN720778 QKJ720776:QKJ720778 QUF720776:QUF720778 REB720776:REB720778 RNX720776:RNX720778 RXT720776:RXT720778 SHP720776:SHP720778 SRL720776:SRL720778 TBH720776:TBH720778 TLD720776:TLD720778 TUZ720776:TUZ720778 UEV720776:UEV720778 UOR720776:UOR720778 UYN720776:UYN720778 VIJ720776:VIJ720778 VSF720776:VSF720778 WCB720776:WCB720778 WLX720776:WLX720778 WVT720776:WVT720778 JH786312:JH786314 TD786312:TD786314 ACZ786312:ACZ786314 AMV786312:AMV786314 AWR786312:AWR786314 BGN786312:BGN786314 BQJ786312:BQJ786314 CAF786312:CAF786314 CKB786312:CKB786314 CTX786312:CTX786314 DDT786312:DDT786314 DNP786312:DNP786314 DXL786312:DXL786314 EHH786312:EHH786314 ERD786312:ERD786314 FAZ786312:FAZ786314 FKV786312:FKV786314 FUR786312:FUR786314 GEN786312:GEN786314 GOJ786312:GOJ786314 GYF786312:GYF786314 HIB786312:HIB786314 HRX786312:HRX786314 IBT786312:IBT786314 ILP786312:ILP786314 IVL786312:IVL786314 JFH786312:JFH786314 JPD786312:JPD786314 JYZ786312:JYZ786314 KIV786312:KIV786314 KSR786312:KSR786314 LCN786312:LCN786314 LMJ786312:LMJ786314 LWF786312:LWF786314 MGB786312:MGB786314 MPX786312:MPX786314 MZT786312:MZT786314 NJP786312:NJP786314 NTL786312:NTL786314 ODH786312:ODH786314 OND786312:OND786314 OWZ786312:OWZ786314 PGV786312:PGV786314 PQR786312:PQR786314 QAN786312:QAN786314 QKJ786312:QKJ786314 QUF786312:QUF786314 REB786312:REB786314 RNX786312:RNX786314 RXT786312:RXT786314 SHP786312:SHP786314 SRL786312:SRL786314 TBH786312:TBH786314 TLD786312:TLD786314 TUZ786312:TUZ786314 UEV786312:UEV786314 UOR786312:UOR786314 UYN786312:UYN786314 VIJ786312:VIJ786314 VSF786312:VSF786314 WCB786312:WCB786314 WLX786312:WLX786314 WVT786312:WVT786314 JH851848:JH851850 TD851848:TD851850 ACZ851848:ACZ851850 AMV851848:AMV851850 AWR851848:AWR851850 BGN851848:BGN851850 BQJ851848:BQJ851850 CAF851848:CAF851850 CKB851848:CKB851850 CTX851848:CTX851850 DDT851848:DDT851850 DNP851848:DNP851850 DXL851848:DXL851850 EHH851848:EHH851850 ERD851848:ERD851850 FAZ851848:FAZ851850 FKV851848:FKV851850 FUR851848:FUR851850 GEN851848:GEN851850 GOJ851848:GOJ851850 GYF851848:GYF851850 HIB851848:HIB851850 HRX851848:HRX851850 IBT851848:IBT851850 ILP851848:ILP851850 IVL851848:IVL851850 JFH851848:JFH851850 JPD851848:JPD851850 JYZ851848:JYZ851850 KIV851848:KIV851850 KSR851848:KSR851850 LCN851848:LCN851850 LMJ851848:LMJ851850 LWF851848:LWF851850 MGB851848:MGB851850 MPX851848:MPX851850 MZT851848:MZT851850 NJP851848:NJP851850 NTL851848:NTL851850 ODH851848:ODH851850 OND851848:OND851850 OWZ851848:OWZ851850 PGV851848:PGV851850 PQR851848:PQR851850 QAN851848:QAN851850 QKJ851848:QKJ851850 QUF851848:QUF851850 REB851848:REB851850 RNX851848:RNX851850 RXT851848:RXT851850 SHP851848:SHP851850 SRL851848:SRL851850 TBH851848:TBH851850 TLD851848:TLD851850 TUZ851848:TUZ851850 UEV851848:UEV851850 UOR851848:UOR851850 UYN851848:UYN851850 VIJ851848:VIJ851850 VSF851848:VSF851850 WCB851848:WCB851850 WLX851848:WLX851850 WVT851848:WVT851850 JH917384:JH917386 TD917384:TD917386 ACZ917384:ACZ917386 AMV917384:AMV917386 AWR917384:AWR917386 BGN917384:BGN917386 BQJ917384:BQJ917386 CAF917384:CAF917386 CKB917384:CKB917386 CTX917384:CTX917386 DDT917384:DDT917386 DNP917384:DNP917386 DXL917384:DXL917386 EHH917384:EHH917386 ERD917384:ERD917386 FAZ917384:FAZ917386 FKV917384:FKV917386 FUR917384:FUR917386 GEN917384:GEN917386 GOJ917384:GOJ917386 GYF917384:GYF917386 HIB917384:HIB917386 HRX917384:HRX917386 IBT917384:IBT917386 ILP917384:ILP917386 IVL917384:IVL917386 JFH917384:JFH917386 JPD917384:JPD917386 JYZ917384:JYZ917386 KIV917384:KIV917386 KSR917384:KSR917386 LCN917384:LCN917386 LMJ917384:LMJ917386 LWF917384:LWF917386 MGB917384:MGB917386 MPX917384:MPX917386 MZT917384:MZT917386 NJP917384:NJP917386 NTL917384:NTL917386 ODH917384:ODH917386 OND917384:OND917386 OWZ917384:OWZ917386 PGV917384:PGV917386 PQR917384:PQR917386 QAN917384:QAN917386 QKJ917384:QKJ917386 QUF917384:QUF917386 REB917384:REB917386 RNX917384:RNX917386 RXT917384:RXT917386 SHP917384:SHP917386 SRL917384:SRL917386 TBH917384:TBH917386 TLD917384:TLD917386 TUZ917384:TUZ917386 UEV917384:UEV917386 UOR917384:UOR917386 UYN917384:UYN917386 VIJ917384:VIJ917386 VSF917384:VSF917386 WCB917384:WCB917386 WLX917384:WLX917386 WVT917384:WVT917386 JH982920:JH982922 TD982920:TD982922 ACZ982920:ACZ982922 AMV982920:AMV982922 AWR982920:AWR982922 BGN982920:BGN982922 BQJ982920:BQJ982922 CAF982920:CAF982922 CKB982920:CKB982922 CTX982920:CTX982922 DDT982920:DDT982922 DNP982920:DNP982922 DXL982920:DXL982922 EHH982920:EHH982922 ERD982920:ERD982922 FAZ982920:FAZ982922 FKV982920:FKV982922 FUR982920:FUR982922 GEN982920:GEN982922 GOJ982920:GOJ982922 GYF982920:GYF982922 HIB982920:HIB982922 HRX982920:HRX982922 IBT982920:IBT982922 ILP982920:ILP982922 IVL982920:IVL982922 JFH982920:JFH982922 JPD982920:JPD982922 JYZ982920:JYZ982922 KIV982920:KIV982922 KSR982920:KSR982922 LCN982920:LCN982922 LMJ982920:LMJ982922 LWF982920:LWF982922 MGB982920:MGB982922 MPX982920:MPX982922 MZT982920:MZT982922 NJP982920:NJP982922 NTL982920:NTL982922 ODH982920:ODH982922 OND982920:OND982922 OWZ982920:OWZ982922 PGV982920:PGV982922 PQR982920:PQR982922 QAN982920:QAN982922 QKJ982920:QKJ982922 QUF982920:QUF982922 REB982920:REB982922 RNX982920:RNX982922 RXT982920:RXT982922 SHP982920:SHP982922 SRL982920:SRL982922 TBH982920:TBH982922 TLD982920:TLD982922 TUZ982920:TUZ982922 UEV982920:UEV982922 UOR982920:UOR982922 UYN982920:UYN982922 VIJ982920:VIJ982922 VSF982920:VSF982922 WCB982920:WCB982922 WLX982920:WLX982922 WVT982920:WVT982922 JH65288 TD65288 ACZ65288 AMV65288 AWR65288 BGN65288 BQJ65288 CAF65288 CKB65288 CTX65288 DDT65288 DNP65288 DXL65288 EHH65288 ERD65288 FAZ65288 FKV65288 FUR65288 GEN65288 GOJ65288 GYF65288 HIB65288 HRX65288 IBT65288 ILP65288 IVL65288 JFH65288 JPD65288 JYZ65288 KIV65288 KSR65288 LCN65288 LMJ65288 LWF65288 MGB65288 MPX65288 MZT65288 NJP65288 NTL65288 ODH65288 OND65288 OWZ65288 PGV65288 PQR65288 QAN65288 QKJ65288 QUF65288 REB65288 RNX65288 RXT65288 SHP65288 SRL65288 TBH65288 TLD65288 TUZ65288 UEV65288 UOR65288 UYN65288 VIJ65288 VSF65288 WCB65288 WLX65288 WVT65288 JH130824 TD130824 ACZ130824 AMV130824 AWR130824 BGN130824 BQJ130824 CAF130824 CKB130824 CTX130824 DDT130824 DNP130824 DXL130824 EHH130824 ERD130824 FAZ130824 FKV130824 FUR130824 GEN130824 GOJ130824 GYF130824 HIB130824 HRX130824 IBT130824 ILP130824 IVL130824 JFH130824 JPD130824 JYZ130824 KIV130824 KSR130824 LCN130824 LMJ130824 LWF130824 MGB130824 MPX130824 MZT130824 NJP130824 NTL130824 ODH130824 OND130824 OWZ130824 PGV130824 PQR130824 QAN130824 QKJ130824 QUF130824 REB130824 RNX130824 RXT130824 SHP130824 SRL130824 TBH130824 TLD130824 TUZ130824 UEV130824 UOR130824 UYN130824 VIJ130824 VSF130824 WCB130824 WLX130824 WVT130824 JH196360 TD196360 ACZ196360 AMV196360 AWR196360 BGN196360 BQJ196360 CAF196360 CKB196360 CTX196360 DDT196360 DNP196360 DXL196360 EHH196360 ERD196360 FAZ196360 FKV196360 FUR196360 GEN196360 GOJ196360 GYF196360 HIB196360 HRX196360 IBT196360 ILP196360 IVL196360 JFH196360 JPD196360 JYZ196360 KIV196360 KSR196360 LCN196360 LMJ196360 LWF196360 MGB196360 MPX196360 MZT196360 NJP196360 NTL196360 ODH196360 OND196360 OWZ196360 PGV196360 PQR196360 QAN196360 QKJ196360 QUF196360 REB196360 RNX196360 RXT196360 SHP196360 SRL196360 TBH196360 TLD196360 TUZ196360 UEV196360 UOR196360 UYN196360 VIJ196360 VSF196360 WCB196360 WLX196360 WVT196360 JH261896 TD261896 ACZ261896 AMV261896 AWR261896 BGN261896 BQJ261896 CAF261896 CKB261896 CTX261896 DDT261896 DNP261896 DXL261896 EHH261896 ERD261896 FAZ261896 FKV261896 FUR261896 GEN261896 GOJ261896 GYF261896 HIB261896 HRX261896 IBT261896 ILP261896 IVL261896 JFH261896 JPD261896 JYZ261896 KIV261896 KSR261896 LCN261896 LMJ261896 LWF261896 MGB261896 MPX261896 MZT261896 NJP261896 NTL261896 ODH261896 OND261896 OWZ261896 PGV261896 PQR261896 QAN261896 QKJ261896 QUF261896 REB261896 RNX261896 RXT261896 SHP261896 SRL261896 TBH261896 TLD261896 TUZ261896 UEV261896 UOR261896 UYN261896 VIJ261896 VSF261896 WCB261896 WLX261896 WVT261896 JH327432 TD327432 ACZ327432 AMV327432 AWR327432 BGN327432 BQJ327432 CAF327432 CKB327432 CTX327432 DDT327432 DNP327432 DXL327432 EHH327432 ERD327432 FAZ327432 FKV327432 FUR327432 GEN327432 GOJ327432 GYF327432 HIB327432 HRX327432 IBT327432 ILP327432 IVL327432 JFH327432 JPD327432 JYZ327432 KIV327432 KSR327432 LCN327432 LMJ327432 LWF327432 MGB327432 MPX327432 MZT327432 NJP327432 NTL327432 ODH327432 OND327432 OWZ327432 PGV327432 PQR327432 QAN327432 QKJ327432 QUF327432 REB327432 RNX327432 RXT327432 SHP327432 SRL327432 TBH327432 TLD327432 TUZ327432 UEV327432 UOR327432 UYN327432 VIJ327432 VSF327432 WCB327432 WLX327432 WVT327432 JH392968 TD392968 ACZ392968 AMV392968 AWR392968 BGN392968 BQJ392968 CAF392968 CKB392968 CTX392968 DDT392968 DNP392968 DXL392968 EHH392968 ERD392968 FAZ392968 FKV392968 FUR392968 GEN392968 GOJ392968 GYF392968 HIB392968 HRX392968 IBT392968 ILP392968 IVL392968 JFH392968 JPD392968 JYZ392968 KIV392968 KSR392968 LCN392968 LMJ392968 LWF392968 MGB392968 MPX392968 MZT392968 NJP392968 NTL392968 ODH392968 OND392968 OWZ392968 PGV392968 PQR392968 QAN392968 QKJ392968 QUF392968 REB392968 RNX392968 RXT392968 SHP392968 SRL392968 TBH392968 TLD392968 TUZ392968 UEV392968 UOR392968 UYN392968 VIJ392968 VSF392968 WCB392968 WLX392968 WVT392968 JH458504 TD458504 ACZ458504 AMV458504 AWR458504 BGN458504 BQJ458504 CAF458504 CKB458504 CTX458504 DDT458504 DNP458504 DXL458504 EHH458504 ERD458504 FAZ458504 FKV458504 FUR458504 GEN458504 GOJ458504 GYF458504 HIB458504 HRX458504 IBT458504 ILP458504 IVL458504 JFH458504 JPD458504 JYZ458504 KIV458504 KSR458504 LCN458504 LMJ458504 LWF458504 MGB458504 MPX458504 MZT458504 NJP458504 NTL458504 ODH458504 OND458504 OWZ458504 PGV458504 PQR458504 QAN458504 QKJ458504 QUF458504 REB458504 RNX458504 RXT458504 SHP458504 SRL458504 TBH458504 TLD458504 TUZ458504 UEV458504 UOR458504 UYN458504 VIJ458504 VSF458504 WCB458504 WLX458504 WVT458504 JH524040 TD524040 ACZ524040 AMV524040 AWR524040 BGN524040 BQJ524040 CAF524040 CKB524040 CTX524040 DDT524040 DNP524040 DXL524040 EHH524040 ERD524040 FAZ524040 FKV524040 FUR524040 GEN524040 GOJ524040 GYF524040 HIB524040 HRX524040 IBT524040 ILP524040 IVL524040 JFH524040 JPD524040 JYZ524040 KIV524040 KSR524040 LCN524040 LMJ524040 LWF524040 MGB524040 MPX524040 MZT524040 NJP524040 NTL524040 ODH524040 OND524040 OWZ524040 PGV524040 PQR524040 QAN524040 QKJ524040 QUF524040 REB524040 RNX524040 RXT524040 SHP524040 SRL524040 TBH524040 TLD524040 TUZ524040 UEV524040 UOR524040 UYN524040 VIJ524040 VSF524040 WCB524040 WLX524040 WVT524040 JH589576 TD589576 ACZ589576 AMV589576 AWR589576 BGN589576 BQJ589576 CAF589576 CKB589576 CTX589576 DDT589576 DNP589576 DXL589576 EHH589576 ERD589576 FAZ589576 FKV589576 FUR589576 GEN589576 GOJ589576 GYF589576 HIB589576 HRX589576 IBT589576 ILP589576 IVL589576 JFH589576 JPD589576 JYZ589576 KIV589576 KSR589576 LCN589576 LMJ589576 LWF589576 MGB589576 MPX589576 MZT589576 NJP589576 NTL589576 ODH589576 OND589576 OWZ589576 PGV589576 PQR589576 QAN589576 QKJ589576 QUF589576 REB589576 RNX589576 RXT589576 SHP589576 SRL589576 TBH589576 TLD589576 TUZ589576 UEV589576 UOR589576 UYN589576 VIJ589576 VSF589576 WCB589576 WLX589576 WVT589576 JH655112 TD655112 ACZ655112 AMV655112 AWR655112 BGN655112 BQJ655112 CAF655112 CKB655112 CTX655112 DDT655112 DNP655112 DXL655112 EHH655112 ERD655112 FAZ655112 FKV655112 FUR655112 GEN655112 GOJ655112 GYF655112 HIB655112 HRX655112 IBT655112 ILP655112 IVL655112 JFH655112 JPD655112 JYZ655112 KIV655112 KSR655112 LCN655112 LMJ655112 LWF655112 MGB655112 MPX655112 MZT655112 NJP655112 NTL655112 ODH655112 OND655112 OWZ655112 PGV655112 PQR655112 QAN655112 QKJ655112 QUF655112 REB655112 RNX655112 RXT655112 SHP655112 SRL655112 TBH655112 TLD655112 TUZ655112 UEV655112 UOR655112 UYN655112 VIJ655112 VSF655112 WCB655112 WLX655112 WVT655112 JH720648 TD720648 ACZ720648 AMV720648 AWR720648 BGN720648 BQJ720648 CAF720648 CKB720648 CTX720648 DDT720648 DNP720648 DXL720648 EHH720648 ERD720648 FAZ720648 FKV720648 FUR720648 GEN720648 GOJ720648 GYF720648 HIB720648 HRX720648 IBT720648 ILP720648 IVL720648 JFH720648 JPD720648 JYZ720648 KIV720648 KSR720648 LCN720648 LMJ720648 LWF720648 MGB720648 MPX720648 MZT720648 NJP720648 NTL720648 ODH720648 OND720648 OWZ720648 PGV720648 PQR720648 QAN720648 QKJ720648 QUF720648 REB720648 RNX720648 RXT720648 SHP720648 SRL720648 TBH720648 TLD720648 TUZ720648 UEV720648 UOR720648 UYN720648 VIJ720648 VSF720648 WCB720648 WLX720648 WVT720648 JH786184 TD786184 ACZ786184 AMV786184 AWR786184 BGN786184 BQJ786184 CAF786184 CKB786184 CTX786184 DDT786184 DNP786184 DXL786184 EHH786184 ERD786184 FAZ786184 FKV786184 FUR786184 GEN786184 GOJ786184 GYF786184 HIB786184 HRX786184 IBT786184 ILP786184 IVL786184 JFH786184 JPD786184 JYZ786184 KIV786184 KSR786184 LCN786184 LMJ786184 LWF786184 MGB786184 MPX786184 MZT786184 NJP786184 NTL786184 ODH786184 OND786184 OWZ786184 PGV786184 PQR786184 QAN786184 QKJ786184 QUF786184 REB786184 RNX786184 RXT786184 SHP786184 SRL786184 TBH786184 TLD786184 TUZ786184 UEV786184 UOR786184 UYN786184 VIJ786184 VSF786184 WCB786184 WLX786184 WVT786184 JH851720 TD851720 ACZ851720 AMV851720 AWR851720 BGN851720 BQJ851720 CAF851720 CKB851720 CTX851720 DDT851720 DNP851720 DXL851720 EHH851720 ERD851720 FAZ851720 FKV851720 FUR851720 GEN851720 GOJ851720 GYF851720 HIB851720 HRX851720 IBT851720 ILP851720 IVL851720 JFH851720 JPD851720 JYZ851720 KIV851720 KSR851720 LCN851720 LMJ851720 LWF851720 MGB851720 MPX851720 MZT851720 NJP851720 NTL851720 ODH851720 OND851720 OWZ851720 PGV851720 PQR851720 QAN851720 QKJ851720 QUF851720 REB851720 RNX851720 RXT851720 SHP851720 SRL851720 TBH851720 TLD851720 TUZ851720 UEV851720 UOR851720 UYN851720 VIJ851720 VSF851720 WCB851720 WLX851720 WVT851720 JH917256 TD917256 ACZ917256 AMV917256 AWR917256 BGN917256 BQJ917256 CAF917256 CKB917256 CTX917256 DDT917256 DNP917256 DXL917256 EHH917256 ERD917256 FAZ917256 FKV917256 FUR917256 GEN917256 GOJ917256 GYF917256 HIB917256 HRX917256 IBT917256 ILP917256 IVL917256 JFH917256 JPD917256 JYZ917256 KIV917256 KSR917256 LCN917256 LMJ917256 LWF917256 MGB917256 MPX917256 MZT917256 NJP917256 NTL917256 ODH917256 OND917256 OWZ917256 PGV917256 PQR917256 QAN917256 QKJ917256 QUF917256 REB917256 RNX917256 RXT917256 SHP917256 SRL917256 TBH917256 TLD917256 TUZ917256 UEV917256 UOR917256 UYN917256 VIJ917256 VSF917256 WCB917256 WLX917256 WVT917256 JH982792 TD982792 ACZ982792 AMV982792 AWR982792 BGN982792 BQJ982792 CAF982792 CKB982792 CTX982792 DDT982792 DNP982792 DXL982792 EHH982792 ERD982792 FAZ982792 FKV982792 FUR982792 GEN982792 GOJ982792 GYF982792 HIB982792 HRX982792 IBT982792 ILP982792 IVL982792 JFH982792 JPD982792 JYZ982792 KIV982792 KSR982792 LCN982792 LMJ982792 LWF982792 MGB982792 MPX982792 MZT982792 NJP982792 NTL982792 ODH982792 OND982792 OWZ982792 PGV982792 PQR982792 QAN982792 QKJ982792 QUF982792 REB982792 RNX982792 RXT982792 SHP982792 SRL982792 TBH982792 TLD982792 TUZ982792 UEV982792 UOR982792 UYN982792 VIJ982792 VSF982792 WCB982792 WLX982792">
      <formula1>0</formula1>
      <formula2>1</formula2>
    </dataValidation>
    <dataValidation type="decimal" operator="greaterThan" allowBlank="1" showInputMessage="1" showErrorMessage="1" sqref="WVT982790 O65286 O982790 O917254 O851718 O786182 O720646 O655110 O589574 O524038 O458502 O392966 O327430 O261894 O196358 O130822 JH65286 TD65286 ACZ65286 AMV65286 AWR65286 BGN65286 BQJ65286 CAF65286 CKB65286 CTX65286 DDT65286 DNP65286 DXL65286 EHH65286 ERD65286 FAZ65286 FKV65286 FUR65286 GEN65286 GOJ65286 GYF65286 HIB65286 HRX65286 IBT65286 ILP65286 IVL65286 JFH65286 JPD65286 JYZ65286 KIV65286 KSR65286 LCN65286 LMJ65286 LWF65286 MGB65286 MPX65286 MZT65286 NJP65286 NTL65286 ODH65286 OND65286 OWZ65286 PGV65286 PQR65286 QAN65286 QKJ65286 QUF65286 REB65286 RNX65286 RXT65286 SHP65286 SRL65286 TBH65286 TLD65286 TUZ65286 UEV65286 UOR65286 UYN65286 VIJ65286 VSF65286 WCB65286 WLX65286 WVT65286 JH130822 TD130822 ACZ130822 AMV130822 AWR130822 BGN130822 BQJ130822 CAF130822 CKB130822 CTX130822 DDT130822 DNP130822 DXL130822 EHH130822 ERD130822 FAZ130822 FKV130822 FUR130822 GEN130822 GOJ130822 GYF130822 HIB130822 HRX130822 IBT130822 ILP130822 IVL130822 JFH130822 JPD130822 JYZ130822 KIV130822 KSR130822 LCN130822 LMJ130822 LWF130822 MGB130822 MPX130822 MZT130822 NJP130822 NTL130822 ODH130822 OND130822 OWZ130822 PGV130822 PQR130822 QAN130822 QKJ130822 QUF130822 REB130822 RNX130822 RXT130822 SHP130822 SRL130822 TBH130822 TLD130822 TUZ130822 UEV130822 UOR130822 UYN130822 VIJ130822 VSF130822 WCB130822 WLX130822 WVT130822 JH196358 TD196358 ACZ196358 AMV196358 AWR196358 BGN196358 BQJ196358 CAF196358 CKB196358 CTX196358 DDT196358 DNP196358 DXL196358 EHH196358 ERD196358 FAZ196358 FKV196358 FUR196358 GEN196358 GOJ196358 GYF196358 HIB196358 HRX196358 IBT196358 ILP196358 IVL196358 JFH196358 JPD196358 JYZ196358 KIV196358 KSR196358 LCN196358 LMJ196358 LWF196358 MGB196358 MPX196358 MZT196358 NJP196358 NTL196358 ODH196358 OND196358 OWZ196358 PGV196358 PQR196358 QAN196358 QKJ196358 QUF196358 REB196358 RNX196358 RXT196358 SHP196358 SRL196358 TBH196358 TLD196358 TUZ196358 UEV196358 UOR196358 UYN196358 VIJ196358 VSF196358 WCB196358 WLX196358 WVT196358 JH261894 TD261894 ACZ261894 AMV261894 AWR261894 BGN261894 BQJ261894 CAF261894 CKB261894 CTX261894 DDT261894 DNP261894 DXL261894 EHH261894 ERD261894 FAZ261894 FKV261894 FUR261894 GEN261894 GOJ261894 GYF261894 HIB261894 HRX261894 IBT261894 ILP261894 IVL261894 JFH261894 JPD261894 JYZ261894 KIV261894 KSR261894 LCN261894 LMJ261894 LWF261894 MGB261894 MPX261894 MZT261894 NJP261894 NTL261894 ODH261894 OND261894 OWZ261894 PGV261894 PQR261894 QAN261894 QKJ261894 QUF261894 REB261894 RNX261894 RXT261894 SHP261894 SRL261894 TBH261894 TLD261894 TUZ261894 UEV261894 UOR261894 UYN261894 VIJ261894 VSF261894 WCB261894 WLX261894 WVT261894 JH327430 TD327430 ACZ327430 AMV327430 AWR327430 BGN327430 BQJ327430 CAF327430 CKB327430 CTX327430 DDT327430 DNP327430 DXL327430 EHH327430 ERD327430 FAZ327430 FKV327430 FUR327430 GEN327430 GOJ327430 GYF327430 HIB327430 HRX327430 IBT327430 ILP327430 IVL327430 JFH327430 JPD327430 JYZ327430 KIV327430 KSR327430 LCN327430 LMJ327430 LWF327430 MGB327430 MPX327430 MZT327430 NJP327430 NTL327430 ODH327430 OND327430 OWZ327430 PGV327430 PQR327430 QAN327430 QKJ327430 QUF327430 REB327430 RNX327430 RXT327430 SHP327430 SRL327430 TBH327430 TLD327430 TUZ327430 UEV327430 UOR327430 UYN327430 VIJ327430 VSF327430 WCB327430 WLX327430 WVT327430 JH392966 TD392966 ACZ392966 AMV392966 AWR392966 BGN392966 BQJ392966 CAF392966 CKB392966 CTX392966 DDT392966 DNP392966 DXL392966 EHH392966 ERD392966 FAZ392966 FKV392966 FUR392966 GEN392966 GOJ392966 GYF392966 HIB392966 HRX392966 IBT392966 ILP392966 IVL392966 JFH392966 JPD392966 JYZ392966 KIV392966 KSR392966 LCN392966 LMJ392966 LWF392966 MGB392966 MPX392966 MZT392966 NJP392966 NTL392966 ODH392966 OND392966 OWZ392966 PGV392966 PQR392966 QAN392966 QKJ392966 QUF392966 REB392966 RNX392966 RXT392966 SHP392966 SRL392966 TBH392966 TLD392966 TUZ392966 UEV392966 UOR392966 UYN392966 VIJ392966 VSF392966 WCB392966 WLX392966 WVT392966 JH458502 TD458502 ACZ458502 AMV458502 AWR458502 BGN458502 BQJ458502 CAF458502 CKB458502 CTX458502 DDT458502 DNP458502 DXL458502 EHH458502 ERD458502 FAZ458502 FKV458502 FUR458502 GEN458502 GOJ458502 GYF458502 HIB458502 HRX458502 IBT458502 ILP458502 IVL458502 JFH458502 JPD458502 JYZ458502 KIV458502 KSR458502 LCN458502 LMJ458502 LWF458502 MGB458502 MPX458502 MZT458502 NJP458502 NTL458502 ODH458502 OND458502 OWZ458502 PGV458502 PQR458502 QAN458502 QKJ458502 QUF458502 REB458502 RNX458502 RXT458502 SHP458502 SRL458502 TBH458502 TLD458502 TUZ458502 UEV458502 UOR458502 UYN458502 VIJ458502 VSF458502 WCB458502 WLX458502 WVT458502 JH524038 TD524038 ACZ524038 AMV524038 AWR524038 BGN524038 BQJ524038 CAF524038 CKB524038 CTX524038 DDT524038 DNP524038 DXL524038 EHH524038 ERD524038 FAZ524038 FKV524038 FUR524038 GEN524038 GOJ524038 GYF524038 HIB524038 HRX524038 IBT524038 ILP524038 IVL524038 JFH524038 JPD524038 JYZ524038 KIV524038 KSR524038 LCN524038 LMJ524038 LWF524038 MGB524038 MPX524038 MZT524038 NJP524038 NTL524038 ODH524038 OND524038 OWZ524038 PGV524038 PQR524038 QAN524038 QKJ524038 QUF524038 REB524038 RNX524038 RXT524038 SHP524038 SRL524038 TBH524038 TLD524038 TUZ524038 UEV524038 UOR524038 UYN524038 VIJ524038 VSF524038 WCB524038 WLX524038 WVT524038 JH589574 TD589574 ACZ589574 AMV589574 AWR589574 BGN589574 BQJ589574 CAF589574 CKB589574 CTX589574 DDT589574 DNP589574 DXL589574 EHH589574 ERD589574 FAZ589574 FKV589574 FUR589574 GEN589574 GOJ589574 GYF589574 HIB589574 HRX589574 IBT589574 ILP589574 IVL589574 JFH589574 JPD589574 JYZ589574 KIV589574 KSR589574 LCN589574 LMJ589574 LWF589574 MGB589574 MPX589574 MZT589574 NJP589574 NTL589574 ODH589574 OND589574 OWZ589574 PGV589574 PQR589574 QAN589574 QKJ589574 QUF589574 REB589574 RNX589574 RXT589574 SHP589574 SRL589574 TBH589574 TLD589574 TUZ589574 UEV589574 UOR589574 UYN589574 VIJ589574 VSF589574 WCB589574 WLX589574 WVT589574 JH655110 TD655110 ACZ655110 AMV655110 AWR655110 BGN655110 BQJ655110 CAF655110 CKB655110 CTX655110 DDT655110 DNP655110 DXL655110 EHH655110 ERD655110 FAZ655110 FKV655110 FUR655110 GEN655110 GOJ655110 GYF655110 HIB655110 HRX655110 IBT655110 ILP655110 IVL655110 JFH655110 JPD655110 JYZ655110 KIV655110 KSR655110 LCN655110 LMJ655110 LWF655110 MGB655110 MPX655110 MZT655110 NJP655110 NTL655110 ODH655110 OND655110 OWZ655110 PGV655110 PQR655110 QAN655110 QKJ655110 QUF655110 REB655110 RNX655110 RXT655110 SHP655110 SRL655110 TBH655110 TLD655110 TUZ655110 UEV655110 UOR655110 UYN655110 VIJ655110 VSF655110 WCB655110 WLX655110 WVT655110 JH720646 TD720646 ACZ720646 AMV720646 AWR720646 BGN720646 BQJ720646 CAF720646 CKB720646 CTX720646 DDT720646 DNP720646 DXL720646 EHH720646 ERD720646 FAZ720646 FKV720646 FUR720646 GEN720646 GOJ720646 GYF720646 HIB720646 HRX720646 IBT720646 ILP720646 IVL720646 JFH720646 JPD720646 JYZ720646 KIV720646 KSR720646 LCN720646 LMJ720646 LWF720646 MGB720646 MPX720646 MZT720646 NJP720646 NTL720646 ODH720646 OND720646 OWZ720646 PGV720646 PQR720646 QAN720646 QKJ720646 QUF720646 REB720646 RNX720646 RXT720646 SHP720646 SRL720646 TBH720646 TLD720646 TUZ720646 UEV720646 UOR720646 UYN720646 VIJ720646 VSF720646 WCB720646 WLX720646 WVT720646 JH786182 TD786182 ACZ786182 AMV786182 AWR786182 BGN786182 BQJ786182 CAF786182 CKB786182 CTX786182 DDT786182 DNP786182 DXL786182 EHH786182 ERD786182 FAZ786182 FKV786182 FUR786182 GEN786182 GOJ786182 GYF786182 HIB786182 HRX786182 IBT786182 ILP786182 IVL786182 JFH786182 JPD786182 JYZ786182 KIV786182 KSR786182 LCN786182 LMJ786182 LWF786182 MGB786182 MPX786182 MZT786182 NJP786182 NTL786182 ODH786182 OND786182 OWZ786182 PGV786182 PQR786182 QAN786182 QKJ786182 QUF786182 REB786182 RNX786182 RXT786182 SHP786182 SRL786182 TBH786182 TLD786182 TUZ786182 UEV786182 UOR786182 UYN786182 VIJ786182 VSF786182 WCB786182 WLX786182 WVT786182 JH851718 TD851718 ACZ851718 AMV851718 AWR851718 BGN851718 BQJ851718 CAF851718 CKB851718 CTX851718 DDT851718 DNP851718 DXL851718 EHH851718 ERD851718 FAZ851718 FKV851718 FUR851718 GEN851718 GOJ851718 GYF851718 HIB851718 HRX851718 IBT851718 ILP851718 IVL851718 JFH851718 JPD851718 JYZ851718 KIV851718 KSR851718 LCN851718 LMJ851718 LWF851718 MGB851718 MPX851718 MZT851718 NJP851718 NTL851718 ODH851718 OND851718 OWZ851718 PGV851718 PQR851718 QAN851718 QKJ851718 QUF851718 REB851718 RNX851718 RXT851718 SHP851718 SRL851718 TBH851718 TLD851718 TUZ851718 UEV851718 UOR851718 UYN851718 VIJ851718 VSF851718 WCB851718 WLX851718 WVT851718 JH917254 TD917254 ACZ917254 AMV917254 AWR917254 BGN917254 BQJ917254 CAF917254 CKB917254 CTX917254 DDT917254 DNP917254 DXL917254 EHH917254 ERD917254 FAZ917254 FKV917254 FUR917254 GEN917254 GOJ917254 GYF917254 HIB917254 HRX917254 IBT917254 ILP917254 IVL917254 JFH917254 JPD917254 JYZ917254 KIV917254 KSR917254 LCN917254 LMJ917254 LWF917254 MGB917254 MPX917254 MZT917254 NJP917254 NTL917254 ODH917254 OND917254 OWZ917254 PGV917254 PQR917254 QAN917254 QKJ917254 QUF917254 REB917254 RNX917254 RXT917254 SHP917254 SRL917254 TBH917254 TLD917254 TUZ917254 UEV917254 UOR917254 UYN917254 VIJ917254 VSF917254 WCB917254 WLX917254 WVT917254 JH982790 TD982790 ACZ982790 AMV982790 AWR982790 BGN982790 BQJ982790 CAF982790 CKB982790 CTX982790 DDT982790 DNP982790 DXL982790 EHH982790 ERD982790 FAZ982790 FKV982790 FUR982790 GEN982790 GOJ982790 GYF982790 HIB982790 HRX982790 IBT982790 ILP982790 IVL982790 JFH982790 JPD982790 JYZ982790 KIV982790 KSR982790 LCN982790 LMJ982790 LWF982790 MGB982790 MPX982790 MZT982790 NJP982790 NTL982790 ODH982790 OND982790 OWZ982790 PGV982790 PQR982790 QAN982790 QKJ982790 QUF982790 REB982790 RNX982790 RXT982790 SHP982790 SRL982790 TBH982790 TLD982790 TUZ982790 UEV982790 UOR982790 UYN982790 VIJ982790 VSF982790 WCB982790 WLX982790 WVT9 WLX9 WCB9 VSF9 VIJ9 UYN9 UOR9 UEV9 TUZ9 TLD9 TBH9 SRL9 SHP9 RXT9 RNX9 REB9 QUF9 QKJ9 QAN9 PQR9 PGV9 OWZ9 OND9 ODH9 NTL9 NJP9 MZT9 MPX9 MGB9 LWF9 LMJ9 LCN9 KSR9 KIV9 JYZ9 JPD9 JFH9 IVL9 ILP9 IBT9 HRX9 HIB9 GYF9 GOJ9 GEN9 FUR9 FKV9 FAZ9 ERD9 EHH9 DXL9 DNP9 DDT9 CTX9 CKB9 CAF9 BQJ9 BGN9 AWR9 AMV9 ACZ9 TD9 JH9 O9">
      <formula1>0</formula1>
    </dataValidation>
  </dataValidations>
  <pageMargins left="0.15748031496062992" right="0.15748031496062992" top="0.74803149606299213" bottom="0.74803149606299213" header="0.31496062992125984" footer="0.31496062992125984"/>
  <pageSetup paperSize="14" scale="5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4"/>
  <sheetViews>
    <sheetView zoomScale="60" zoomScaleNormal="60" workbookViewId="0">
      <selection activeCell="C8" sqref="C1:C1048576"/>
    </sheetView>
  </sheetViews>
  <sheetFormatPr baseColWidth="10" defaultRowHeight="15" x14ac:dyDescent="0.25"/>
  <cols>
    <col min="7" max="7" width="22.140625" customWidth="1"/>
    <col min="21" max="21" width="53.5703125" customWidth="1"/>
    <col min="22" max="23" width="2" bestFit="1" customWidth="1"/>
    <col min="25" max="26" width="0" hidden="1" customWidth="1"/>
  </cols>
  <sheetData>
    <row r="1" spans="1:53" s="275" customFormat="1" ht="15" customHeight="1" x14ac:dyDescent="0.2">
      <c r="A1" s="272" t="s">
        <v>391</v>
      </c>
      <c r="B1" s="273"/>
      <c r="C1" s="273"/>
      <c r="D1" s="273"/>
      <c r="E1" s="273"/>
      <c r="F1" s="273"/>
      <c r="G1" s="273"/>
      <c r="H1" s="273"/>
      <c r="I1" s="273"/>
      <c r="J1" s="273"/>
      <c r="K1" s="273"/>
      <c r="L1" s="273"/>
      <c r="M1" s="273"/>
      <c r="N1" s="413"/>
      <c r="O1" s="414"/>
      <c r="P1" s="414"/>
      <c r="Q1" s="414"/>
      <c r="R1" s="414"/>
      <c r="S1" s="414"/>
      <c r="T1" s="414"/>
      <c r="U1" s="415"/>
      <c r="V1" s="274"/>
      <c r="Y1" s="276"/>
      <c r="AG1" s="277" t="s">
        <v>805</v>
      </c>
      <c r="AH1" s="278" t="s">
        <v>428</v>
      </c>
      <c r="AI1" s="279" t="s">
        <v>430</v>
      </c>
      <c r="AJ1" s="280" t="s">
        <v>432</v>
      </c>
      <c r="AK1" s="281" t="s">
        <v>433</v>
      </c>
      <c r="AL1" s="282" t="s">
        <v>435</v>
      </c>
      <c r="AM1" s="283"/>
    </row>
    <row r="2" spans="1:53" s="275" customFormat="1" ht="15" customHeight="1" x14ac:dyDescent="0.25">
      <c r="A2" s="284" t="s">
        <v>0</v>
      </c>
      <c r="B2" s="285"/>
      <c r="C2" s="285"/>
      <c r="D2" s="285"/>
      <c r="E2" s="285"/>
      <c r="F2" s="285"/>
      <c r="G2" s="285"/>
      <c r="H2" s="285"/>
      <c r="I2" s="285"/>
      <c r="J2" s="285"/>
      <c r="K2" s="285"/>
      <c r="L2" s="285"/>
      <c r="M2" s="286"/>
      <c r="N2" s="286"/>
      <c r="O2" s="418"/>
      <c r="P2" s="418"/>
      <c r="Q2" s="418"/>
      <c r="R2" s="418"/>
      <c r="S2" s="418"/>
      <c r="T2" s="418"/>
      <c r="U2" s="419"/>
      <c r="V2" s="274"/>
      <c r="X2" s="416" t="s">
        <v>77</v>
      </c>
      <c r="Y2" s="276"/>
      <c r="AH2" s="288" t="s">
        <v>429</v>
      </c>
      <c r="AI2" s="289" t="s">
        <v>431</v>
      </c>
      <c r="AJ2" s="290"/>
      <c r="AK2" s="291" t="s">
        <v>434</v>
      </c>
      <c r="AL2" s="292" t="s">
        <v>639</v>
      </c>
      <c r="AM2" s="283"/>
    </row>
    <row r="3" spans="1:53" s="275" customFormat="1" ht="15" customHeight="1" x14ac:dyDescent="0.25">
      <c r="A3" s="284" t="s">
        <v>436</v>
      </c>
      <c r="B3" s="285"/>
      <c r="C3" s="285"/>
      <c r="D3" s="285"/>
      <c r="E3" s="285"/>
      <c r="F3" s="285"/>
      <c r="G3" s="285"/>
      <c r="H3" s="285"/>
      <c r="I3" s="285"/>
      <c r="J3" s="285"/>
      <c r="K3" s="285"/>
      <c r="L3" s="285"/>
      <c r="M3" s="286"/>
      <c r="N3" s="286"/>
      <c r="O3" s="418"/>
      <c r="P3" s="418"/>
      <c r="Q3" s="418"/>
      <c r="R3" s="418"/>
      <c r="S3" s="418"/>
      <c r="T3" s="418"/>
      <c r="U3" s="419"/>
      <c r="V3" s="274"/>
      <c r="X3" s="420">
        <v>42370</v>
      </c>
      <c r="Y3" s="276"/>
      <c r="AM3" s="539"/>
    </row>
    <row r="4" spans="1:53" s="275" customFormat="1" ht="12" x14ac:dyDescent="0.2">
      <c r="A4" s="833"/>
      <c r="B4" s="834"/>
      <c r="C4" s="418"/>
      <c r="D4" s="418"/>
      <c r="E4" s="418"/>
      <c r="F4" s="418"/>
      <c r="G4" s="418"/>
      <c r="H4" s="418"/>
      <c r="I4" s="418"/>
      <c r="J4" s="418"/>
      <c r="K4" s="418"/>
      <c r="L4" s="418"/>
      <c r="M4" s="418"/>
      <c r="N4" s="274"/>
      <c r="O4" s="418"/>
      <c r="P4" s="418"/>
      <c r="Q4" s="418"/>
      <c r="R4" s="418"/>
      <c r="S4" s="418"/>
      <c r="T4" s="418"/>
      <c r="U4" s="419"/>
      <c r="V4" s="274"/>
      <c r="Y4" s="276"/>
    </row>
    <row r="5" spans="1:53" s="297" customFormat="1" ht="18" customHeight="1" x14ac:dyDescent="0.25">
      <c r="A5" s="294" t="s">
        <v>1</v>
      </c>
      <c r="B5" s="295"/>
      <c r="C5" s="295"/>
      <c r="D5" s="295"/>
      <c r="E5" s="295"/>
      <c r="F5" s="295"/>
      <c r="G5" s="295"/>
      <c r="H5" s="295"/>
      <c r="I5" s="295"/>
      <c r="J5" s="295"/>
      <c r="K5" s="295"/>
      <c r="L5" s="295"/>
      <c r="M5" s="295"/>
      <c r="N5" s="296"/>
      <c r="O5" s="423"/>
      <c r="Q5" s="296"/>
      <c r="R5" s="296"/>
      <c r="S5" s="296"/>
      <c r="T5" s="296"/>
      <c r="U5" s="424"/>
      <c r="V5" s="296"/>
      <c r="W5" s="296"/>
      <c r="X5" s="296"/>
      <c r="Y5" s="296"/>
      <c r="Z5" s="298"/>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row>
    <row r="6" spans="1:53" s="297" customFormat="1" ht="14.25" customHeight="1" x14ac:dyDescent="0.25">
      <c r="A6" s="294" t="s">
        <v>2</v>
      </c>
      <c r="B6" s="295"/>
      <c r="C6" s="295"/>
      <c r="D6" s="295"/>
      <c r="E6" s="295"/>
      <c r="F6" s="423"/>
      <c r="G6" s="423"/>
      <c r="H6" s="423"/>
      <c r="I6" s="423"/>
      <c r="J6" s="423"/>
      <c r="K6" s="423"/>
      <c r="L6" s="423"/>
      <c r="M6" s="423"/>
      <c r="N6" s="296"/>
      <c r="O6" s="423"/>
      <c r="Q6" s="296"/>
      <c r="R6" s="296"/>
      <c r="S6" s="296"/>
      <c r="T6" s="296"/>
      <c r="U6" s="424"/>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row>
    <row r="7" spans="1:53" s="297" customFormat="1" ht="18.75" customHeight="1" thickBot="1" x14ac:dyDescent="0.3">
      <c r="A7" s="294" t="s">
        <v>142</v>
      </c>
      <c r="B7" s="295"/>
      <c r="C7" s="295"/>
      <c r="D7" s="423"/>
      <c r="E7" s="423"/>
      <c r="F7" s="423"/>
      <c r="G7" s="423"/>
      <c r="H7" s="423"/>
      <c r="I7" s="423"/>
      <c r="J7" s="423"/>
      <c r="K7" s="423"/>
      <c r="L7" s="423"/>
      <c r="M7" s="423"/>
      <c r="N7" s="296"/>
      <c r="O7" s="423"/>
      <c r="Q7" s="296"/>
      <c r="R7" s="296"/>
      <c r="S7" s="296"/>
      <c r="T7" s="296"/>
      <c r="U7" s="424"/>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row>
    <row r="8" spans="1:53" s="297" customFormat="1" ht="18" customHeight="1" thickBot="1" x14ac:dyDescent="0.3">
      <c r="A8" s="299" t="s">
        <v>427</v>
      </c>
      <c r="B8" s="300"/>
      <c r="C8" s="300"/>
      <c r="D8" s="835">
        <f>+X3</f>
        <v>42370</v>
      </c>
      <c r="E8" s="423"/>
      <c r="F8" s="423"/>
      <c r="G8" s="423"/>
      <c r="H8" s="423"/>
      <c r="I8" s="423"/>
      <c r="J8" s="423"/>
      <c r="K8" s="423"/>
      <c r="L8" s="1421"/>
      <c r="M8" s="1421"/>
      <c r="N8" s="426"/>
      <c r="O8" s="427"/>
      <c r="P8" s="428"/>
      <c r="Q8" s="426"/>
      <c r="R8" s="426"/>
      <c r="S8" s="426"/>
      <c r="T8" s="1497">
        <f ca="1">TODAY()</f>
        <v>42426</v>
      </c>
      <c r="U8" s="149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row>
    <row r="9" spans="1:53" s="275" customFormat="1" ht="65.25" customHeight="1" thickBot="1" x14ac:dyDescent="0.25">
      <c r="A9" s="1592" t="s">
        <v>4</v>
      </c>
      <c r="B9" s="1592" t="s">
        <v>1659</v>
      </c>
      <c r="C9" s="1592" t="s">
        <v>6</v>
      </c>
      <c r="D9" s="1592" t="s">
        <v>7</v>
      </c>
      <c r="E9" s="1592" t="s">
        <v>8</v>
      </c>
      <c r="F9" s="1592" t="s">
        <v>9</v>
      </c>
      <c r="G9" s="1592" t="s">
        <v>10</v>
      </c>
      <c r="H9" s="1592" t="s">
        <v>11</v>
      </c>
      <c r="I9" s="1592" t="s">
        <v>12</v>
      </c>
      <c r="J9" s="1592" t="s">
        <v>13</v>
      </c>
      <c r="K9" s="1592" t="s">
        <v>14</v>
      </c>
      <c r="L9" s="1592" t="s">
        <v>15</v>
      </c>
      <c r="M9" s="1592" t="s">
        <v>16</v>
      </c>
      <c r="N9" s="1592" t="s">
        <v>17</v>
      </c>
      <c r="O9" s="1592" t="s">
        <v>295</v>
      </c>
      <c r="P9" s="1592" t="s">
        <v>296</v>
      </c>
      <c r="Q9" s="1592" t="s">
        <v>18</v>
      </c>
      <c r="R9" s="1592" t="s">
        <v>19</v>
      </c>
      <c r="S9" s="1258" t="s">
        <v>20</v>
      </c>
      <c r="T9" s="1259"/>
      <c r="U9" s="1590" t="s">
        <v>23</v>
      </c>
      <c r="X9" s="1255" t="s">
        <v>78</v>
      </c>
      <c r="Z9" s="1257" t="s">
        <v>139</v>
      </c>
      <c r="AA9" s="1417" t="s">
        <v>426</v>
      </c>
    </row>
    <row r="10" spans="1:53" s="275" customFormat="1" ht="26.25" customHeight="1" thickBot="1" x14ac:dyDescent="0.25">
      <c r="A10" s="1593"/>
      <c r="B10" s="1593"/>
      <c r="C10" s="1593"/>
      <c r="D10" s="1593"/>
      <c r="E10" s="1593"/>
      <c r="F10" s="1593"/>
      <c r="G10" s="1593"/>
      <c r="H10" s="1593"/>
      <c r="I10" s="1593"/>
      <c r="J10" s="1593"/>
      <c r="K10" s="1593"/>
      <c r="L10" s="1593"/>
      <c r="M10" s="1593"/>
      <c r="N10" s="1593"/>
      <c r="O10" s="1593"/>
      <c r="P10" s="1593"/>
      <c r="Q10" s="1593"/>
      <c r="R10" s="1593"/>
      <c r="S10" s="301" t="s">
        <v>21</v>
      </c>
      <c r="T10" s="302" t="s">
        <v>22</v>
      </c>
      <c r="U10" s="1591"/>
      <c r="X10" s="1256"/>
      <c r="Z10" s="1262"/>
      <c r="AA10" s="1446"/>
    </row>
    <row r="11" spans="1:53" s="1217" customFormat="1" ht="16.5" thickBot="1" x14ac:dyDescent="0.25">
      <c r="A11" s="1213" t="s">
        <v>437</v>
      </c>
      <c r="B11" s="1213"/>
      <c r="C11" s="1213"/>
      <c r="D11" s="1213"/>
      <c r="E11" s="1213"/>
      <c r="F11" s="1213"/>
      <c r="G11" s="1213"/>
      <c r="H11" s="1213"/>
      <c r="I11" s="1213"/>
      <c r="J11" s="1213"/>
      <c r="K11" s="1213"/>
      <c r="L11" s="1213"/>
      <c r="M11" s="1213"/>
      <c r="N11" s="1213"/>
      <c r="O11" s="1213"/>
      <c r="P11" s="1213"/>
      <c r="Q11" s="1213"/>
      <c r="R11" s="1213"/>
      <c r="S11" s="1213"/>
      <c r="T11" s="1213"/>
      <c r="U11" s="1213"/>
      <c r="V11" s="1215"/>
      <c r="W11" s="1215"/>
      <c r="X11" s="1208"/>
      <c r="Y11" s="1216"/>
    </row>
    <row r="12" spans="1:53" s="1155" customFormat="1" ht="130.5" customHeight="1" thickBot="1" x14ac:dyDescent="0.25">
      <c r="A12" s="1431">
        <v>10</v>
      </c>
      <c r="B12" s="1397" t="s">
        <v>450</v>
      </c>
      <c r="C12" s="1397" t="s">
        <v>451</v>
      </c>
      <c r="D12" s="1442"/>
      <c r="E12" s="1528" t="s">
        <v>510</v>
      </c>
      <c r="F12" s="1525"/>
      <c r="G12" s="652" t="s">
        <v>2138</v>
      </c>
      <c r="H12" s="1260" t="s">
        <v>2032</v>
      </c>
      <c r="I12" s="1260">
        <v>1</v>
      </c>
      <c r="J12" s="645">
        <v>42185</v>
      </c>
      <c r="K12" s="645">
        <v>42246</v>
      </c>
      <c r="L12" s="479">
        <f t="shared" ref="L12:L14" si="0">(+K12-J12)/7</f>
        <v>8.7142857142857135</v>
      </c>
      <c r="M12" s="1415" t="s">
        <v>2033</v>
      </c>
      <c r="N12" s="646">
        <f>'Plan General'!N224</f>
        <v>1</v>
      </c>
      <c r="O12" s="647">
        <f t="shared" ref="O12:O14" si="1">IF(N12/I12&gt;1,1,+N12/I12)</f>
        <v>1</v>
      </c>
      <c r="P12" s="647">
        <f t="shared" ref="P12:P14" si="2">+L12*O12</f>
        <v>8.7142857142857135</v>
      </c>
      <c r="Q12" s="647">
        <f t="shared" ref="Q12:Q14" si="3">IF(K12&lt;=$S$7,P12,0)</f>
        <v>0</v>
      </c>
      <c r="R12" s="475">
        <f t="shared" ref="R12:R14" si="4">IF($S$7&gt;=K12,L12,0)</f>
        <v>0</v>
      </c>
      <c r="S12" s="648"/>
      <c r="T12" s="648"/>
      <c r="U12" s="1254" t="str">
        <f>'Plan General'!U224</f>
        <v>Se replantea la meta y fecha de acuerdo a oficio enviado a la CGR 20151210214171 del 07/07/2015.
El Grupo de Informática actualizó y elaboró un procedimiento para la adquisición de software y hardware, lo que quedó formalizado el 28 de agosto de 2015 con el procedimiento de código GTI-P-0003 que puede ser consultado en Daruma.</v>
      </c>
      <c r="V12" s="1261">
        <f t="shared" ref="V12:V14" si="5">IF(O12=100%,2,0)</f>
        <v>2</v>
      </c>
      <c r="W12" s="334">
        <f>IF(K12&lt;$X$3,0,1)</f>
        <v>0</v>
      </c>
      <c r="X12" s="1263" t="str">
        <f t="shared" ref="X12" si="6">IF(V12+W12&gt;1,"CUMPLIDA",IF(W12=1,"EN TERMINO","VENCIDA"))</f>
        <v>CUMPLIDA</v>
      </c>
      <c r="AA12" s="1399" t="str">
        <f>IF(X12&amp;X13&amp;X14="CUMPLIDA","CUMPLIDA",IF(OR(X12="VENCIDA",X13="VENCIDA",X14="VENCIDA"),"VENCIDA",IF(V12+V13+V14=6,"CUMPLIDA","EN TERMINO")))</f>
        <v>EN TERMINO</v>
      </c>
      <c r="AB12" s="1157"/>
    </row>
    <row r="13" spans="1:53" s="1155" customFormat="1" ht="84.75" customHeight="1" thickBot="1" x14ac:dyDescent="0.25">
      <c r="A13" s="1431"/>
      <c r="B13" s="1397"/>
      <c r="C13" s="1397"/>
      <c r="D13" s="1442"/>
      <c r="E13" s="1528"/>
      <c r="F13" s="1525"/>
      <c r="G13" s="652" t="s">
        <v>2035</v>
      </c>
      <c r="H13" s="1260" t="s">
        <v>2036</v>
      </c>
      <c r="I13" s="1260">
        <v>1</v>
      </c>
      <c r="J13" s="645">
        <v>42248</v>
      </c>
      <c r="K13" s="645">
        <v>42368</v>
      </c>
      <c r="L13" s="479">
        <f t="shared" si="0"/>
        <v>17.142857142857142</v>
      </c>
      <c r="M13" s="1415"/>
      <c r="N13" s="646">
        <f>'Plan General'!N225</f>
        <v>1</v>
      </c>
      <c r="O13" s="647">
        <f t="shared" si="1"/>
        <v>1</v>
      </c>
      <c r="P13" s="647">
        <f t="shared" si="2"/>
        <v>17.142857142857142</v>
      </c>
      <c r="Q13" s="647">
        <f t="shared" si="3"/>
        <v>0</v>
      </c>
      <c r="R13" s="475">
        <f t="shared" si="4"/>
        <v>0</v>
      </c>
      <c r="S13" s="648"/>
      <c r="T13" s="648"/>
      <c r="U13" s="1254" t="str">
        <f>'Plan General'!U225</f>
        <v>Se replantea la meta y fecha de acuerdo a oficio enviado a la CGR 20151210214171 del 07/07/2015.
La Universidad Nacional presentó el informe de diagnóstico del SIIT, la Oficina Asesora de Planeación realizó algunas observaciones al mismo, las cuales están siendo revisadas por la Universidad con el fin de efecturar los ajustes correspondientes en el informe.</v>
      </c>
      <c r="V13" s="1261">
        <f t="shared" si="5"/>
        <v>2</v>
      </c>
      <c r="W13" s="334">
        <f t="shared" ref="W13:W14" si="7">IF(K13&lt;$X$3,0,1)</f>
        <v>0</v>
      </c>
      <c r="X13" s="1261" t="str">
        <f t="shared" ref="X13:X14" si="8">IF(V13+W13&gt;1,"CUMPLIDA",IF(W13=1,"EN TERMINO","VENCIDA"))</f>
        <v>CUMPLIDA</v>
      </c>
      <c r="AA13" s="1408"/>
      <c r="AB13" s="1157"/>
    </row>
    <row r="14" spans="1:53" s="1155" customFormat="1" ht="61.5" customHeight="1" thickBot="1" x14ac:dyDescent="0.25">
      <c r="A14" s="1431"/>
      <c r="B14" s="1397"/>
      <c r="C14" s="1397"/>
      <c r="D14" s="1442"/>
      <c r="E14" s="1528"/>
      <c r="F14" s="1525"/>
      <c r="G14" s="652" t="s">
        <v>2037</v>
      </c>
      <c r="H14" s="1012" t="s">
        <v>2041</v>
      </c>
      <c r="I14" s="1260">
        <v>1</v>
      </c>
      <c r="J14" s="645">
        <v>42278</v>
      </c>
      <c r="K14" s="645">
        <v>42428</v>
      </c>
      <c r="L14" s="479">
        <f t="shared" si="0"/>
        <v>21.428571428571427</v>
      </c>
      <c r="M14" s="1415"/>
      <c r="N14" s="646">
        <f>'Plan General'!N226</f>
        <v>0</v>
      </c>
      <c r="O14" s="647">
        <f t="shared" si="1"/>
        <v>0</v>
      </c>
      <c r="P14" s="647">
        <f t="shared" si="2"/>
        <v>0</v>
      </c>
      <c r="Q14" s="647">
        <f t="shared" si="3"/>
        <v>0</v>
      </c>
      <c r="R14" s="475">
        <f t="shared" si="4"/>
        <v>0</v>
      </c>
      <c r="S14" s="648"/>
      <c r="T14" s="648"/>
      <c r="U14" s="1254" t="str">
        <f>'Plan General'!U226</f>
        <v>Se replantea la meta y fecha de acuerdo a oficio enviado a la CGR 20151210214171 del 07/07/2015.</v>
      </c>
      <c r="V14" s="1261">
        <f t="shared" si="5"/>
        <v>0</v>
      </c>
      <c r="W14" s="334">
        <f t="shared" si="7"/>
        <v>1</v>
      </c>
      <c r="X14" s="1261" t="str">
        <f t="shared" si="8"/>
        <v>EN TERMINO</v>
      </c>
      <c r="AA14" s="1400"/>
      <c r="AB14" s="1157"/>
    </row>
  </sheetData>
  <mergeCells count="30">
    <mergeCell ref="M12:M14"/>
    <mergeCell ref="AA12:AA14"/>
    <mergeCell ref="L8:M8"/>
    <mergeCell ref="T8:U8"/>
    <mergeCell ref="A9:A10"/>
    <mergeCell ref="B9:B10"/>
    <mergeCell ref="C9:C10"/>
    <mergeCell ref="D9:D10"/>
    <mergeCell ref="E9:E10"/>
    <mergeCell ref="F9:F10"/>
    <mergeCell ref="A12:A14"/>
    <mergeCell ref="B12:B14"/>
    <mergeCell ref="C12:C14"/>
    <mergeCell ref="D12:D14"/>
    <mergeCell ref="E12:E14"/>
    <mergeCell ref="F12:F14"/>
    <mergeCell ref="AA9:AA10"/>
    <mergeCell ref="U9:U10"/>
    <mergeCell ref="R9:R10"/>
    <mergeCell ref="G9:G10"/>
    <mergeCell ref="H9:H10"/>
    <mergeCell ref="I9:I10"/>
    <mergeCell ref="J9:J10"/>
    <mergeCell ref="K9:K10"/>
    <mergeCell ref="L9:L10"/>
    <mergeCell ref="M9:M10"/>
    <mergeCell ref="N9:N10"/>
    <mergeCell ref="O9:O10"/>
    <mergeCell ref="P9:P10"/>
    <mergeCell ref="Q9:Q10"/>
  </mergeCells>
  <conditionalFormatting sqref="X13:X14">
    <cfRule type="cellIs" dxfId="71" priority="7" operator="equal">
      <formula>"EN TERMINO"</formula>
    </cfRule>
    <cfRule type="cellIs" dxfId="70" priority="8" operator="equal">
      <formula>"CUMPLIDA"</formula>
    </cfRule>
    <cfRule type="cellIs" dxfId="69" priority="9" operator="equal">
      <formula>"VENCIDA"</formula>
    </cfRule>
  </conditionalFormatting>
  <conditionalFormatting sqref="AA12">
    <cfRule type="cellIs" dxfId="68" priority="4" operator="equal">
      <formula>"EN TERMINO"</formula>
    </cfRule>
    <cfRule type="cellIs" dxfId="67" priority="5" operator="equal">
      <formula>"CUMPLIDA"</formula>
    </cfRule>
    <cfRule type="cellIs" dxfId="66" priority="6" operator="equal">
      <formula>"VENCIDA"</formula>
    </cfRule>
  </conditionalFormatting>
  <conditionalFormatting sqref="X12">
    <cfRule type="cellIs" dxfId="65" priority="1" operator="equal">
      <formula>"EN TERMINO"</formula>
    </cfRule>
    <cfRule type="cellIs" dxfId="64" priority="2" operator="equal">
      <formula>"CUMPLIDA"</formula>
    </cfRule>
    <cfRule type="cellIs" dxfId="63" priority="3" operator="equal">
      <formula>"VENCIDA"</formula>
    </cfRule>
  </conditionalFormatting>
  <dataValidations count="1">
    <dataValidation type="decimal" operator="greaterThan" allowBlank="1" showInputMessage="1" showErrorMessage="1" sqref="WVT9 WLX9 WCB9 VSF9 VIJ9 UYN9 UOR9 UEV9 TUZ9 TLD9 TBH9 SRL9 SHP9 RXT9 RNX9 REB9 QUF9 QKJ9 QAN9 PQR9 PGV9 OWZ9 OND9 ODH9 NTL9 NJP9 MZT9 MPX9 MGB9 LWF9 LMJ9 LCN9 KSR9 KIV9 JYZ9 JPD9 JFH9 IVL9 ILP9 IBT9 HRX9 HIB9 GYF9 GOJ9 GEN9 FUR9 FKV9 FAZ9 ERD9 EHH9 DXL9 DNP9 DDT9 CTX9 CKB9 CAF9 BQJ9 BGN9 AWR9 AMV9 ACZ9 TD9 JH9 N9">
      <formula1>0</formula1>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H62"/>
  <sheetViews>
    <sheetView zoomScale="60" zoomScaleNormal="60" workbookViewId="0">
      <pane xSplit="1" ySplit="10" topLeftCell="F11" activePane="bottomRight" state="frozen"/>
      <selection activeCell="C8" sqref="C1:C1048576"/>
      <selection pane="topRight" activeCell="C8" sqref="C1:C1048576"/>
      <selection pane="bottomLeft" activeCell="C8" sqref="C1:C1048576"/>
      <selection pane="bottomRight" activeCell="C8" sqref="C1:C1048576"/>
    </sheetView>
  </sheetViews>
  <sheetFormatPr baseColWidth="10" defaultRowHeight="12.75" x14ac:dyDescent="0.2"/>
  <cols>
    <col min="1" max="1" width="9.5703125" style="18" customWidth="1"/>
    <col min="2" max="2" width="9.85546875" style="18" customWidth="1"/>
    <col min="3" max="3" width="46.85546875" style="5" customWidth="1"/>
    <col min="4" max="5" width="21.7109375" style="5" customWidth="1"/>
    <col min="6" max="6" width="30.28515625" style="5" customWidth="1"/>
    <col min="7" max="7" width="25.85546875" style="5" customWidth="1"/>
    <col min="8" max="8" width="22.42578125" style="5" customWidth="1"/>
    <col min="9" max="9" width="14.140625" style="5" customWidth="1"/>
    <col min="10" max="10" width="11.42578125" style="5" customWidth="1"/>
    <col min="11" max="11" width="15.7109375" style="5" customWidth="1"/>
    <col min="12" max="12" width="13.140625" style="5" customWidth="1"/>
    <col min="13" max="13" width="11.28515625" style="5" customWidth="1"/>
    <col min="14" max="14" width="11.42578125" style="5" customWidth="1"/>
    <col min="15" max="15" width="12.42578125" style="5" customWidth="1"/>
    <col min="16" max="16" width="12.85546875" style="18" customWidth="1"/>
    <col min="17" max="17" width="11.28515625" style="18" customWidth="1"/>
    <col min="18" max="18" width="13.140625" style="18" customWidth="1"/>
    <col min="19" max="19" width="10.140625" style="18" customWidth="1"/>
    <col min="20" max="20" width="10.5703125" style="5" customWidth="1"/>
    <col min="21" max="21" width="9.85546875" style="5" customWidth="1"/>
    <col min="22" max="22" width="41.7109375" style="5" customWidth="1"/>
    <col min="23" max="24" width="2.28515625" style="5" customWidth="1"/>
    <col min="25" max="25" width="14.7109375" style="18" customWidth="1"/>
    <col min="26" max="26" width="12.42578125" style="5" customWidth="1"/>
    <col min="27" max="27" width="15.85546875" style="5" hidden="1" customWidth="1"/>
    <col min="28" max="28" width="15.7109375" style="5" customWidth="1"/>
    <col min="29" max="29" width="11.42578125" style="5"/>
    <col min="30" max="30" width="12.7109375" style="5" bestFit="1" customWidth="1"/>
    <col min="31" max="31" width="3.42578125" style="5" customWidth="1"/>
    <col min="32" max="36" width="11.42578125" style="5"/>
    <col min="37" max="37" width="16.85546875" style="5" customWidth="1"/>
    <col min="38" max="38" width="16.140625" style="5" customWidth="1"/>
    <col min="39" max="253" width="11.42578125" style="5"/>
    <col min="254" max="254" width="9.5703125" style="5" customWidth="1"/>
    <col min="255" max="255" width="9.85546875" style="5" customWidth="1"/>
    <col min="256" max="256" width="49.140625" style="5" customWidth="1"/>
    <col min="257" max="258" width="21.7109375" style="5" customWidth="1"/>
    <col min="259" max="259" width="32.85546875" style="5" customWidth="1"/>
    <col min="260" max="260" width="25.5703125" style="5" customWidth="1"/>
    <col min="261" max="261" width="26.5703125" style="5" customWidth="1"/>
    <col min="262" max="262" width="16" style="5" customWidth="1"/>
    <col min="263" max="263" width="12.7109375" style="5" customWidth="1"/>
    <col min="264" max="264" width="11.140625" style="5" customWidth="1"/>
    <col min="265" max="265" width="11.5703125" style="5" customWidth="1"/>
    <col min="266" max="266" width="11.28515625" style="5" customWidth="1"/>
    <col min="267" max="267" width="29" style="5" customWidth="1"/>
    <col min="268" max="268" width="12.42578125" style="5" customWidth="1"/>
    <col min="269" max="269" width="12.85546875" style="5" customWidth="1"/>
    <col min="270" max="270" width="11.28515625" style="5" customWidth="1"/>
    <col min="271" max="271" width="14.42578125" style="5" customWidth="1"/>
    <col min="272" max="272" width="10.140625" style="5" customWidth="1"/>
    <col min="273" max="273" width="10.5703125" style="5" customWidth="1"/>
    <col min="274" max="274" width="9.85546875" style="5" customWidth="1"/>
    <col min="275" max="275" width="50.28515625" style="5" customWidth="1"/>
    <col min="276" max="509" width="11.42578125" style="5"/>
    <col min="510" max="510" width="9.5703125" style="5" customWidth="1"/>
    <col min="511" max="511" width="9.85546875" style="5" customWidth="1"/>
    <col min="512" max="512" width="49.140625" style="5" customWidth="1"/>
    <col min="513" max="514" width="21.7109375" style="5" customWidth="1"/>
    <col min="515" max="515" width="32.85546875" style="5" customWidth="1"/>
    <col min="516" max="516" width="25.5703125" style="5" customWidth="1"/>
    <col min="517" max="517" width="26.5703125" style="5" customWidth="1"/>
    <col min="518" max="518" width="16" style="5" customWidth="1"/>
    <col min="519" max="519" width="12.7109375" style="5" customWidth="1"/>
    <col min="520" max="520" width="11.140625" style="5" customWidth="1"/>
    <col min="521" max="521" width="11.5703125" style="5" customWidth="1"/>
    <col min="522" max="522" width="11.28515625" style="5" customWidth="1"/>
    <col min="523" max="523" width="29" style="5" customWidth="1"/>
    <col min="524" max="524" width="12.42578125" style="5" customWidth="1"/>
    <col min="525" max="525" width="12.85546875" style="5" customWidth="1"/>
    <col min="526" max="526" width="11.28515625" style="5" customWidth="1"/>
    <col min="527" max="527" width="14.42578125" style="5" customWidth="1"/>
    <col min="528" max="528" width="10.140625" style="5" customWidth="1"/>
    <col min="529" max="529" width="10.5703125" style="5" customWidth="1"/>
    <col min="530" max="530" width="9.85546875" style="5" customWidth="1"/>
    <col min="531" max="531" width="50.28515625" style="5" customWidth="1"/>
    <col min="532" max="765" width="11.42578125" style="5"/>
    <col min="766" max="766" width="9.5703125" style="5" customWidth="1"/>
    <col min="767" max="767" width="9.85546875" style="5" customWidth="1"/>
    <col min="768" max="768" width="49.140625" style="5" customWidth="1"/>
    <col min="769" max="770" width="21.7109375" style="5" customWidth="1"/>
    <col min="771" max="771" width="32.85546875" style="5" customWidth="1"/>
    <col min="772" max="772" width="25.5703125" style="5" customWidth="1"/>
    <col min="773" max="773" width="26.5703125" style="5" customWidth="1"/>
    <col min="774" max="774" width="16" style="5" customWidth="1"/>
    <col min="775" max="775" width="12.7109375" style="5" customWidth="1"/>
    <col min="776" max="776" width="11.140625" style="5" customWidth="1"/>
    <col min="777" max="777" width="11.5703125" style="5" customWidth="1"/>
    <col min="778" max="778" width="11.28515625" style="5" customWidth="1"/>
    <col min="779" max="779" width="29" style="5" customWidth="1"/>
    <col min="780" max="780" width="12.42578125" style="5" customWidth="1"/>
    <col min="781" max="781" width="12.85546875" style="5" customWidth="1"/>
    <col min="782" max="782" width="11.28515625" style="5" customWidth="1"/>
    <col min="783" max="783" width="14.42578125" style="5" customWidth="1"/>
    <col min="784" max="784" width="10.140625" style="5" customWidth="1"/>
    <col min="785" max="785" width="10.5703125" style="5" customWidth="1"/>
    <col min="786" max="786" width="9.85546875" style="5" customWidth="1"/>
    <col min="787" max="787" width="50.28515625" style="5" customWidth="1"/>
    <col min="788" max="1021" width="11.42578125" style="5"/>
    <col min="1022" max="1022" width="9.5703125" style="5" customWidth="1"/>
    <col min="1023" max="1023" width="9.85546875" style="5" customWidth="1"/>
    <col min="1024" max="1024" width="49.140625" style="5" customWidth="1"/>
    <col min="1025" max="1026" width="21.7109375" style="5" customWidth="1"/>
    <col min="1027" max="1027" width="32.85546875" style="5" customWidth="1"/>
    <col min="1028" max="1028" width="25.5703125" style="5" customWidth="1"/>
    <col min="1029" max="1029" width="26.5703125" style="5" customWidth="1"/>
    <col min="1030" max="1030" width="16" style="5" customWidth="1"/>
    <col min="1031" max="1031" width="12.7109375" style="5" customWidth="1"/>
    <col min="1032" max="1032" width="11.140625" style="5" customWidth="1"/>
    <col min="1033" max="1033" width="11.5703125" style="5" customWidth="1"/>
    <col min="1034" max="1034" width="11.28515625" style="5" customWidth="1"/>
    <col min="1035" max="1035" width="29" style="5" customWidth="1"/>
    <col min="1036" max="1036" width="12.42578125" style="5" customWidth="1"/>
    <col min="1037" max="1037" width="12.85546875" style="5" customWidth="1"/>
    <col min="1038" max="1038" width="11.28515625" style="5" customWidth="1"/>
    <col min="1039" max="1039" width="14.42578125" style="5" customWidth="1"/>
    <col min="1040" max="1040" width="10.140625" style="5" customWidth="1"/>
    <col min="1041" max="1041" width="10.5703125" style="5" customWidth="1"/>
    <col min="1042" max="1042" width="9.85546875" style="5" customWidth="1"/>
    <col min="1043" max="1043" width="50.28515625" style="5" customWidth="1"/>
    <col min="1044" max="1277" width="11.42578125" style="5"/>
    <col min="1278" max="1278" width="9.5703125" style="5" customWidth="1"/>
    <col min="1279" max="1279" width="9.85546875" style="5" customWidth="1"/>
    <col min="1280" max="1280" width="49.140625" style="5" customWidth="1"/>
    <col min="1281" max="1282" width="21.7109375" style="5" customWidth="1"/>
    <col min="1283" max="1283" width="32.85546875" style="5" customWidth="1"/>
    <col min="1284" max="1284" width="25.5703125" style="5" customWidth="1"/>
    <col min="1285" max="1285" width="26.5703125" style="5" customWidth="1"/>
    <col min="1286" max="1286" width="16" style="5" customWidth="1"/>
    <col min="1287" max="1287" width="12.7109375" style="5" customWidth="1"/>
    <col min="1288" max="1288" width="11.140625" style="5" customWidth="1"/>
    <col min="1289" max="1289" width="11.5703125" style="5" customWidth="1"/>
    <col min="1290" max="1290" width="11.28515625" style="5" customWidth="1"/>
    <col min="1291" max="1291" width="29" style="5" customWidth="1"/>
    <col min="1292" max="1292" width="12.42578125" style="5" customWidth="1"/>
    <col min="1293" max="1293" width="12.85546875" style="5" customWidth="1"/>
    <col min="1294" max="1294" width="11.28515625" style="5" customWidth="1"/>
    <col min="1295" max="1295" width="14.42578125" style="5" customWidth="1"/>
    <col min="1296" max="1296" width="10.140625" style="5" customWidth="1"/>
    <col min="1297" max="1297" width="10.5703125" style="5" customWidth="1"/>
    <col min="1298" max="1298" width="9.85546875" style="5" customWidth="1"/>
    <col min="1299" max="1299" width="50.28515625" style="5" customWidth="1"/>
    <col min="1300" max="1533" width="11.42578125" style="5"/>
    <col min="1534" max="1534" width="9.5703125" style="5" customWidth="1"/>
    <col min="1535" max="1535" width="9.85546875" style="5" customWidth="1"/>
    <col min="1536" max="1536" width="49.140625" style="5" customWidth="1"/>
    <col min="1537" max="1538" width="21.7109375" style="5" customWidth="1"/>
    <col min="1539" max="1539" width="32.85546875" style="5" customWidth="1"/>
    <col min="1540" max="1540" width="25.5703125" style="5" customWidth="1"/>
    <col min="1541" max="1541" width="26.5703125" style="5" customWidth="1"/>
    <col min="1542" max="1542" width="16" style="5" customWidth="1"/>
    <col min="1543" max="1543" width="12.7109375" style="5" customWidth="1"/>
    <col min="1544" max="1544" width="11.140625" style="5" customWidth="1"/>
    <col min="1545" max="1545" width="11.5703125" style="5" customWidth="1"/>
    <col min="1546" max="1546" width="11.28515625" style="5" customWidth="1"/>
    <col min="1547" max="1547" width="29" style="5" customWidth="1"/>
    <col min="1548" max="1548" width="12.42578125" style="5" customWidth="1"/>
    <col min="1549" max="1549" width="12.85546875" style="5" customWidth="1"/>
    <col min="1550" max="1550" width="11.28515625" style="5" customWidth="1"/>
    <col min="1551" max="1551" width="14.42578125" style="5" customWidth="1"/>
    <col min="1552" max="1552" width="10.140625" style="5" customWidth="1"/>
    <col min="1553" max="1553" width="10.5703125" style="5" customWidth="1"/>
    <col min="1554" max="1554" width="9.85546875" style="5" customWidth="1"/>
    <col min="1555" max="1555" width="50.28515625" style="5" customWidth="1"/>
    <col min="1556" max="1789" width="11.42578125" style="5"/>
    <col min="1790" max="1790" width="9.5703125" style="5" customWidth="1"/>
    <col min="1791" max="1791" width="9.85546875" style="5" customWidth="1"/>
    <col min="1792" max="1792" width="49.140625" style="5" customWidth="1"/>
    <col min="1793" max="1794" width="21.7109375" style="5" customWidth="1"/>
    <col min="1795" max="1795" width="32.85546875" style="5" customWidth="1"/>
    <col min="1796" max="1796" width="25.5703125" style="5" customWidth="1"/>
    <col min="1797" max="1797" width="26.5703125" style="5" customWidth="1"/>
    <col min="1798" max="1798" width="16" style="5" customWidth="1"/>
    <col min="1799" max="1799" width="12.7109375" style="5" customWidth="1"/>
    <col min="1800" max="1800" width="11.140625" style="5" customWidth="1"/>
    <col min="1801" max="1801" width="11.5703125" style="5" customWidth="1"/>
    <col min="1802" max="1802" width="11.28515625" style="5" customWidth="1"/>
    <col min="1803" max="1803" width="29" style="5" customWidth="1"/>
    <col min="1804" max="1804" width="12.42578125" style="5" customWidth="1"/>
    <col min="1805" max="1805" width="12.85546875" style="5" customWidth="1"/>
    <col min="1806" max="1806" width="11.28515625" style="5" customWidth="1"/>
    <col min="1807" max="1807" width="14.42578125" style="5" customWidth="1"/>
    <col min="1808" max="1808" width="10.140625" style="5" customWidth="1"/>
    <col min="1809" max="1809" width="10.5703125" style="5" customWidth="1"/>
    <col min="1810" max="1810" width="9.85546875" style="5" customWidth="1"/>
    <col min="1811" max="1811" width="50.28515625" style="5" customWidth="1"/>
    <col min="1812" max="2045" width="11.42578125" style="5"/>
    <col min="2046" max="2046" width="9.5703125" style="5" customWidth="1"/>
    <col min="2047" max="2047" width="9.85546875" style="5" customWidth="1"/>
    <col min="2048" max="2048" width="49.140625" style="5" customWidth="1"/>
    <col min="2049" max="2050" width="21.7109375" style="5" customWidth="1"/>
    <col min="2051" max="2051" width="32.85546875" style="5" customWidth="1"/>
    <col min="2052" max="2052" width="25.5703125" style="5" customWidth="1"/>
    <col min="2053" max="2053" width="26.5703125" style="5" customWidth="1"/>
    <col min="2054" max="2054" width="16" style="5" customWidth="1"/>
    <col min="2055" max="2055" width="12.7109375" style="5" customWidth="1"/>
    <col min="2056" max="2056" width="11.140625" style="5" customWidth="1"/>
    <col min="2057" max="2057" width="11.5703125" style="5" customWidth="1"/>
    <col min="2058" max="2058" width="11.28515625" style="5" customWidth="1"/>
    <col min="2059" max="2059" width="29" style="5" customWidth="1"/>
    <col min="2060" max="2060" width="12.42578125" style="5" customWidth="1"/>
    <col min="2061" max="2061" width="12.85546875" style="5" customWidth="1"/>
    <col min="2062" max="2062" width="11.28515625" style="5" customWidth="1"/>
    <col min="2063" max="2063" width="14.42578125" style="5" customWidth="1"/>
    <col min="2064" max="2064" width="10.140625" style="5" customWidth="1"/>
    <col min="2065" max="2065" width="10.5703125" style="5" customWidth="1"/>
    <col min="2066" max="2066" width="9.85546875" style="5" customWidth="1"/>
    <col min="2067" max="2067" width="50.28515625" style="5" customWidth="1"/>
    <col min="2068" max="2301" width="11.42578125" style="5"/>
    <col min="2302" max="2302" width="9.5703125" style="5" customWidth="1"/>
    <col min="2303" max="2303" width="9.85546875" style="5" customWidth="1"/>
    <col min="2304" max="2304" width="49.140625" style="5" customWidth="1"/>
    <col min="2305" max="2306" width="21.7109375" style="5" customWidth="1"/>
    <col min="2307" max="2307" width="32.85546875" style="5" customWidth="1"/>
    <col min="2308" max="2308" width="25.5703125" style="5" customWidth="1"/>
    <col min="2309" max="2309" width="26.5703125" style="5" customWidth="1"/>
    <col min="2310" max="2310" width="16" style="5" customWidth="1"/>
    <col min="2311" max="2311" width="12.7109375" style="5" customWidth="1"/>
    <col min="2312" max="2312" width="11.140625" style="5" customWidth="1"/>
    <col min="2313" max="2313" width="11.5703125" style="5" customWidth="1"/>
    <col min="2314" max="2314" width="11.28515625" style="5" customWidth="1"/>
    <col min="2315" max="2315" width="29" style="5" customWidth="1"/>
    <col min="2316" max="2316" width="12.42578125" style="5" customWidth="1"/>
    <col min="2317" max="2317" width="12.85546875" style="5" customWidth="1"/>
    <col min="2318" max="2318" width="11.28515625" style="5" customWidth="1"/>
    <col min="2319" max="2319" width="14.42578125" style="5" customWidth="1"/>
    <col min="2320" max="2320" width="10.140625" style="5" customWidth="1"/>
    <col min="2321" max="2321" width="10.5703125" style="5" customWidth="1"/>
    <col min="2322" max="2322" width="9.85546875" style="5" customWidth="1"/>
    <col min="2323" max="2323" width="50.28515625" style="5" customWidth="1"/>
    <col min="2324" max="2557" width="11.42578125" style="5"/>
    <col min="2558" max="2558" width="9.5703125" style="5" customWidth="1"/>
    <col min="2559" max="2559" width="9.85546875" style="5" customWidth="1"/>
    <col min="2560" max="2560" width="49.140625" style="5" customWidth="1"/>
    <col min="2561" max="2562" width="21.7109375" style="5" customWidth="1"/>
    <col min="2563" max="2563" width="32.85546875" style="5" customWidth="1"/>
    <col min="2564" max="2564" width="25.5703125" style="5" customWidth="1"/>
    <col min="2565" max="2565" width="26.5703125" style="5" customWidth="1"/>
    <col min="2566" max="2566" width="16" style="5" customWidth="1"/>
    <col min="2567" max="2567" width="12.7109375" style="5" customWidth="1"/>
    <col min="2568" max="2568" width="11.140625" style="5" customWidth="1"/>
    <col min="2569" max="2569" width="11.5703125" style="5" customWidth="1"/>
    <col min="2570" max="2570" width="11.28515625" style="5" customWidth="1"/>
    <col min="2571" max="2571" width="29" style="5" customWidth="1"/>
    <col min="2572" max="2572" width="12.42578125" style="5" customWidth="1"/>
    <col min="2573" max="2573" width="12.85546875" style="5" customWidth="1"/>
    <col min="2574" max="2574" width="11.28515625" style="5" customWidth="1"/>
    <col min="2575" max="2575" width="14.42578125" style="5" customWidth="1"/>
    <col min="2576" max="2576" width="10.140625" style="5" customWidth="1"/>
    <col min="2577" max="2577" width="10.5703125" style="5" customWidth="1"/>
    <col min="2578" max="2578" width="9.85546875" style="5" customWidth="1"/>
    <col min="2579" max="2579" width="50.28515625" style="5" customWidth="1"/>
    <col min="2580" max="2813" width="11.42578125" style="5"/>
    <col min="2814" max="2814" width="9.5703125" style="5" customWidth="1"/>
    <col min="2815" max="2815" width="9.85546875" style="5" customWidth="1"/>
    <col min="2816" max="2816" width="49.140625" style="5" customWidth="1"/>
    <col min="2817" max="2818" width="21.7109375" style="5" customWidth="1"/>
    <col min="2819" max="2819" width="32.85546875" style="5" customWidth="1"/>
    <col min="2820" max="2820" width="25.5703125" style="5" customWidth="1"/>
    <col min="2821" max="2821" width="26.5703125" style="5" customWidth="1"/>
    <col min="2822" max="2822" width="16" style="5" customWidth="1"/>
    <col min="2823" max="2823" width="12.7109375" style="5" customWidth="1"/>
    <col min="2824" max="2824" width="11.140625" style="5" customWidth="1"/>
    <col min="2825" max="2825" width="11.5703125" style="5" customWidth="1"/>
    <col min="2826" max="2826" width="11.28515625" style="5" customWidth="1"/>
    <col min="2827" max="2827" width="29" style="5" customWidth="1"/>
    <col min="2828" max="2828" width="12.42578125" style="5" customWidth="1"/>
    <col min="2829" max="2829" width="12.85546875" style="5" customWidth="1"/>
    <col min="2830" max="2830" width="11.28515625" style="5" customWidth="1"/>
    <col min="2831" max="2831" width="14.42578125" style="5" customWidth="1"/>
    <col min="2832" max="2832" width="10.140625" style="5" customWidth="1"/>
    <col min="2833" max="2833" width="10.5703125" style="5" customWidth="1"/>
    <col min="2834" max="2834" width="9.85546875" style="5" customWidth="1"/>
    <col min="2835" max="2835" width="50.28515625" style="5" customWidth="1"/>
    <col min="2836" max="3069" width="11.42578125" style="5"/>
    <col min="3070" max="3070" width="9.5703125" style="5" customWidth="1"/>
    <col min="3071" max="3071" width="9.85546875" style="5" customWidth="1"/>
    <col min="3072" max="3072" width="49.140625" style="5" customWidth="1"/>
    <col min="3073" max="3074" width="21.7109375" style="5" customWidth="1"/>
    <col min="3075" max="3075" width="32.85546875" style="5" customWidth="1"/>
    <col min="3076" max="3076" width="25.5703125" style="5" customWidth="1"/>
    <col min="3077" max="3077" width="26.5703125" style="5" customWidth="1"/>
    <col min="3078" max="3078" width="16" style="5" customWidth="1"/>
    <col min="3079" max="3079" width="12.7109375" style="5" customWidth="1"/>
    <col min="3080" max="3080" width="11.140625" style="5" customWidth="1"/>
    <col min="3081" max="3081" width="11.5703125" style="5" customWidth="1"/>
    <col min="3082" max="3082" width="11.28515625" style="5" customWidth="1"/>
    <col min="3083" max="3083" width="29" style="5" customWidth="1"/>
    <col min="3084" max="3084" width="12.42578125" style="5" customWidth="1"/>
    <col min="3085" max="3085" width="12.85546875" style="5" customWidth="1"/>
    <col min="3086" max="3086" width="11.28515625" style="5" customWidth="1"/>
    <col min="3087" max="3087" width="14.42578125" style="5" customWidth="1"/>
    <col min="3088" max="3088" width="10.140625" style="5" customWidth="1"/>
    <col min="3089" max="3089" width="10.5703125" style="5" customWidth="1"/>
    <col min="3090" max="3090" width="9.85546875" style="5" customWidth="1"/>
    <col min="3091" max="3091" width="50.28515625" style="5" customWidth="1"/>
    <col min="3092" max="3325" width="11.42578125" style="5"/>
    <col min="3326" max="3326" width="9.5703125" style="5" customWidth="1"/>
    <col min="3327" max="3327" width="9.85546875" style="5" customWidth="1"/>
    <col min="3328" max="3328" width="49.140625" style="5" customWidth="1"/>
    <col min="3329" max="3330" width="21.7109375" style="5" customWidth="1"/>
    <col min="3331" max="3331" width="32.85546875" style="5" customWidth="1"/>
    <col min="3332" max="3332" width="25.5703125" style="5" customWidth="1"/>
    <col min="3333" max="3333" width="26.5703125" style="5" customWidth="1"/>
    <col min="3334" max="3334" width="16" style="5" customWidth="1"/>
    <col min="3335" max="3335" width="12.7109375" style="5" customWidth="1"/>
    <col min="3336" max="3336" width="11.140625" style="5" customWidth="1"/>
    <col min="3337" max="3337" width="11.5703125" style="5" customWidth="1"/>
    <col min="3338" max="3338" width="11.28515625" style="5" customWidth="1"/>
    <col min="3339" max="3339" width="29" style="5" customWidth="1"/>
    <col min="3340" max="3340" width="12.42578125" style="5" customWidth="1"/>
    <col min="3341" max="3341" width="12.85546875" style="5" customWidth="1"/>
    <col min="3342" max="3342" width="11.28515625" style="5" customWidth="1"/>
    <col min="3343" max="3343" width="14.42578125" style="5" customWidth="1"/>
    <col min="3344" max="3344" width="10.140625" style="5" customWidth="1"/>
    <col min="3345" max="3345" width="10.5703125" style="5" customWidth="1"/>
    <col min="3346" max="3346" width="9.85546875" style="5" customWidth="1"/>
    <col min="3347" max="3347" width="50.28515625" style="5" customWidth="1"/>
    <col min="3348" max="3581" width="11.42578125" style="5"/>
    <col min="3582" max="3582" width="9.5703125" style="5" customWidth="1"/>
    <col min="3583" max="3583" width="9.85546875" style="5" customWidth="1"/>
    <col min="3584" max="3584" width="49.140625" style="5" customWidth="1"/>
    <col min="3585" max="3586" width="21.7109375" style="5" customWidth="1"/>
    <col min="3587" max="3587" width="32.85546875" style="5" customWidth="1"/>
    <col min="3588" max="3588" width="25.5703125" style="5" customWidth="1"/>
    <col min="3589" max="3589" width="26.5703125" style="5" customWidth="1"/>
    <col min="3590" max="3590" width="16" style="5" customWidth="1"/>
    <col min="3591" max="3591" width="12.7109375" style="5" customWidth="1"/>
    <col min="3592" max="3592" width="11.140625" style="5" customWidth="1"/>
    <col min="3593" max="3593" width="11.5703125" style="5" customWidth="1"/>
    <col min="3594" max="3594" width="11.28515625" style="5" customWidth="1"/>
    <col min="3595" max="3595" width="29" style="5" customWidth="1"/>
    <col min="3596" max="3596" width="12.42578125" style="5" customWidth="1"/>
    <col min="3597" max="3597" width="12.85546875" style="5" customWidth="1"/>
    <col min="3598" max="3598" width="11.28515625" style="5" customWidth="1"/>
    <col min="3599" max="3599" width="14.42578125" style="5" customWidth="1"/>
    <col min="3600" max="3600" width="10.140625" style="5" customWidth="1"/>
    <col min="3601" max="3601" width="10.5703125" style="5" customWidth="1"/>
    <col min="3602" max="3602" width="9.85546875" style="5" customWidth="1"/>
    <col min="3603" max="3603" width="50.28515625" style="5" customWidth="1"/>
    <col min="3604" max="3837" width="11.42578125" style="5"/>
    <col min="3838" max="3838" width="9.5703125" style="5" customWidth="1"/>
    <col min="3839" max="3839" width="9.85546875" style="5" customWidth="1"/>
    <col min="3840" max="3840" width="49.140625" style="5" customWidth="1"/>
    <col min="3841" max="3842" width="21.7109375" style="5" customWidth="1"/>
    <col min="3843" max="3843" width="32.85546875" style="5" customWidth="1"/>
    <col min="3844" max="3844" width="25.5703125" style="5" customWidth="1"/>
    <col min="3845" max="3845" width="26.5703125" style="5" customWidth="1"/>
    <col min="3846" max="3846" width="16" style="5" customWidth="1"/>
    <col min="3847" max="3847" width="12.7109375" style="5" customWidth="1"/>
    <col min="3848" max="3848" width="11.140625" style="5" customWidth="1"/>
    <col min="3849" max="3849" width="11.5703125" style="5" customWidth="1"/>
    <col min="3850" max="3850" width="11.28515625" style="5" customWidth="1"/>
    <col min="3851" max="3851" width="29" style="5" customWidth="1"/>
    <col min="3852" max="3852" width="12.42578125" style="5" customWidth="1"/>
    <col min="3853" max="3853" width="12.85546875" style="5" customWidth="1"/>
    <col min="3854" max="3854" width="11.28515625" style="5" customWidth="1"/>
    <col min="3855" max="3855" width="14.42578125" style="5" customWidth="1"/>
    <col min="3856" max="3856" width="10.140625" style="5" customWidth="1"/>
    <col min="3857" max="3857" width="10.5703125" style="5" customWidth="1"/>
    <col min="3858" max="3858" width="9.85546875" style="5" customWidth="1"/>
    <col min="3859" max="3859" width="50.28515625" style="5" customWidth="1"/>
    <col min="3860" max="4093" width="11.42578125" style="5"/>
    <col min="4094" max="4094" width="9.5703125" style="5" customWidth="1"/>
    <col min="4095" max="4095" width="9.85546875" style="5" customWidth="1"/>
    <col min="4096" max="4096" width="49.140625" style="5" customWidth="1"/>
    <col min="4097" max="4098" width="21.7109375" style="5" customWidth="1"/>
    <col min="4099" max="4099" width="32.85546875" style="5" customWidth="1"/>
    <col min="4100" max="4100" width="25.5703125" style="5" customWidth="1"/>
    <col min="4101" max="4101" width="26.5703125" style="5" customWidth="1"/>
    <col min="4102" max="4102" width="16" style="5" customWidth="1"/>
    <col min="4103" max="4103" width="12.7109375" style="5" customWidth="1"/>
    <col min="4104" max="4104" width="11.140625" style="5" customWidth="1"/>
    <col min="4105" max="4105" width="11.5703125" style="5" customWidth="1"/>
    <col min="4106" max="4106" width="11.28515625" style="5" customWidth="1"/>
    <col min="4107" max="4107" width="29" style="5" customWidth="1"/>
    <col min="4108" max="4108" width="12.42578125" style="5" customWidth="1"/>
    <col min="4109" max="4109" width="12.85546875" style="5" customWidth="1"/>
    <col min="4110" max="4110" width="11.28515625" style="5" customWidth="1"/>
    <col min="4111" max="4111" width="14.42578125" style="5" customWidth="1"/>
    <col min="4112" max="4112" width="10.140625" style="5" customWidth="1"/>
    <col min="4113" max="4113" width="10.5703125" style="5" customWidth="1"/>
    <col min="4114" max="4114" width="9.85546875" style="5" customWidth="1"/>
    <col min="4115" max="4115" width="50.28515625" style="5" customWidth="1"/>
    <col min="4116" max="4349" width="11.42578125" style="5"/>
    <col min="4350" max="4350" width="9.5703125" style="5" customWidth="1"/>
    <col min="4351" max="4351" width="9.85546875" style="5" customWidth="1"/>
    <col min="4352" max="4352" width="49.140625" style="5" customWidth="1"/>
    <col min="4353" max="4354" width="21.7109375" style="5" customWidth="1"/>
    <col min="4355" max="4355" width="32.85546875" style="5" customWidth="1"/>
    <col min="4356" max="4356" width="25.5703125" style="5" customWidth="1"/>
    <col min="4357" max="4357" width="26.5703125" style="5" customWidth="1"/>
    <col min="4358" max="4358" width="16" style="5" customWidth="1"/>
    <col min="4359" max="4359" width="12.7109375" style="5" customWidth="1"/>
    <col min="4360" max="4360" width="11.140625" style="5" customWidth="1"/>
    <col min="4361" max="4361" width="11.5703125" style="5" customWidth="1"/>
    <col min="4362" max="4362" width="11.28515625" style="5" customWidth="1"/>
    <col min="4363" max="4363" width="29" style="5" customWidth="1"/>
    <col min="4364" max="4364" width="12.42578125" style="5" customWidth="1"/>
    <col min="4365" max="4365" width="12.85546875" style="5" customWidth="1"/>
    <col min="4366" max="4366" width="11.28515625" style="5" customWidth="1"/>
    <col min="4367" max="4367" width="14.42578125" style="5" customWidth="1"/>
    <col min="4368" max="4368" width="10.140625" style="5" customWidth="1"/>
    <col min="4369" max="4369" width="10.5703125" style="5" customWidth="1"/>
    <col min="4370" max="4370" width="9.85546875" style="5" customWidth="1"/>
    <col min="4371" max="4371" width="50.28515625" style="5" customWidth="1"/>
    <col min="4372" max="4605" width="11.42578125" style="5"/>
    <col min="4606" max="4606" width="9.5703125" style="5" customWidth="1"/>
    <col min="4607" max="4607" width="9.85546875" style="5" customWidth="1"/>
    <col min="4608" max="4608" width="49.140625" style="5" customWidth="1"/>
    <col min="4609" max="4610" width="21.7109375" style="5" customWidth="1"/>
    <col min="4611" max="4611" width="32.85546875" style="5" customWidth="1"/>
    <col min="4612" max="4612" width="25.5703125" style="5" customWidth="1"/>
    <col min="4613" max="4613" width="26.5703125" style="5" customWidth="1"/>
    <col min="4614" max="4614" width="16" style="5" customWidth="1"/>
    <col min="4615" max="4615" width="12.7109375" style="5" customWidth="1"/>
    <col min="4616" max="4616" width="11.140625" style="5" customWidth="1"/>
    <col min="4617" max="4617" width="11.5703125" style="5" customWidth="1"/>
    <col min="4618" max="4618" width="11.28515625" style="5" customWidth="1"/>
    <col min="4619" max="4619" width="29" style="5" customWidth="1"/>
    <col min="4620" max="4620" width="12.42578125" style="5" customWidth="1"/>
    <col min="4621" max="4621" width="12.85546875" style="5" customWidth="1"/>
    <col min="4622" max="4622" width="11.28515625" style="5" customWidth="1"/>
    <col min="4623" max="4623" width="14.42578125" style="5" customWidth="1"/>
    <col min="4624" max="4624" width="10.140625" style="5" customWidth="1"/>
    <col min="4625" max="4625" width="10.5703125" style="5" customWidth="1"/>
    <col min="4626" max="4626" width="9.85546875" style="5" customWidth="1"/>
    <col min="4627" max="4627" width="50.28515625" style="5" customWidth="1"/>
    <col min="4628" max="4861" width="11.42578125" style="5"/>
    <col min="4862" max="4862" width="9.5703125" style="5" customWidth="1"/>
    <col min="4863" max="4863" width="9.85546875" style="5" customWidth="1"/>
    <col min="4864" max="4864" width="49.140625" style="5" customWidth="1"/>
    <col min="4865" max="4866" width="21.7109375" style="5" customWidth="1"/>
    <col min="4867" max="4867" width="32.85546875" style="5" customWidth="1"/>
    <col min="4868" max="4868" width="25.5703125" style="5" customWidth="1"/>
    <col min="4869" max="4869" width="26.5703125" style="5" customWidth="1"/>
    <col min="4870" max="4870" width="16" style="5" customWidth="1"/>
    <col min="4871" max="4871" width="12.7109375" style="5" customWidth="1"/>
    <col min="4872" max="4872" width="11.140625" style="5" customWidth="1"/>
    <col min="4873" max="4873" width="11.5703125" style="5" customWidth="1"/>
    <col min="4874" max="4874" width="11.28515625" style="5" customWidth="1"/>
    <col min="4875" max="4875" width="29" style="5" customWidth="1"/>
    <col min="4876" max="4876" width="12.42578125" style="5" customWidth="1"/>
    <col min="4877" max="4877" width="12.85546875" style="5" customWidth="1"/>
    <col min="4878" max="4878" width="11.28515625" style="5" customWidth="1"/>
    <col min="4879" max="4879" width="14.42578125" style="5" customWidth="1"/>
    <col min="4880" max="4880" width="10.140625" style="5" customWidth="1"/>
    <col min="4881" max="4881" width="10.5703125" style="5" customWidth="1"/>
    <col min="4882" max="4882" width="9.85546875" style="5" customWidth="1"/>
    <col min="4883" max="4883" width="50.28515625" style="5" customWidth="1"/>
    <col min="4884" max="5117" width="11.42578125" style="5"/>
    <col min="5118" max="5118" width="9.5703125" style="5" customWidth="1"/>
    <col min="5119" max="5119" width="9.85546875" style="5" customWidth="1"/>
    <col min="5120" max="5120" width="49.140625" style="5" customWidth="1"/>
    <col min="5121" max="5122" width="21.7109375" style="5" customWidth="1"/>
    <col min="5123" max="5123" width="32.85546875" style="5" customWidth="1"/>
    <col min="5124" max="5124" width="25.5703125" style="5" customWidth="1"/>
    <col min="5125" max="5125" width="26.5703125" style="5" customWidth="1"/>
    <col min="5126" max="5126" width="16" style="5" customWidth="1"/>
    <col min="5127" max="5127" width="12.7109375" style="5" customWidth="1"/>
    <col min="5128" max="5128" width="11.140625" style="5" customWidth="1"/>
    <col min="5129" max="5129" width="11.5703125" style="5" customWidth="1"/>
    <col min="5130" max="5130" width="11.28515625" style="5" customWidth="1"/>
    <col min="5131" max="5131" width="29" style="5" customWidth="1"/>
    <col min="5132" max="5132" width="12.42578125" style="5" customWidth="1"/>
    <col min="5133" max="5133" width="12.85546875" style="5" customWidth="1"/>
    <col min="5134" max="5134" width="11.28515625" style="5" customWidth="1"/>
    <col min="5135" max="5135" width="14.42578125" style="5" customWidth="1"/>
    <col min="5136" max="5136" width="10.140625" style="5" customWidth="1"/>
    <col min="5137" max="5137" width="10.5703125" style="5" customWidth="1"/>
    <col min="5138" max="5138" width="9.85546875" style="5" customWidth="1"/>
    <col min="5139" max="5139" width="50.28515625" style="5" customWidth="1"/>
    <col min="5140" max="5373" width="11.42578125" style="5"/>
    <col min="5374" max="5374" width="9.5703125" style="5" customWidth="1"/>
    <col min="5375" max="5375" width="9.85546875" style="5" customWidth="1"/>
    <col min="5376" max="5376" width="49.140625" style="5" customWidth="1"/>
    <col min="5377" max="5378" width="21.7109375" style="5" customWidth="1"/>
    <col min="5379" max="5379" width="32.85546875" style="5" customWidth="1"/>
    <col min="5380" max="5380" width="25.5703125" style="5" customWidth="1"/>
    <col min="5381" max="5381" width="26.5703125" style="5" customWidth="1"/>
    <col min="5382" max="5382" width="16" style="5" customWidth="1"/>
    <col min="5383" max="5383" width="12.7109375" style="5" customWidth="1"/>
    <col min="5384" max="5384" width="11.140625" style="5" customWidth="1"/>
    <col min="5385" max="5385" width="11.5703125" style="5" customWidth="1"/>
    <col min="5386" max="5386" width="11.28515625" style="5" customWidth="1"/>
    <col min="5387" max="5387" width="29" style="5" customWidth="1"/>
    <col min="5388" max="5388" width="12.42578125" style="5" customWidth="1"/>
    <col min="5389" max="5389" width="12.85546875" style="5" customWidth="1"/>
    <col min="5390" max="5390" width="11.28515625" style="5" customWidth="1"/>
    <col min="5391" max="5391" width="14.42578125" style="5" customWidth="1"/>
    <col min="5392" max="5392" width="10.140625" style="5" customWidth="1"/>
    <col min="5393" max="5393" width="10.5703125" style="5" customWidth="1"/>
    <col min="5394" max="5394" width="9.85546875" style="5" customWidth="1"/>
    <col min="5395" max="5395" width="50.28515625" style="5" customWidth="1"/>
    <col min="5396" max="5629" width="11.42578125" style="5"/>
    <col min="5630" max="5630" width="9.5703125" style="5" customWidth="1"/>
    <col min="5631" max="5631" width="9.85546875" style="5" customWidth="1"/>
    <col min="5632" max="5632" width="49.140625" style="5" customWidth="1"/>
    <col min="5633" max="5634" width="21.7109375" style="5" customWidth="1"/>
    <col min="5635" max="5635" width="32.85546875" style="5" customWidth="1"/>
    <col min="5636" max="5636" width="25.5703125" style="5" customWidth="1"/>
    <col min="5637" max="5637" width="26.5703125" style="5" customWidth="1"/>
    <col min="5638" max="5638" width="16" style="5" customWidth="1"/>
    <col min="5639" max="5639" width="12.7109375" style="5" customWidth="1"/>
    <col min="5640" max="5640" width="11.140625" style="5" customWidth="1"/>
    <col min="5641" max="5641" width="11.5703125" style="5" customWidth="1"/>
    <col min="5642" max="5642" width="11.28515625" style="5" customWidth="1"/>
    <col min="5643" max="5643" width="29" style="5" customWidth="1"/>
    <col min="5644" max="5644" width="12.42578125" style="5" customWidth="1"/>
    <col min="5645" max="5645" width="12.85546875" style="5" customWidth="1"/>
    <col min="5646" max="5646" width="11.28515625" style="5" customWidth="1"/>
    <col min="5647" max="5647" width="14.42578125" style="5" customWidth="1"/>
    <col min="5648" max="5648" width="10.140625" style="5" customWidth="1"/>
    <col min="5649" max="5649" width="10.5703125" style="5" customWidth="1"/>
    <col min="5650" max="5650" width="9.85546875" style="5" customWidth="1"/>
    <col min="5651" max="5651" width="50.28515625" style="5" customWidth="1"/>
    <col min="5652" max="5885" width="11.42578125" style="5"/>
    <col min="5886" max="5886" width="9.5703125" style="5" customWidth="1"/>
    <col min="5887" max="5887" width="9.85546875" style="5" customWidth="1"/>
    <col min="5888" max="5888" width="49.140625" style="5" customWidth="1"/>
    <col min="5889" max="5890" width="21.7109375" style="5" customWidth="1"/>
    <col min="5891" max="5891" width="32.85546875" style="5" customWidth="1"/>
    <col min="5892" max="5892" width="25.5703125" style="5" customWidth="1"/>
    <col min="5893" max="5893" width="26.5703125" style="5" customWidth="1"/>
    <col min="5894" max="5894" width="16" style="5" customWidth="1"/>
    <col min="5895" max="5895" width="12.7109375" style="5" customWidth="1"/>
    <col min="5896" max="5896" width="11.140625" style="5" customWidth="1"/>
    <col min="5897" max="5897" width="11.5703125" style="5" customWidth="1"/>
    <col min="5898" max="5898" width="11.28515625" style="5" customWidth="1"/>
    <col min="5899" max="5899" width="29" style="5" customWidth="1"/>
    <col min="5900" max="5900" width="12.42578125" style="5" customWidth="1"/>
    <col min="5901" max="5901" width="12.85546875" style="5" customWidth="1"/>
    <col min="5902" max="5902" width="11.28515625" style="5" customWidth="1"/>
    <col min="5903" max="5903" width="14.42578125" style="5" customWidth="1"/>
    <col min="5904" max="5904" width="10.140625" style="5" customWidth="1"/>
    <col min="5905" max="5905" width="10.5703125" style="5" customWidth="1"/>
    <col min="5906" max="5906" width="9.85546875" style="5" customWidth="1"/>
    <col min="5907" max="5907" width="50.28515625" style="5" customWidth="1"/>
    <col min="5908" max="6141" width="11.42578125" style="5"/>
    <col min="6142" max="6142" width="9.5703125" style="5" customWidth="1"/>
    <col min="6143" max="6143" width="9.85546875" style="5" customWidth="1"/>
    <col min="6144" max="6144" width="49.140625" style="5" customWidth="1"/>
    <col min="6145" max="6146" width="21.7109375" style="5" customWidth="1"/>
    <col min="6147" max="6147" width="32.85546875" style="5" customWidth="1"/>
    <col min="6148" max="6148" width="25.5703125" style="5" customWidth="1"/>
    <col min="6149" max="6149" width="26.5703125" style="5" customWidth="1"/>
    <col min="6150" max="6150" width="16" style="5" customWidth="1"/>
    <col min="6151" max="6151" width="12.7109375" style="5" customWidth="1"/>
    <col min="6152" max="6152" width="11.140625" style="5" customWidth="1"/>
    <col min="6153" max="6153" width="11.5703125" style="5" customWidth="1"/>
    <col min="6154" max="6154" width="11.28515625" style="5" customWidth="1"/>
    <col min="6155" max="6155" width="29" style="5" customWidth="1"/>
    <col min="6156" max="6156" width="12.42578125" style="5" customWidth="1"/>
    <col min="6157" max="6157" width="12.85546875" style="5" customWidth="1"/>
    <col min="6158" max="6158" width="11.28515625" style="5" customWidth="1"/>
    <col min="6159" max="6159" width="14.42578125" style="5" customWidth="1"/>
    <col min="6160" max="6160" width="10.140625" style="5" customWidth="1"/>
    <col min="6161" max="6161" width="10.5703125" style="5" customWidth="1"/>
    <col min="6162" max="6162" width="9.85546875" style="5" customWidth="1"/>
    <col min="6163" max="6163" width="50.28515625" style="5" customWidth="1"/>
    <col min="6164" max="6397" width="11.42578125" style="5"/>
    <col min="6398" max="6398" width="9.5703125" style="5" customWidth="1"/>
    <col min="6399" max="6399" width="9.85546875" style="5" customWidth="1"/>
    <col min="6400" max="6400" width="49.140625" style="5" customWidth="1"/>
    <col min="6401" max="6402" width="21.7109375" style="5" customWidth="1"/>
    <col min="6403" max="6403" width="32.85546875" style="5" customWidth="1"/>
    <col min="6404" max="6404" width="25.5703125" style="5" customWidth="1"/>
    <col min="6405" max="6405" width="26.5703125" style="5" customWidth="1"/>
    <col min="6406" max="6406" width="16" style="5" customWidth="1"/>
    <col min="6407" max="6407" width="12.7109375" style="5" customWidth="1"/>
    <col min="6408" max="6408" width="11.140625" style="5" customWidth="1"/>
    <col min="6409" max="6409" width="11.5703125" style="5" customWidth="1"/>
    <col min="6410" max="6410" width="11.28515625" style="5" customWidth="1"/>
    <col min="6411" max="6411" width="29" style="5" customWidth="1"/>
    <col min="6412" max="6412" width="12.42578125" style="5" customWidth="1"/>
    <col min="6413" max="6413" width="12.85546875" style="5" customWidth="1"/>
    <col min="6414" max="6414" width="11.28515625" style="5" customWidth="1"/>
    <col min="6415" max="6415" width="14.42578125" style="5" customWidth="1"/>
    <col min="6416" max="6416" width="10.140625" style="5" customWidth="1"/>
    <col min="6417" max="6417" width="10.5703125" style="5" customWidth="1"/>
    <col min="6418" max="6418" width="9.85546875" style="5" customWidth="1"/>
    <col min="6419" max="6419" width="50.28515625" style="5" customWidth="1"/>
    <col min="6420" max="6653" width="11.42578125" style="5"/>
    <col min="6654" max="6654" width="9.5703125" style="5" customWidth="1"/>
    <col min="6655" max="6655" width="9.85546875" style="5" customWidth="1"/>
    <col min="6656" max="6656" width="49.140625" style="5" customWidth="1"/>
    <col min="6657" max="6658" width="21.7109375" style="5" customWidth="1"/>
    <col min="6659" max="6659" width="32.85546875" style="5" customWidth="1"/>
    <col min="6660" max="6660" width="25.5703125" style="5" customWidth="1"/>
    <col min="6661" max="6661" width="26.5703125" style="5" customWidth="1"/>
    <col min="6662" max="6662" width="16" style="5" customWidth="1"/>
    <col min="6663" max="6663" width="12.7109375" style="5" customWidth="1"/>
    <col min="6664" max="6664" width="11.140625" style="5" customWidth="1"/>
    <col min="6665" max="6665" width="11.5703125" style="5" customWidth="1"/>
    <col min="6666" max="6666" width="11.28515625" style="5" customWidth="1"/>
    <col min="6667" max="6667" width="29" style="5" customWidth="1"/>
    <col min="6668" max="6668" width="12.42578125" style="5" customWidth="1"/>
    <col min="6669" max="6669" width="12.85546875" style="5" customWidth="1"/>
    <col min="6670" max="6670" width="11.28515625" style="5" customWidth="1"/>
    <col min="6671" max="6671" width="14.42578125" style="5" customWidth="1"/>
    <col min="6672" max="6672" width="10.140625" style="5" customWidth="1"/>
    <col min="6673" max="6673" width="10.5703125" style="5" customWidth="1"/>
    <col min="6674" max="6674" width="9.85546875" style="5" customWidth="1"/>
    <col min="6675" max="6675" width="50.28515625" style="5" customWidth="1"/>
    <col min="6676" max="6909" width="11.42578125" style="5"/>
    <col min="6910" max="6910" width="9.5703125" style="5" customWidth="1"/>
    <col min="6911" max="6911" width="9.85546875" style="5" customWidth="1"/>
    <col min="6912" max="6912" width="49.140625" style="5" customWidth="1"/>
    <col min="6913" max="6914" width="21.7109375" style="5" customWidth="1"/>
    <col min="6915" max="6915" width="32.85546875" style="5" customWidth="1"/>
    <col min="6916" max="6916" width="25.5703125" style="5" customWidth="1"/>
    <col min="6917" max="6917" width="26.5703125" style="5" customWidth="1"/>
    <col min="6918" max="6918" width="16" style="5" customWidth="1"/>
    <col min="6919" max="6919" width="12.7109375" style="5" customWidth="1"/>
    <col min="6920" max="6920" width="11.140625" style="5" customWidth="1"/>
    <col min="6921" max="6921" width="11.5703125" style="5" customWidth="1"/>
    <col min="6922" max="6922" width="11.28515625" style="5" customWidth="1"/>
    <col min="6923" max="6923" width="29" style="5" customWidth="1"/>
    <col min="6924" max="6924" width="12.42578125" style="5" customWidth="1"/>
    <col min="6925" max="6925" width="12.85546875" style="5" customWidth="1"/>
    <col min="6926" max="6926" width="11.28515625" style="5" customWidth="1"/>
    <col min="6927" max="6927" width="14.42578125" style="5" customWidth="1"/>
    <col min="6928" max="6928" width="10.140625" style="5" customWidth="1"/>
    <col min="6929" max="6929" width="10.5703125" style="5" customWidth="1"/>
    <col min="6930" max="6930" width="9.85546875" style="5" customWidth="1"/>
    <col min="6931" max="6931" width="50.28515625" style="5" customWidth="1"/>
    <col min="6932" max="7165" width="11.42578125" style="5"/>
    <col min="7166" max="7166" width="9.5703125" style="5" customWidth="1"/>
    <col min="7167" max="7167" width="9.85546875" style="5" customWidth="1"/>
    <col min="7168" max="7168" width="49.140625" style="5" customWidth="1"/>
    <col min="7169" max="7170" width="21.7109375" style="5" customWidth="1"/>
    <col min="7171" max="7171" width="32.85546875" style="5" customWidth="1"/>
    <col min="7172" max="7172" width="25.5703125" style="5" customWidth="1"/>
    <col min="7173" max="7173" width="26.5703125" style="5" customWidth="1"/>
    <col min="7174" max="7174" width="16" style="5" customWidth="1"/>
    <col min="7175" max="7175" width="12.7109375" style="5" customWidth="1"/>
    <col min="7176" max="7176" width="11.140625" style="5" customWidth="1"/>
    <col min="7177" max="7177" width="11.5703125" style="5" customWidth="1"/>
    <col min="7178" max="7178" width="11.28515625" style="5" customWidth="1"/>
    <col min="7179" max="7179" width="29" style="5" customWidth="1"/>
    <col min="7180" max="7180" width="12.42578125" style="5" customWidth="1"/>
    <col min="7181" max="7181" width="12.85546875" style="5" customWidth="1"/>
    <col min="7182" max="7182" width="11.28515625" style="5" customWidth="1"/>
    <col min="7183" max="7183" width="14.42578125" style="5" customWidth="1"/>
    <col min="7184" max="7184" width="10.140625" style="5" customWidth="1"/>
    <col min="7185" max="7185" width="10.5703125" style="5" customWidth="1"/>
    <col min="7186" max="7186" width="9.85546875" style="5" customWidth="1"/>
    <col min="7187" max="7187" width="50.28515625" style="5" customWidth="1"/>
    <col min="7188" max="7421" width="11.42578125" style="5"/>
    <col min="7422" max="7422" width="9.5703125" style="5" customWidth="1"/>
    <col min="7423" max="7423" width="9.85546875" style="5" customWidth="1"/>
    <col min="7424" max="7424" width="49.140625" style="5" customWidth="1"/>
    <col min="7425" max="7426" width="21.7109375" style="5" customWidth="1"/>
    <col min="7427" max="7427" width="32.85546875" style="5" customWidth="1"/>
    <col min="7428" max="7428" width="25.5703125" style="5" customWidth="1"/>
    <col min="7429" max="7429" width="26.5703125" style="5" customWidth="1"/>
    <col min="7430" max="7430" width="16" style="5" customWidth="1"/>
    <col min="7431" max="7431" width="12.7109375" style="5" customWidth="1"/>
    <col min="7432" max="7432" width="11.140625" style="5" customWidth="1"/>
    <col min="7433" max="7433" width="11.5703125" style="5" customWidth="1"/>
    <col min="7434" max="7434" width="11.28515625" style="5" customWidth="1"/>
    <col min="7435" max="7435" width="29" style="5" customWidth="1"/>
    <col min="7436" max="7436" width="12.42578125" style="5" customWidth="1"/>
    <col min="7437" max="7437" width="12.85546875" style="5" customWidth="1"/>
    <col min="7438" max="7438" width="11.28515625" style="5" customWidth="1"/>
    <col min="7439" max="7439" width="14.42578125" style="5" customWidth="1"/>
    <col min="7440" max="7440" width="10.140625" style="5" customWidth="1"/>
    <col min="7441" max="7441" width="10.5703125" style="5" customWidth="1"/>
    <col min="7442" max="7442" width="9.85546875" style="5" customWidth="1"/>
    <col min="7443" max="7443" width="50.28515625" style="5" customWidth="1"/>
    <col min="7444" max="7677" width="11.42578125" style="5"/>
    <col min="7678" max="7678" width="9.5703125" style="5" customWidth="1"/>
    <col min="7679" max="7679" width="9.85546875" style="5" customWidth="1"/>
    <col min="7680" max="7680" width="49.140625" style="5" customWidth="1"/>
    <col min="7681" max="7682" width="21.7109375" style="5" customWidth="1"/>
    <col min="7683" max="7683" width="32.85546875" style="5" customWidth="1"/>
    <col min="7684" max="7684" width="25.5703125" style="5" customWidth="1"/>
    <col min="7685" max="7685" width="26.5703125" style="5" customWidth="1"/>
    <col min="7686" max="7686" width="16" style="5" customWidth="1"/>
    <col min="7687" max="7687" width="12.7109375" style="5" customWidth="1"/>
    <col min="7688" max="7688" width="11.140625" style="5" customWidth="1"/>
    <col min="7689" max="7689" width="11.5703125" style="5" customWidth="1"/>
    <col min="7690" max="7690" width="11.28515625" style="5" customWidth="1"/>
    <col min="7691" max="7691" width="29" style="5" customWidth="1"/>
    <col min="7692" max="7692" width="12.42578125" style="5" customWidth="1"/>
    <col min="7693" max="7693" width="12.85546875" style="5" customWidth="1"/>
    <col min="7694" max="7694" width="11.28515625" style="5" customWidth="1"/>
    <col min="7695" max="7695" width="14.42578125" style="5" customWidth="1"/>
    <col min="7696" max="7696" width="10.140625" style="5" customWidth="1"/>
    <col min="7697" max="7697" width="10.5703125" style="5" customWidth="1"/>
    <col min="7698" max="7698" width="9.85546875" style="5" customWidth="1"/>
    <col min="7699" max="7699" width="50.28515625" style="5" customWidth="1"/>
    <col min="7700" max="7933" width="11.42578125" style="5"/>
    <col min="7934" max="7934" width="9.5703125" style="5" customWidth="1"/>
    <col min="7935" max="7935" width="9.85546875" style="5" customWidth="1"/>
    <col min="7936" max="7936" width="49.140625" style="5" customWidth="1"/>
    <col min="7937" max="7938" width="21.7109375" style="5" customWidth="1"/>
    <col min="7939" max="7939" width="32.85546875" style="5" customWidth="1"/>
    <col min="7940" max="7940" width="25.5703125" style="5" customWidth="1"/>
    <col min="7941" max="7941" width="26.5703125" style="5" customWidth="1"/>
    <col min="7942" max="7942" width="16" style="5" customWidth="1"/>
    <col min="7943" max="7943" width="12.7109375" style="5" customWidth="1"/>
    <col min="7944" max="7944" width="11.140625" style="5" customWidth="1"/>
    <col min="7945" max="7945" width="11.5703125" style="5" customWidth="1"/>
    <col min="7946" max="7946" width="11.28515625" style="5" customWidth="1"/>
    <col min="7947" max="7947" width="29" style="5" customWidth="1"/>
    <col min="7948" max="7948" width="12.42578125" style="5" customWidth="1"/>
    <col min="7949" max="7949" width="12.85546875" style="5" customWidth="1"/>
    <col min="7950" max="7950" width="11.28515625" style="5" customWidth="1"/>
    <col min="7951" max="7951" width="14.42578125" style="5" customWidth="1"/>
    <col min="7952" max="7952" width="10.140625" style="5" customWidth="1"/>
    <col min="7953" max="7953" width="10.5703125" style="5" customWidth="1"/>
    <col min="7954" max="7954" width="9.85546875" style="5" customWidth="1"/>
    <col min="7955" max="7955" width="50.28515625" style="5" customWidth="1"/>
    <col min="7956" max="8189" width="11.42578125" style="5"/>
    <col min="8190" max="8190" width="9.5703125" style="5" customWidth="1"/>
    <col min="8191" max="8191" width="9.85546875" style="5" customWidth="1"/>
    <col min="8192" max="8192" width="49.140625" style="5" customWidth="1"/>
    <col min="8193" max="8194" width="21.7109375" style="5" customWidth="1"/>
    <col min="8195" max="8195" width="32.85546875" style="5" customWidth="1"/>
    <col min="8196" max="8196" width="25.5703125" style="5" customWidth="1"/>
    <col min="8197" max="8197" width="26.5703125" style="5" customWidth="1"/>
    <col min="8198" max="8198" width="16" style="5" customWidth="1"/>
    <col min="8199" max="8199" width="12.7109375" style="5" customWidth="1"/>
    <col min="8200" max="8200" width="11.140625" style="5" customWidth="1"/>
    <col min="8201" max="8201" width="11.5703125" style="5" customWidth="1"/>
    <col min="8202" max="8202" width="11.28515625" style="5" customWidth="1"/>
    <col min="8203" max="8203" width="29" style="5" customWidth="1"/>
    <col min="8204" max="8204" width="12.42578125" style="5" customWidth="1"/>
    <col min="8205" max="8205" width="12.85546875" style="5" customWidth="1"/>
    <col min="8206" max="8206" width="11.28515625" style="5" customWidth="1"/>
    <col min="8207" max="8207" width="14.42578125" style="5" customWidth="1"/>
    <col min="8208" max="8208" width="10.140625" style="5" customWidth="1"/>
    <col min="8209" max="8209" width="10.5703125" style="5" customWidth="1"/>
    <col min="8210" max="8210" width="9.85546875" style="5" customWidth="1"/>
    <col min="8211" max="8211" width="50.28515625" style="5" customWidth="1"/>
    <col min="8212" max="8445" width="11.42578125" style="5"/>
    <col min="8446" max="8446" width="9.5703125" style="5" customWidth="1"/>
    <col min="8447" max="8447" width="9.85546875" style="5" customWidth="1"/>
    <col min="8448" max="8448" width="49.140625" style="5" customWidth="1"/>
    <col min="8449" max="8450" width="21.7109375" style="5" customWidth="1"/>
    <col min="8451" max="8451" width="32.85546875" style="5" customWidth="1"/>
    <col min="8452" max="8452" width="25.5703125" style="5" customWidth="1"/>
    <col min="8453" max="8453" width="26.5703125" style="5" customWidth="1"/>
    <col min="8454" max="8454" width="16" style="5" customWidth="1"/>
    <col min="8455" max="8455" width="12.7109375" style="5" customWidth="1"/>
    <col min="8456" max="8456" width="11.140625" style="5" customWidth="1"/>
    <col min="8457" max="8457" width="11.5703125" style="5" customWidth="1"/>
    <col min="8458" max="8458" width="11.28515625" style="5" customWidth="1"/>
    <col min="8459" max="8459" width="29" style="5" customWidth="1"/>
    <col min="8460" max="8460" width="12.42578125" style="5" customWidth="1"/>
    <col min="8461" max="8461" width="12.85546875" style="5" customWidth="1"/>
    <col min="8462" max="8462" width="11.28515625" style="5" customWidth="1"/>
    <col min="8463" max="8463" width="14.42578125" style="5" customWidth="1"/>
    <col min="8464" max="8464" width="10.140625" style="5" customWidth="1"/>
    <col min="8465" max="8465" width="10.5703125" style="5" customWidth="1"/>
    <col min="8466" max="8466" width="9.85546875" style="5" customWidth="1"/>
    <col min="8467" max="8467" width="50.28515625" style="5" customWidth="1"/>
    <col min="8468" max="8701" width="11.42578125" style="5"/>
    <col min="8702" max="8702" width="9.5703125" style="5" customWidth="1"/>
    <col min="8703" max="8703" width="9.85546875" style="5" customWidth="1"/>
    <col min="8704" max="8704" width="49.140625" style="5" customWidth="1"/>
    <col min="8705" max="8706" width="21.7109375" style="5" customWidth="1"/>
    <col min="8707" max="8707" width="32.85546875" style="5" customWidth="1"/>
    <col min="8708" max="8708" width="25.5703125" style="5" customWidth="1"/>
    <col min="8709" max="8709" width="26.5703125" style="5" customWidth="1"/>
    <col min="8710" max="8710" width="16" style="5" customWidth="1"/>
    <col min="8711" max="8711" width="12.7109375" style="5" customWidth="1"/>
    <col min="8712" max="8712" width="11.140625" style="5" customWidth="1"/>
    <col min="8713" max="8713" width="11.5703125" style="5" customWidth="1"/>
    <col min="8714" max="8714" width="11.28515625" style="5" customWidth="1"/>
    <col min="8715" max="8715" width="29" style="5" customWidth="1"/>
    <col min="8716" max="8716" width="12.42578125" style="5" customWidth="1"/>
    <col min="8717" max="8717" width="12.85546875" style="5" customWidth="1"/>
    <col min="8718" max="8718" width="11.28515625" style="5" customWidth="1"/>
    <col min="8719" max="8719" width="14.42578125" style="5" customWidth="1"/>
    <col min="8720" max="8720" width="10.140625" style="5" customWidth="1"/>
    <col min="8721" max="8721" width="10.5703125" style="5" customWidth="1"/>
    <col min="8722" max="8722" width="9.85546875" style="5" customWidth="1"/>
    <col min="8723" max="8723" width="50.28515625" style="5" customWidth="1"/>
    <col min="8724" max="8957" width="11.42578125" style="5"/>
    <col min="8958" max="8958" width="9.5703125" style="5" customWidth="1"/>
    <col min="8959" max="8959" width="9.85546875" style="5" customWidth="1"/>
    <col min="8960" max="8960" width="49.140625" style="5" customWidth="1"/>
    <col min="8961" max="8962" width="21.7109375" style="5" customWidth="1"/>
    <col min="8963" max="8963" width="32.85546875" style="5" customWidth="1"/>
    <col min="8964" max="8964" width="25.5703125" style="5" customWidth="1"/>
    <col min="8965" max="8965" width="26.5703125" style="5" customWidth="1"/>
    <col min="8966" max="8966" width="16" style="5" customWidth="1"/>
    <col min="8967" max="8967" width="12.7109375" style="5" customWidth="1"/>
    <col min="8968" max="8968" width="11.140625" style="5" customWidth="1"/>
    <col min="8969" max="8969" width="11.5703125" style="5" customWidth="1"/>
    <col min="8970" max="8970" width="11.28515625" style="5" customWidth="1"/>
    <col min="8971" max="8971" width="29" style="5" customWidth="1"/>
    <col min="8972" max="8972" width="12.42578125" style="5" customWidth="1"/>
    <col min="8973" max="8973" width="12.85546875" style="5" customWidth="1"/>
    <col min="8974" max="8974" width="11.28515625" style="5" customWidth="1"/>
    <col min="8975" max="8975" width="14.42578125" style="5" customWidth="1"/>
    <col min="8976" max="8976" width="10.140625" style="5" customWidth="1"/>
    <col min="8977" max="8977" width="10.5703125" style="5" customWidth="1"/>
    <col min="8978" max="8978" width="9.85546875" style="5" customWidth="1"/>
    <col min="8979" max="8979" width="50.28515625" style="5" customWidth="1"/>
    <col min="8980" max="9213" width="11.42578125" style="5"/>
    <col min="9214" max="9214" width="9.5703125" style="5" customWidth="1"/>
    <col min="9215" max="9215" width="9.85546875" style="5" customWidth="1"/>
    <col min="9216" max="9216" width="49.140625" style="5" customWidth="1"/>
    <col min="9217" max="9218" width="21.7109375" style="5" customWidth="1"/>
    <col min="9219" max="9219" width="32.85546875" style="5" customWidth="1"/>
    <col min="9220" max="9220" width="25.5703125" style="5" customWidth="1"/>
    <col min="9221" max="9221" width="26.5703125" style="5" customWidth="1"/>
    <col min="9222" max="9222" width="16" style="5" customWidth="1"/>
    <col min="9223" max="9223" width="12.7109375" style="5" customWidth="1"/>
    <col min="9224" max="9224" width="11.140625" style="5" customWidth="1"/>
    <col min="9225" max="9225" width="11.5703125" style="5" customWidth="1"/>
    <col min="9226" max="9226" width="11.28515625" style="5" customWidth="1"/>
    <col min="9227" max="9227" width="29" style="5" customWidth="1"/>
    <col min="9228" max="9228" width="12.42578125" style="5" customWidth="1"/>
    <col min="9229" max="9229" width="12.85546875" style="5" customWidth="1"/>
    <col min="9230" max="9230" width="11.28515625" style="5" customWidth="1"/>
    <col min="9231" max="9231" width="14.42578125" style="5" customWidth="1"/>
    <col min="9232" max="9232" width="10.140625" style="5" customWidth="1"/>
    <col min="9233" max="9233" width="10.5703125" style="5" customWidth="1"/>
    <col min="9234" max="9234" width="9.85546875" style="5" customWidth="1"/>
    <col min="9235" max="9235" width="50.28515625" style="5" customWidth="1"/>
    <col min="9236" max="9469" width="11.42578125" style="5"/>
    <col min="9470" max="9470" width="9.5703125" style="5" customWidth="1"/>
    <col min="9471" max="9471" width="9.85546875" style="5" customWidth="1"/>
    <col min="9472" max="9472" width="49.140625" style="5" customWidth="1"/>
    <col min="9473" max="9474" width="21.7109375" style="5" customWidth="1"/>
    <col min="9475" max="9475" width="32.85546875" style="5" customWidth="1"/>
    <col min="9476" max="9476" width="25.5703125" style="5" customWidth="1"/>
    <col min="9477" max="9477" width="26.5703125" style="5" customWidth="1"/>
    <col min="9478" max="9478" width="16" style="5" customWidth="1"/>
    <col min="9479" max="9479" width="12.7109375" style="5" customWidth="1"/>
    <col min="9480" max="9480" width="11.140625" style="5" customWidth="1"/>
    <col min="9481" max="9481" width="11.5703125" style="5" customWidth="1"/>
    <col min="9482" max="9482" width="11.28515625" style="5" customWidth="1"/>
    <col min="9483" max="9483" width="29" style="5" customWidth="1"/>
    <col min="9484" max="9484" width="12.42578125" style="5" customWidth="1"/>
    <col min="9485" max="9485" width="12.85546875" style="5" customWidth="1"/>
    <col min="9486" max="9486" width="11.28515625" style="5" customWidth="1"/>
    <col min="9487" max="9487" width="14.42578125" style="5" customWidth="1"/>
    <col min="9488" max="9488" width="10.140625" style="5" customWidth="1"/>
    <col min="9489" max="9489" width="10.5703125" style="5" customWidth="1"/>
    <col min="9490" max="9490" width="9.85546875" style="5" customWidth="1"/>
    <col min="9491" max="9491" width="50.28515625" style="5" customWidth="1"/>
    <col min="9492" max="9725" width="11.42578125" style="5"/>
    <col min="9726" max="9726" width="9.5703125" style="5" customWidth="1"/>
    <col min="9727" max="9727" width="9.85546875" style="5" customWidth="1"/>
    <col min="9728" max="9728" width="49.140625" style="5" customWidth="1"/>
    <col min="9729" max="9730" width="21.7109375" style="5" customWidth="1"/>
    <col min="9731" max="9731" width="32.85546875" style="5" customWidth="1"/>
    <col min="9732" max="9732" width="25.5703125" style="5" customWidth="1"/>
    <col min="9733" max="9733" width="26.5703125" style="5" customWidth="1"/>
    <col min="9734" max="9734" width="16" style="5" customWidth="1"/>
    <col min="9735" max="9735" width="12.7109375" style="5" customWidth="1"/>
    <col min="9736" max="9736" width="11.140625" style="5" customWidth="1"/>
    <col min="9737" max="9737" width="11.5703125" style="5" customWidth="1"/>
    <col min="9738" max="9738" width="11.28515625" style="5" customWidth="1"/>
    <col min="9739" max="9739" width="29" style="5" customWidth="1"/>
    <col min="9740" max="9740" width="12.42578125" style="5" customWidth="1"/>
    <col min="9741" max="9741" width="12.85546875" style="5" customWidth="1"/>
    <col min="9742" max="9742" width="11.28515625" style="5" customWidth="1"/>
    <col min="9743" max="9743" width="14.42578125" style="5" customWidth="1"/>
    <col min="9744" max="9744" width="10.140625" style="5" customWidth="1"/>
    <col min="9745" max="9745" width="10.5703125" style="5" customWidth="1"/>
    <col min="9746" max="9746" width="9.85546875" style="5" customWidth="1"/>
    <col min="9747" max="9747" width="50.28515625" style="5" customWidth="1"/>
    <col min="9748" max="9981" width="11.42578125" style="5"/>
    <col min="9982" max="9982" width="9.5703125" style="5" customWidth="1"/>
    <col min="9983" max="9983" width="9.85546875" style="5" customWidth="1"/>
    <col min="9984" max="9984" width="49.140625" style="5" customWidth="1"/>
    <col min="9985" max="9986" width="21.7109375" style="5" customWidth="1"/>
    <col min="9987" max="9987" width="32.85546875" style="5" customWidth="1"/>
    <col min="9988" max="9988" width="25.5703125" style="5" customWidth="1"/>
    <col min="9989" max="9989" width="26.5703125" style="5" customWidth="1"/>
    <col min="9990" max="9990" width="16" style="5" customWidth="1"/>
    <col min="9991" max="9991" width="12.7109375" style="5" customWidth="1"/>
    <col min="9992" max="9992" width="11.140625" style="5" customWidth="1"/>
    <col min="9993" max="9993" width="11.5703125" style="5" customWidth="1"/>
    <col min="9994" max="9994" width="11.28515625" style="5" customWidth="1"/>
    <col min="9995" max="9995" width="29" style="5" customWidth="1"/>
    <col min="9996" max="9996" width="12.42578125" style="5" customWidth="1"/>
    <col min="9997" max="9997" width="12.85546875" style="5" customWidth="1"/>
    <col min="9998" max="9998" width="11.28515625" style="5" customWidth="1"/>
    <col min="9999" max="9999" width="14.42578125" style="5" customWidth="1"/>
    <col min="10000" max="10000" width="10.140625" style="5" customWidth="1"/>
    <col min="10001" max="10001" width="10.5703125" style="5" customWidth="1"/>
    <col min="10002" max="10002" width="9.85546875" style="5" customWidth="1"/>
    <col min="10003" max="10003" width="50.28515625" style="5" customWidth="1"/>
    <col min="10004" max="10237" width="11.42578125" style="5"/>
    <col min="10238" max="10238" width="9.5703125" style="5" customWidth="1"/>
    <col min="10239" max="10239" width="9.85546875" style="5" customWidth="1"/>
    <col min="10240" max="10240" width="49.140625" style="5" customWidth="1"/>
    <col min="10241" max="10242" width="21.7109375" style="5" customWidth="1"/>
    <col min="10243" max="10243" width="32.85546875" style="5" customWidth="1"/>
    <col min="10244" max="10244" width="25.5703125" style="5" customWidth="1"/>
    <col min="10245" max="10245" width="26.5703125" style="5" customWidth="1"/>
    <col min="10246" max="10246" width="16" style="5" customWidth="1"/>
    <col min="10247" max="10247" width="12.7109375" style="5" customWidth="1"/>
    <col min="10248" max="10248" width="11.140625" style="5" customWidth="1"/>
    <col min="10249" max="10249" width="11.5703125" style="5" customWidth="1"/>
    <col min="10250" max="10250" width="11.28515625" style="5" customWidth="1"/>
    <col min="10251" max="10251" width="29" style="5" customWidth="1"/>
    <col min="10252" max="10252" width="12.42578125" style="5" customWidth="1"/>
    <col min="10253" max="10253" width="12.85546875" style="5" customWidth="1"/>
    <col min="10254" max="10254" width="11.28515625" style="5" customWidth="1"/>
    <col min="10255" max="10255" width="14.42578125" style="5" customWidth="1"/>
    <col min="10256" max="10256" width="10.140625" style="5" customWidth="1"/>
    <col min="10257" max="10257" width="10.5703125" style="5" customWidth="1"/>
    <col min="10258" max="10258" width="9.85546875" style="5" customWidth="1"/>
    <col min="10259" max="10259" width="50.28515625" style="5" customWidth="1"/>
    <col min="10260" max="10493" width="11.42578125" style="5"/>
    <col min="10494" max="10494" width="9.5703125" style="5" customWidth="1"/>
    <col min="10495" max="10495" width="9.85546875" style="5" customWidth="1"/>
    <col min="10496" max="10496" width="49.140625" style="5" customWidth="1"/>
    <col min="10497" max="10498" width="21.7109375" style="5" customWidth="1"/>
    <col min="10499" max="10499" width="32.85546875" style="5" customWidth="1"/>
    <col min="10500" max="10500" width="25.5703125" style="5" customWidth="1"/>
    <col min="10501" max="10501" width="26.5703125" style="5" customWidth="1"/>
    <col min="10502" max="10502" width="16" style="5" customWidth="1"/>
    <col min="10503" max="10503" width="12.7109375" style="5" customWidth="1"/>
    <col min="10504" max="10504" width="11.140625" style="5" customWidth="1"/>
    <col min="10505" max="10505" width="11.5703125" style="5" customWidth="1"/>
    <col min="10506" max="10506" width="11.28515625" style="5" customWidth="1"/>
    <col min="10507" max="10507" width="29" style="5" customWidth="1"/>
    <col min="10508" max="10508" width="12.42578125" style="5" customWidth="1"/>
    <col min="10509" max="10509" width="12.85546875" style="5" customWidth="1"/>
    <col min="10510" max="10510" width="11.28515625" style="5" customWidth="1"/>
    <col min="10511" max="10511" width="14.42578125" style="5" customWidth="1"/>
    <col min="10512" max="10512" width="10.140625" style="5" customWidth="1"/>
    <col min="10513" max="10513" width="10.5703125" style="5" customWidth="1"/>
    <col min="10514" max="10514" width="9.85546875" style="5" customWidth="1"/>
    <col min="10515" max="10515" width="50.28515625" style="5" customWidth="1"/>
    <col min="10516" max="10749" width="11.42578125" style="5"/>
    <col min="10750" max="10750" width="9.5703125" style="5" customWidth="1"/>
    <col min="10751" max="10751" width="9.85546875" style="5" customWidth="1"/>
    <col min="10752" max="10752" width="49.140625" style="5" customWidth="1"/>
    <col min="10753" max="10754" width="21.7109375" style="5" customWidth="1"/>
    <col min="10755" max="10755" width="32.85546875" style="5" customWidth="1"/>
    <col min="10756" max="10756" width="25.5703125" style="5" customWidth="1"/>
    <col min="10757" max="10757" width="26.5703125" style="5" customWidth="1"/>
    <col min="10758" max="10758" width="16" style="5" customWidth="1"/>
    <col min="10759" max="10759" width="12.7109375" style="5" customWidth="1"/>
    <col min="10760" max="10760" width="11.140625" style="5" customWidth="1"/>
    <col min="10761" max="10761" width="11.5703125" style="5" customWidth="1"/>
    <col min="10762" max="10762" width="11.28515625" style="5" customWidth="1"/>
    <col min="10763" max="10763" width="29" style="5" customWidth="1"/>
    <col min="10764" max="10764" width="12.42578125" style="5" customWidth="1"/>
    <col min="10765" max="10765" width="12.85546875" style="5" customWidth="1"/>
    <col min="10766" max="10766" width="11.28515625" style="5" customWidth="1"/>
    <col min="10767" max="10767" width="14.42578125" style="5" customWidth="1"/>
    <col min="10768" max="10768" width="10.140625" style="5" customWidth="1"/>
    <col min="10769" max="10769" width="10.5703125" style="5" customWidth="1"/>
    <col min="10770" max="10770" width="9.85546875" style="5" customWidth="1"/>
    <col min="10771" max="10771" width="50.28515625" style="5" customWidth="1"/>
    <col min="10772" max="11005" width="11.42578125" style="5"/>
    <col min="11006" max="11006" width="9.5703125" style="5" customWidth="1"/>
    <col min="11007" max="11007" width="9.85546875" style="5" customWidth="1"/>
    <col min="11008" max="11008" width="49.140625" style="5" customWidth="1"/>
    <col min="11009" max="11010" width="21.7109375" style="5" customWidth="1"/>
    <col min="11011" max="11011" width="32.85546875" style="5" customWidth="1"/>
    <col min="11012" max="11012" width="25.5703125" style="5" customWidth="1"/>
    <col min="11013" max="11013" width="26.5703125" style="5" customWidth="1"/>
    <col min="11014" max="11014" width="16" style="5" customWidth="1"/>
    <col min="11015" max="11015" width="12.7109375" style="5" customWidth="1"/>
    <col min="11016" max="11016" width="11.140625" style="5" customWidth="1"/>
    <col min="11017" max="11017" width="11.5703125" style="5" customWidth="1"/>
    <col min="11018" max="11018" width="11.28515625" style="5" customWidth="1"/>
    <col min="11019" max="11019" width="29" style="5" customWidth="1"/>
    <col min="11020" max="11020" width="12.42578125" style="5" customWidth="1"/>
    <col min="11021" max="11021" width="12.85546875" style="5" customWidth="1"/>
    <col min="11022" max="11022" width="11.28515625" style="5" customWidth="1"/>
    <col min="11023" max="11023" width="14.42578125" style="5" customWidth="1"/>
    <col min="11024" max="11024" width="10.140625" style="5" customWidth="1"/>
    <col min="11025" max="11025" width="10.5703125" style="5" customWidth="1"/>
    <col min="11026" max="11026" width="9.85546875" style="5" customWidth="1"/>
    <col min="11027" max="11027" width="50.28515625" style="5" customWidth="1"/>
    <col min="11028" max="11261" width="11.42578125" style="5"/>
    <col min="11262" max="11262" width="9.5703125" style="5" customWidth="1"/>
    <col min="11263" max="11263" width="9.85546875" style="5" customWidth="1"/>
    <col min="11264" max="11264" width="49.140625" style="5" customWidth="1"/>
    <col min="11265" max="11266" width="21.7109375" style="5" customWidth="1"/>
    <col min="11267" max="11267" width="32.85546875" style="5" customWidth="1"/>
    <col min="11268" max="11268" width="25.5703125" style="5" customWidth="1"/>
    <col min="11269" max="11269" width="26.5703125" style="5" customWidth="1"/>
    <col min="11270" max="11270" width="16" style="5" customWidth="1"/>
    <col min="11271" max="11271" width="12.7109375" style="5" customWidth="1"/>
    <col min="11272" max="11272" width="11.140625" style="5" customWidth="1"/>
    <col min="11273" max="11273" width="11.5703125" style="5" customWidth="1"/>
    <col min="11274" max="11274" width="11.28515625" style="5" customWidth="1"/>
    <col min="11275" max="11275" width="29" style="5" customWidth="1"/>
    <col min="11276" max="11276" width="12.42578125" style="5" customWidth="1"/>
    <col min="11277" max="11277" width="12.85546875" style="5" customWidth="1"/>
    <col min="11278" max="11278" width="11.28515625" style="5" customWidth="1"/>
    <col min="11279" max="11279" width="14.42578125" style="5" customWidth="1"/>
    <col min="11280" max="11280" width="10.140625" style="5" customWidth="1"/>
    <col min="11281" max="11281" width="10.5703125" style="5" customWidth="1"/>
    <col min="11282" max="11282" width="9.85546875" style="5" customWidth="1"/>
    <col min="11283" max="11283" width="50.28515625" style="5" customWidth="1"/>
    <col min="11284" max="11517" width="11.42578125" style="5"/>
    <col min="11518" max="11518" width="9.5703125" style="5" customWidth="1"/>
    <col min="11519" max="11519" width="9.85546875" style="5" customWidth="1"/>
    <col min="11520" max="11520" width="49.140625" style="5" customWidth="1"/>
    <col min="11521" max="11522" width="21.7109375" style="5" customWidth="1"/>
    <col min="11523" max="11523" width="32.85546875" style="5" customWidth="1"/>
    <col min="11524" max="11524" width="25.5703125" style="5" customWidth="1"/>
    <col min="11525" max="11525" width="26.5703125" style="5" customWidth="1"/>
    <col min="11526" max="11526" width="16" style="5" customWidth="1"/>
    <col min="11527" max="11527" width="12.7109375" style="5" customWidth="1"/>
    <col min="11528" max="11528" width="11.140625" style="5" customWidth="1"/>
    <col min="11529" max="11529" width="11.5703125" style="5" customWidth="1"/>
    <col min="11530" max="11530" width="11.28515625" style="5" customWidth="1"/>
    <col min="11531" max="11531" width="29" style="5" customWidth="1"/>
    <col min="11532" max="11532" width="12.42578125" style="5" customWidth="1"/>
    <col min="11533" max="11533" width="12.85546875" style="5" customWidth="1"/>
    <col min="11534" max="11534" width="11.28515625" style="5" customWidth="1"/>
    <col min="11535" max="11535" width="14.42578125" style="5" customWidth="1"/>
    <col min="11536" max="11536" width="10.140625" style="5" customWidth="1"/>
    <col min="11537" max="11537" width="10.5703125" style="5" customWidth="1"/>
    <col min="11538" max="11538" width="9.85546875" style="5" customWidth="1"/>
    <col min="11539" max="11539" width="50.28515625" style="5" customWidth="1"/>
    <col min="11540" max="11773" width="11.42578125" style="5"/>
    <col min="11774" max="11774" width="9.5703125" style="5" customWidth="1"/>
    <col min="11775" max="11775" width="9.85546875" style="5" customWidth="1"/>
    <col min="11776" max="11776" width="49.140625" style="5" customWidth="1"/>
    <col min="11777" max="11778" width="21.7109375" style="5" customWidth="1"/>
    <col min="11779" max="11779" width="32.85546875" style="5" customWidth="1"/>
    <col min="11780" max="11780" width="25.5703125" style="5" customWidth="1"/>
    <col min="11781" max="11781" width="26.5703125" style="5" customWidth="1"/>
    <col min="11782" max="11782" width="16" style="5" customWidth="1"/>
    <col min="11783" max="11783" width="12.7109375" style="5" customWidth="1"/>
    <col min="11784" max="11784" width="11.140625" style="5" customWidth="1"/>
    <col min="11785" max="11785" width="11.5703125" style="5" customWidth="1"/>
    <col min="11786" max="11786" width="11.28515625" style="5" customWidth="1"/>
    <col min="11787" max="11787" width="29" style="5" customWidth="1"/>
    <col min="11788" max="11788" width="12.42578125" style="5" customWidth="1"/>
    <col min="11789" max="11789" width="12.85546875" style="5" customWidth="1"/>
    <col min="11790" max="11790" width="11.28515625" style="5" customWidth="1"/>
    <col min="11791" max="11791" width="14.42578125" style="5" customWidth="1"/>
    <col min="11792" max="11792" width="10.140625" style="5" customWidth="1"/>
    <col min="11793" max="11793" width="10.5703125" style="5" customWidth="1"/>
    <col min="11794" max="11794" width="9.85546875" style="5" customWidth="1"/>
    <col min="11795" max="11795" width="50.28515625" style="5" customWidth="1"/>
    <col min="11796" max="12029" width="11.42578125" style="5"/>
    <col min="12030" max="12030" width="9.5703125" style="5" customWidth="1"/>
    <col min="12031" max="12031" width="9.85546875" style="5" customWidth="1"/>
    <col min="12032" max="12032" width="49.140625" style="5" customWidth="1"/>
    <col min="12033" max="12034" width="21.7109375" style="5" customWidth="1"/>
    <col min="12035" max="12035" width="32.85546875" style="5" customWidth="1"/>
    <col min="12036" max="12036" width="25.5703125" style="5" customWidth="1"/>
    <col min="12037" max="12037" width="26.5703125" style="5" customWidth="1"/>
    <col min="12038" max="12038" width="16" style="5" customWidth="1"/>
    <col min="12039" max="12039" width="12.7109375" style="5" customWidth="1"/>
    <col min="12040" max="12040" width="11.140625" style="5" customWidth="1"/>
    <col min="12041" max="12041" width="11.5703125" style="5" customWidth="1"/>
    <col min="12042" max="12042" width="11.28515625" style="5" customWidth="1"/>
    <col min="12043" max="12043" width="29" style="5" customWidth="1"/>
    <col min="12044" max="12044" width="12.42578125" style="5" customWidth="1"/>
    <col min="12045" max="12045" width="12.85546875" style="5" customWidth="1"/>
    <col min="12046" max="12046" width="11.28515625" style="5" customWidth="1"/>
    <col min="12047" max="12047" width="14.42578125" style="5" customWidth="1"/>
    <col min="12048" max="12048" width="10.140625" style="5" customWidth="1"/>
    <col min="12049" max="12049" width="10.5703125" style="5" customWidth="1"/>
    <col min="12050" max="12050" width="9.85546875" style="5" customWidth="1"/>
    <col min="12051" max="12051" width="50.28515625" style="5" customWidth="1"/>
    <col min="12052" max="12285" width="11.42578125" style="5"/>
    <col min="12286" max="12286" width="9.5703125" style="5" customWidth="1"/>
    <col min="12287" max="12287" width="9.85546875" style="5" customWidth="1"/>
    <col min="12288" max="12288" width="49.140625" style="5" customWidth="1"/>
    <col min="12289" max="12290" width="21.7109375" style="5" customWidth="1"/>
    <col min="12291" max="12291" width="32.85546875" style="5" customWidth="1"/>
    <col min="12292" max="12292" width="25.5703125" style="5" customWidth="1"/>
    <col min="12293" max="12293" width="26.5703125" style="5" customWidth="1"/>
    <col min="12294" max="12294" width="16" style="5" customWidth="1"/>
    <col min="12295" max="12295" width="12.7109375" style="5" customWidth="1"/>
    <col min="12296" max="12296" width="11.140625" style="5" customWidth="1"/>
    <col min="12297" max="12297" width="11.5703125" style="5" customWidth="1"/>
    <col min="12298" max="12298" width="11.28515625" style="5" customWidth="1"/>
    <col min="12299" max="12299" width="29" style="5" customWidth="1"/>
    <col min="12300" max="12300" width="12.42578125" style="5" customWidth="1"/>
    <col min="12301" max="12301" width="12.85546875" style="5" customWidth="1"/>
    <col min="12302" max="12302" width="11.28515625" style="5" customWidth="1"/>
    <col min="12303" max="12303" width="14.42578125" style="5" customWidth="1"/>
    <col min="12304" max="12304" width="10.140625" style="5" customWidth="1"/>
    <col min="12305" max="12305" width="10.5703125" style="5" customWidth="1"/>
    <col min="12306" max="12306" width="9.85546875" style="5" customWidth="1"/>
    <col min="12307" max="12307" width="50.28515625" style="5" customWidth="1"/>
    <col min="12308" max="12541" width="11.42578125" style="5"/>
    <col min="12542" max="12542" width="9.5703125" style="5" customWidth="1"/>
    <col min="12543" max="12543" width="9.85546875" style="5" customWidth="1"/>
    <col min="12544" max="12544" width="49.140625" style="5" customWidth="1"/>
    <col min="12545" max="12546" width="21.7109375" style="5" customWidth="1"/>
    <col min="12547" max="12547" width="32.85546875" style="5" customWidth="1"/>
    <col min="12548" max="12548" width="25.5703125" style="5" customWidth="1"/>
    <col min="12549" max="12549" width="26.5703125" style="5" customWidth="1"/>
    <col min="12550" max="12550" width="16" style="5" customWidth="1"/>
    <col min="12551" max="12551" width="12.7109375" style="5" customWidth="1"/>
    <col min="12552" max="12552" width="11.140625" style="5" customWidth="1"/>
    <col min="12553" max="12553" width="11.5703125" style="5" customWidth="1"/>
    <col min="12554" max="12554" width="11.28515625" style="5" customWidth="1"/>
    <col min="12555" max="12555" width="29" style="5" customWidth="1"/>
    <col min="12556" max="12556" width="12.42578125" style="5" customWidth="1"/>
    <col min="12557" max="12557" width="12.85546875" style="5" customWidth="1"/>
    <col min="12558" max="12558" width="11.28515625" style="5" customWidth="1"/>
    <col min="12559" max="12559" width="14.42578125" style="5" customWidth="1"/>
    <col min="12560" max="12560" width="10.140625" style="5" customWidth="1"/>
    <col min="12561" max="12561" width="10.5703125" style="5" customWidth="1"/>
    <col min="12562" max="12562" width="9.85546875" style="5" customWidth="1"/>
    <col min="12563" max="12563" width="50.28515625" style="5" customWidth="1"/>
    <col min="12564" max="12797" width="11.42578125" style="5"/>
    <col min="12798" max="12798" width="9.5703125" style="5" customWidth="1"/>
    <col min="12799" max="12799" width="9.85546875" style="5" customWidth="1"/>
    <col min="12800" max="12800" width="49.140625" style="5" customWidth="1"/>
    <col min="12801" max="12802" width="21.7109375" style="5" customWidth="1"/>
    <col min="12803" max="12803" width="32.85546875" style="5" customWidth="1"/>
    <col min="12804" max="12804" width="25.5703125" style="5" customWidth="1"/>
    <col min="12805" max="12805" width="26.5703125" style="5" customWidth="1"/>
    <col min="12806" max="12806" width="16" style="5" customWidth="1"/>
    <col min="12807" max="12807" width="12.7109375" style="5" customWidth="1"/>
    <col min="12808" max="12808" width="11.140625" style="5" customWidth="1"/>
    <col min="12809" max="12809" width="11.5703125" style="5" customWidth="1"/>
    <col min="12810" max="12810" width="11.28515625" style="5" customWidth="1"/>
    <col min="12811" max="12811" width="29" style="5" customWidth="1"/>
    <col min="12812" max="12812" width="12.42578125" style="5" customWidth="1"/>
    <col min="12813" max="12813" width="12.85546875" style="5" customWidth="1"/>
    <col min="12814" max="12814" width="11.28515625" style="5" customWidth="1"/>
    <col min="12815" max="12815" width="14.42578125" style="5" customWidth="1"/>
    <col min="12816" max="12816" width="10.140625" style="5" customWidth="1"/>
    <col min="12817" max="12817" width="10.5703125" style="5" customWidth="1"/>
    <col min="12818" max="12818" width="9.85546875" style="5" customWidth="1"/>
    <col min="12819" max="12819" width="50.28515625" style="5" customWidth="1"/>
    <col min="12820" max="13053" width="11.42578125" style="5"/>
    <col min="13054" max="13054" width="9.5703125" style="5" customWidth="1"/>
    <col min="13055" max="13055" width="9.85546875" style="5" customWidth="1"/>
    <col min="13056" max="13056" width="49.140625" style="5" customWidth="1"/>
    <col min="13057" max="13058" width="21.7109375" style="5" customWidth="1"/>
    <col min="13059" max="13059" width="32.85546875" style="5" customWidth="1"/>
    <col min="13060" max="13060" width="25.5703125" style="5" customWidth="1"/>
    <col min="13061" max="13061" width="26.5703125" style="5" customWidth="1"/>
    <col min="13062" max="13062" width="16" style="5" customWidth="1"/>
    <col min="13063" max="13063" width="12.7109375" style="5" customWidth="1"/>
    <col min="13064" max="13064" width="11.140625" style="5" customWidth="1"/>
    <col min="13065" max="13065" width="11.5703125" style="5" customWidth="1"/>
    <col min="13066" max="13066" width="11.28515625" style="5" customWidth="1"/>
    <col min="13067" max="13067" width="29" style="5" customWidth="1"/>
    <col min="13068" max="13068" width="12.42578125" style="5" customWidth="1"/>
    <col min="13069" max="13069" width="12.85546875" style="5" customWidth="1"/>
    <col min="13070" max="13070" width="11.28515625" style="5" customWidth="1"/>
    <col min="13071" max="13071" width="14.42578125" style="5" customWidth="1"/>
    <col min="13072" max="13072" width="10.140625" style="5" customWidth="1"/>
    <col min="13073" max="13073" width="10.5703125" style="5" customWidth="1"/>
    <col min="13074" max="13074" width="9.85546875" style="5" customWidth="1"/>
    <col min="13075" max="13075" width="50.28515625" style="5" customWidth="1"/>
    <col min="13076" max="13309" width="11.42578125" style="5"/>
    <col min="13310" max="13310" width="9.5703125" style="5" customWidth="1"/>
    <col min="13311" max="13311" width="9.85546875" style="5" customWidth="1"/>
    <col min="13312" max="13312" width="49.140625" style="5" customWidth="1"/>
    <col min="13313" max="13314" width="21.7109375" style="5" customWidth="1"/>
    <col min="13315" max="13315" width="32.85546875" style="5" customWidth="1"/>
    <col min="13316" max="13316" width="25.5703125" style="5" customWidth="1"/>
    <col min="13317" max="13317" width="26.5703125" style="5" customWidth="1"/>
    <col min="13318" max="13318" width="16" style="5" customWidth="1"/>
    <col min="13319" max="13319" width="12.7109375" style="5" customWidth="1"/>
    <col min="13320" max="13320" width="11.140625" style="5" customWidth="1"/>
    <col min="13321" max="13321" width="11.5703125" style="5" customWidth="1"/>
    <col min="13322" max="13322" width="11.28515625" style="5" customWidth="1"/>
    <col min="13323" max="13323" width="29" style="5" customWidth="1"/>
    <col min="13324" max="13324" width="12.42578125" style="5" customWidth="1"/>
    <col min="13325" max="13325" width="12.85546875" style="5" customWidth="1"/>
    <col min="13326" max="13326" width="11.28515625" style="5" customWidth="1"/>
    <col min="13327" max="13327" width="14.42578125" style="5" customWidth="1"/>
    <col min="13328" max="13328" width="10.140625" style="5" customWidth="1"/>
    <col min="13329" max="13329" width="10.5703125" style="5" customWidth="1"/>
    <col min="13330" max="13330" width="9.85546875" style="5" customWidth="1"/>
    <col min="13331" max="13331" width="50.28515625" style="5" customWidth="1"/>
    <col min="13332" max="13565" width="11.42578125" style="5"/>
    <col min="13566" max="13566" width="9.5703125" style="5" customWidth="1"/>
    <col min="13567" max="13567" width="9.85546875" style="5" customWidth="1"/>
    <col min="13568" max="13568" width="49.140625" style="5" customWidth="1"/>
    <col min="13569" max="13570" width="21.7109375" style="5" customWidth="1"/>
    <col min="13571" max="13571" width="32.85546875" style="5" customWidth="1"/>
    <col min="13572" max="13572" width="25.5703125" style="5" customWidth="1"/>
    <col min="13573" max="13573" width="26.5703125" style="5" customWidth="1"/>
    <col min="13574" max="13574" width="16" style="5" customWidth="1"/>
    <col min="13575" max="13575" width="12.7109375" style="5" customWidth="1"/>
    <col min="13576" max="13576" width="11.140625" style="5" customWidth="1"/>
    <col min="13577" max="13577" width="11.5703125" style="5" customWidth="1"/>
    <col min="13578" max="13578" width="11.28515625" style="5" customWidth="1"/>
    <col min="13579" max="13579" width="29" style="5" customWidth="1"/>
    <col min="13580" max="13580" width="12.42578125" style="5" customWidth="1"/>
    <col min="13581" max="13581" width="12.85546875" style="5" customWidth="1"/>
    <col min="13582" max="13582" width="11.28515625" style="5" customWidth="1"/>
    <col min="13583" max="13583" width="14.42578125" style="5" customWidth="1"/>
    <col min="13584" max="13584" width="10.140625" style="5" customWidth="1"/>
    <col min="13585" max="13585" width="10.5703125" style="5" customWidth="1"/>
    <col min="13586" max="13586" width="9.85546875" style="5" customWidth="1"/>
    <col min="13587" max="13587" width="50.28515625" style="5" customWidth="1"/>
    <col min="13588" max="13821" width="11.42578125" style="5"/>
    <col min="13822" max="13822" width="9.5703125" style="5" customWidth="1"/>
    <col min="13823" max="13823" width="9.85546875" style="5" customWidth="1"/>
    <col min="13824" max="13824" width="49.140625" style="5" customWidth="1"/>
    <col min="13825" max="13826" width="21.7109375" style="5" customWidth="1"/>
    <col min="13827" max="13827" width="32.85546875" style="5" customWidth="1"/>
    <col min="13828" max="13828" width="25.5703125" style="5" customWidth="1"/>
    <col min="13829" max="13829" width="26.5703125" style="5" customWidth="1"/>
    <col min="13830" max="13830" width="16" style="5" customWidth="1"/>
    <col min="13831" max="13831" width="12.7109375" style="5" customWidth="1"/>
    <col min="13832" max="13832" width="11.140625" style="5" customWidth="1"/>
    <col min="13833" max="13833" width="11.5703125" style="5" customWidth="1"/>
    <col min="13834" max="13834" width="11.28515625" style="5" customWidth="1"/>
    <col min="13835" max="13835" width="29" style="5" customWidth="1"/>
    <col min="13836" max="13836" width="12.42578125" style="5" customWidth="1"/>
    <col min="13837" max="13837" width="12.85546875" style="5" customWidth="1"/>
    <col min="13838" max="13838" width="11.28515625" style="5" customWidth="1"/>
    <col min="13839" max="13839" width="14.42578125" style="5" customWidth="1"/>
    <col min="13840" max="13840" width="10.140625" style="5" customWidth="1"/>
    <col min="13841" max="13841" width="10.5703125" style="5" customWidth="1"/>
    <col min="13842" max="13842" width="9.85546875" style="5" customWidth="1"/>
    <col min="13843" max="13843" width="50.28515625" style="5" customWidth="1"/>
    <col min="13844" max="14077" width="11.42578125" style="5"/>
    <col min="14078" max="14078" width="9.5703125" style="5" customWidth="1"/>
    <col min="14079" max="14079" width="9.85546875" style="5" customWidth="1"/>
    <col min="14080" max="14080" width="49.140625" style="5" customWidth="1"/>
    <col min="14081" max="14082" width="21.7109375" style="5" customWidth="1"/>
    <col min="14083" max="14083" width="32.85546875" style="5" customWidth="1"/>
    <col min="14084" max="14084" width="25.5703125" style="5" customWidth="1"/>
    <col min="14085" max="14085" width="26.5703125" style="5" customWidth="1"/>
    <col min="14086" max="14086" width="16" style="5" customWidth="1"/>
    <col min="14087" max="14087" width="12.7109375" style="5" customWidth="1"/>
    <col min="14088" max="14088" width="11.140625" style="5" customWidth="1"/>
    <col min="14089" max="14089" width="11.5703125" style="5" customWidth="1"/>
    <col min="14090" max="14090" width="11.28515625" style="5" customWidth="1"/>
    <col min="14091" max="14091" width="29" style="5" customWidth="1"/>
    <col min="14092" max="14092" width="12.42578125" style="5" customWidth="1"/>
    <col min="14093" max="14093" width="12.85546875" style="5" customWidth="1"/>
    <col min="14094" max="14094" width="11.28515625" style="5" customWidth="1"/>
    <col min="14095" max="14095" width="14.42578125" style="5" customWidth="1"/>
    <col min="14096" max="14096" width="10.140625" style="5" customWidth="1"/>
    <col min="14097" max="14097" width="10.5703125" style="5" customWidth="1"/>
    <col min="14098" max="14098" width="9.85546875" style="5" customWidth="1"/>
    <col min="14099" max="14099" width="50.28515625" style="5" customWidth="1"/>
    <col min="14100" max="14333" width="11.42578125" style="5"/>
    <col min="14334" max="14334" width="9.5703125" style="5" customWidth="1"/>
    <col min="14335" max="14335" width="9.85546875" style="5" customWidth="1"/>
    <col min="14336" max="14336" width="49.140625" style="5" customWidth="1"/>
    <col min="14337" max="14338" width="21.7109375" style="5" customWidth="1"/>
    <col min="14339" max="14339" width="32.85546875" style="5" customWidth="1"/>
    <col min="14340" max="14340" width="25.5703125" style="5" customWidth="1"/>
    <col min="14341" max="14341" width="26.5703125" style="5" customWidth="1"/>
    <col min="14342" max="14342" width="16" style="5" customWidth="1"/>
    <col min="14343" max="14343" width="12.7109375" style="5" customWidth="1"/>
    <col min="14344" max="14344" width="11.140625" style="5" customWidth="1"/>
    <col min="14345" max="14345" width="11.5703125" style="5" customWidth="1"/>
    <col min="14346" max="14346" width="11.28515625" style="5" customWidth="1"/>
    <col min="14347" max="14347" width="29" style="5" customWidth="1"/>
    <col min="14348" max="14348" width="12.42578125" style="5" customWidth="1"/>
    <col min="14349" max="14349" width="12.85546875" style="5" customWidth="1"/>
    <col min="14350" max="14350" width="11.28515625" style="5" customWidth="1"/>
    <col min="14351" max="14351" width="14.42578125" style="5" customWidth="1"/>
    <col min="14352" max="14352" width="10.140625" style="5" customWidth="1"/>
    <col min="14353" max="14353" width="10.5703125" style="5" customWidth="1"/>
    <col min="14354" max="14354" width="9.85546875" style="5" customWidth="1"/>
    <col min="14355" max="14355" width="50.28515625" style="5" customWidth="1"/>
    <col min="14356" max="14589" width="11.42578125" style="5"/>
    <col min="14590" max="14590" width="9.5703125" style="5" customWidth="1"/>
    <col min="14591" max="14591" width="9.85546875" style="5" customWidth="1"/>
    <col min="14592" max="14592" width="49.140625" style="5" customWidth="1"/>
    <col min="14593" max="14594" width="21.7109375" style="5" customWidth="1"/>
    <col min="14595" max="14595" width="32.85546875" style="5" customWidth="1"/>
    <col min="14596" max="14596" width="25.5703125" style="5" customWidth="1"/>
    <col min="14597" max="14597" width="26.5703125" style="5" customWidth="1"/>
    <col min="14598" max="14598" width="16" style="5" customWidth="1"/>
    <col min="14599" max="14599" width="12.7109375" style="5" customWidth="1"/>
    <col min="14600" max="14600" width="11.140625" style="5" customWidth="1"/>
    <col min="14601" max="14601" width="11.5703125" style="5" customWidth="1"/>
    <col min="14602" max="14602" width="11.28515625" style="5" customWidth="1"/>
    <col min="14603" max="14603" width="29" style="5" customWidth="1"/>
    <col min="14604" max="14604" width="12.42578125" style="5" customWidth="1"/>
    <col min="14605" max="14605" width="12.85546875" style="5" customWidth="1"/>
    <col min="14606" max="14606" width="11.28515625" style="5" customWidth="1"/>
    <col min="14607" max="14607" width="14.42578125" style="5" customWidth="1"/>
    <col min="14608" max="14608" width="10.140625" style="5" customWidth="1"/>
    <col min="14609" max="14609" width="10.5703125" style="5" customWidth="1"/>
    <col min="14610" max="14610" width="9.85546875" style="5" customWidth="1"/>
    <col min="14611" max="14611" width="50.28515625" style="5" customWidth="1"/>
    <col min="14612" max="14845" width="11.42578125" style="5"/>
    <col min="14846" max="14846" width="9.5703125" style="5" customWidth="1"/>
    <col min="14847" max="14847" width="9.85546875" style="5" customWidth="1"/>
    <col min="14848" max="14848" width="49.140625" style="5" customWidth="1"/>
    <col min="14849" max="14850" width="21.7109375" style="5" customWidth="1"/>
    <col min="14851" max="14851" width="32.85546875" style="5" customWidth="1"/>
    <col min="14852" max="14852" width="25.5703125" style="5" customWidth="1"/>
    <col min="14853" max="14853" width="26.5703125" style="5" customWidth="1"/>
    <col min="14854" max="14854" width="16" style="5" customWidth="1"/>
    <col min="14855" max="14855" width="12.7109375" style="5" customWidth="1"/>
    <col min="14856" max="14856" width="11.140625" style="5" customWidth="1"/>
    <col min="14857" max="14857" width="11.5703125" style="5" customWidth="1"/>
    <col min="14858" max="14858" width="11.28515625" style="5" customWidth="1"/>
    <col min="14859" max="14859" width="29" style="5" customWidth="1"/>
    <col min="14860" max="14860" width="12.42578125" style="5" customWidth="1"/>
    <col min="14861" max="14861" width="12.85546875" style="5" customWidth="1"/>
    <col min="14862" max="14862" width="11.28515625" style="5" customWidth="1"/>
    <col min="14863" max="14863" width="14.42578125" style="5" customWidth="1"/>
    <col min="14864" max="14864" width="10.140625" style="5" customWidth="1"/>
    <col min="14865" max="14865" width="10.5703125" style="5" customWidth="1"/>
    <col min="14866" max="14866" width="9.85546875" style="5" customWidth="1"/>
    <col min="14867" max="14867" width="50.28515625" style="5" customWidth="1"/>
    <col min="14868" max="15101" width="11.42578125" style="5"/>
    <col min="15102" max="15102" width="9.5703125" style="5" customWidth="1"/>
    <col min="15103" max="15103" width="9.85546875" style="5" customWidth="1"/>
    <col min="15104" max="15104" width="49.140625" style="5" customWidth="1"/>
    <col min="15105" max="15106" width="21.7109375" style="5" customWidth="1"/>
    <col min="15107" max="15107" width="32.85546875" style="5" customWidth="1"/>
    <col min="15108" max="15108" width="25.5703125" style="5" customWidth="1"/>
    <col min="15109" max="15109" width="26.5703125" style="5" customWidth="1"/>
    <col min="15110" max="15110" width="16" style="5" customWidth="1"/>
    <col min="15111" max="15111" width="12.7109375" style="5" customWidth="1"/>
    <col min="15112" max="15112" width="11.140625" style="5" customWidth="1"/>
    <col min="15113" max="15113" width="11.5703125" style="5" customWidth="1"/>
    <col min="15114" max="15114" width="11.28515625" style="5" customWidth="1"/>
    <col min="15115" max="15115" width="29" style="5" customWidth="1"/>
    <col min="15116" max="15116" width="12.42578125" style="5" customWidth="1"/>
    <col min="15117" max="15117" width="12.85546875" style="5" customWidth="1"/>
    <col min="15118" max="15118" width="11.28515625" style="5" customWidth="1"/>
    <col min="15119" max="15119" width="14.42578125" style="5" customWidth="1"/>
    <col min="15120" max="15120" width="10.140625" style="5" customWidth="1"/>
    <col min="15121" max="15121" width="10.5703125" style="5" customWidth="1"/>
    <col min="15122" max="15122" width="9.85546875" style="5" customWidth="1"/>
    <col min="15123" max="15123" width="50.28515625" style="5" customWidth="1"/>
    <col min="15124" max="15357" width="11.42578125" style="5"/>
    <col min="15358" max="15358" width="9.5703125" style="5" customWidth="1"/>
    <col min="15359" max="15359" width="9.85546875" style="5" customWidth="1"/>
    <col min="15360" max="15360" width="49.140625" style="5" customWidth="1"/>
    <col min="15361" max="15362" width="21.7109375" style="5" customWidth="1"/>
    <col min="15363" max="15363" width="32.85546875" style="5" customWidth="1"/>
    <col min="15364" max="15364" width="25.5703125" style="5" customWidth="1"/>
    <col min="15365" max="15365" width="26.5703125" style="5" customWidth="1"/>
    <col min="15366" max="15366" width="16" style="5" customWidth="1"/>
    <col min="15367" max="15367" width="12.7109375" style="5" customWidth="1"/>
    <col min="15368" max="15368" width="11.140625" style="5" customWidth="1"/>
    <col min="15369" max="15369" width="11.5703125" style="5" customWidth="1"/>
    <col min="15370" max="15370" width="11.28515625" style="5" customWidth="1"/>
    <col min="15371" max="15371" width="29" style="5" customWidth="1"/>
    <col min="15372" max="15372" width="12.42578125" style="5" customWidth="1"/>
    <col min="15373" max="15373" width="12.85546875" style="5" customWidth="1"/>
    <col min="15374" max="15374" width="11.28515625" style="5" customWidth="1"/>
    <col min="15375" max="15375" width="14.42578125" style="5" customWidth="1"/>
    <col min="15376" max="15376" width="10.140625" style="5" customWidth="1"/>
    <col min="15377" max="15377" width="10.5703125" style="5" customWidth="1"/>
    <col min="15378" max="15378" width="9.85546875" style="5" customWidth="1"/>
    <col min="15379" max="15379" width="50.28515625" style="5" customWidth="1"/>
    <col min="15380" max="15613" width="11.42578125" style="5"/>
    <col min="15614" max="15614" width="9.5703125" style="5" customWidth="1"/>
    <col min="15615" max="15615" width="9.85546875" style="5" customWidth="1"/>
    <col min="15616" max="15616" width="49.140625" style="5" customWidth="1"/>
    <col min="15617" max="15618" width="21.7109375" style="5" customWidth="1"/>
    <col min="15619" max="15619" width="32.85546875" style="5" customWidth="1"/>
    <col min="15620" max="15620" width="25.5703125" style="5" customWidth="1"/>
    <col min="15621" max="15621" width="26.5703125" style="5" customWidth="1"/>
    <col min="15622" max="15622" width="16" style="5" customWidth="1"/>
    <col min="15623" max="15623" width="12.7109375" style="5" customWidth="1"/>
    <col min="15624" max="15624" width="11.140625" style="5" customWidth="1"/>
    <col min="15625" max="15625" width="11.5703125" style="5" customWidth="1"/>
    <col min="15626" max="15626" width="11.28515625" style="5" customWidth="1"/>
    <col min="15627" max="15627" width="29" style="5" customWidth="1"/>
    <col min="15628" max="15628" width="12.42578125" style="5" customWidth="1"/>
    <col min="15629" max="15629" width="12.85546875" style="5" customWidth="1"/>
    <col min="15630" max="15630" width="11.28515625" style="5" customWidth="1"/>
    <col min="15631" max="15631" width="14.42578125" style="5" customWidth="1"/>
    <col min="15632" max="15632" width="10.140625" style="5" customWidth="1"/>
    <col min="15633" max="15633" width="10.5703125" style="5" customWidth="1"/>
    <col min="15634" max="15634" width="9.85546875" style="5" customWidth="1"/>
    <col min="15635" max="15635" width="50.28515625" style="5" customWidth="1"/>
    <col min="15636" max="15869" width="11.42578125" style="5"/>
    <col min="15870" max="15870" width="9.5703125" style="5" customWidth="1"/>
    <col min="15871" max="15871" width="9.85546875" style="5" customWidth="1"/>
    <col min="15872" max="15872" width="49.140625" style="5" customWidth="1"/>
    <col min="15873" max="15874" width="21.7109375" style="5" customWidth="1"/>
    <col min="15875" max="15875" width="32.85546875" style="5" customWidth="1"/>
    <col min="15876" max="15876" width="25.5703125" style="5" customWidth="1"/>
    <col min="15877" max="15877" width="26.5703125" style="5" customWidth="1"/>
    <col min="15878" max="15878" width="16" style="5" customWidth="1"/>
    <col min="15879" max="15879" width="12.7109375" style="5" customWidth="1"/>
    <col min="15880" max="15880" width="11.140625" style="5" customWidth="1"/>
    <col min="15881" max="15881" width="11.5703125" style="5" customWidth="1"/>
    <col min="15882" max="15882" width="11.28515625" style="5" customWidth="1"/>
    <col min="15883" max="15883" width="29" style="5" customWidth="1"/>
    <col min="15884" max="15884" width="12.42578125" style="5" customWidth="1"/>
    <col min="15885" max="15885" width="12.85546875" style="5" customWidth="1"/>
    <col min="15886" max="15886" width="11.28515625" style="5" customWidth="1"/>
    <col min="15887" max="15887" width="14.42578125" style="5" customWidth="1"/>
    <col min="15888" max="15888" width="10.140625" style="5" customWidth="1"/>
    <col min="15889" max="15889" width="10.5703125" style="5" customWidth="1"/>
    <col min="15890" max="15890" width="9.85546875" style="5" customWidth="1"/>
    <col min="15891" max="15891" width="50.28515625" style="5" customWidth="1"/>
    <col min="15892" max="16125" width="11.42578125" style="5"/>
    <col min="16126" max="16126" width="9.5703125" style="5" customWidth="1"/>
    <col min="16127" max="16127" width="9.85546875" style="5" customWidth="1"/>
    <col min="16128" max="16128" width="49.140625" style="5" customWidth="1"/>
    <col min="16129" max="16130" width="21.7109375" style="5" customWidth="1"/>
    <col min="16131" max="16131" width="32.85546875" style="5" customWidth="1"/>
    <col min="16132" max="16132" width="25.5703125" style="5" customWidth="1"/>
    <col min="16133" max="16133" width="26.5703125" style="5" customWidth="1"/>
    <col min="16134" max="16134" width="16" style="5" customWidth="1"/>
    <col min="16135" max="16135" width="12.7109375" style="5" customWidth="1"/>
    <col min="16136" max="16136" width="11.140625" style="5" customWidth="1"/>
    <col min="16137" max="16137" width="11.5703125" style="5" customWidth="1"/>
    <col min="16138" max="16138" width="11.28515625" style="5" customWidth="1"/>
    <col min="16139" max="16139" width="29" style="5" customWidth="1"/>
    <col min="16140" max="16140" width="12.42578125" style="5" customWidth="1"/>
    <col min="16141" max="16141" width="12.85546875" style="5" customWidth="1"/>
    <col min="16142" max="16142" width="11.28515625" style="5" customWidth="1"/>
    <col min="16143" max="16143" width="14.42578125" style="5" customWidth="1"/>
    <col min="16144" max="16144" width="10.140625" style="5" customWidth="1"/>
    <col min="16145" max="16145" width="10.5703125" style="5" customWidth="1"/>
    <col min="16146" max="16146" width="9.85546875" style="5" customWidth="1"/>
    <col min="16147" max="16147" width="43.140625" style="5" customWidth="1"/>
    <col min="16148" max="16148" width="17.42578125" style="5" customWidth="1"/>
    <col min="16149" max="16149" width="13" style="5" bestFit="1" customWidth="1"/>
    <col min="16150" max="16150" width="15.140625" style="5" customWidth="1"/>
    <col min="16151" max="16151" width="11.42578125" style="5"/>
    <col min="16152" max="16152" width="14.7109375" style="5" bestFit="1" customWidth="1"/>
    <col min="16153" max="16153" width="15.140625" style="5" bestFit="1" customWidth="1"/>
    <col min="16154" max="16154" width="29.42578125" style="5" bestFit="1" customWidth="1"/>
    <col min="16155" max="16384" width="11.42578125" style="5"/>
  </cols>
  <sheetData>
    <row r="1" spans="1:53" ht="15" customHeight="1" x14ac:dyDescent="0.2">
      <c r="A1" s="105" t="s">
        <v>391</v>
      </c>
      <c r="B1" s="106"/>
      <c r="C1" s="106"/>
      <c r="D1" s="106"/>
      <c r="E1" s="106"/>
      <c r="F1" s="106"/>
      <c r="G1" s="106"/>
      <c r="H1" s="106"/>
      <c r="I1" s="106"/>
      <c r="J1" s="106"/>
      <c r="K1" s="106"/>
      <c r="L1" s="106"/>
      <c r="M1" s="106"/>
      <c r="N1" s="1"/>
      <c r="O1" s="2"/>
      <c r="P1" s="2"/>
      <c r="Q1" s="2"/>
      <c r="R1" s="2"/>
      <c r="S1" s="2"/>
      <c r="T1" s="2"/>
      <c r="U1" s="3"/>
      <c r="V1" s="4"/>
      <c r="AG1" s="165" t="s">
        <v>805</v>
      </c>
      <c r="AH1" s="123" t="s">
        <v>428</v>
      </c>
      <c r="AI1" s="124" t="s">
        <v>430</v>
      </c>
      <c r="AJ1" s="125" t="s">
        <v>432</v>
      </c>
      <c r="AK1" s="126" t="s">
        <v>433</v>
      </c>
      <c r="AL1" s="127" t="s">
        <v>435</v>
      </c>
      <c r="AM1" s="194"/>
    </row>
    <row r="2" spans="1:53" ht="15" customHeight="1" x14ac:dyDescent="0.2">
      <c r="A2" s="107" t="s">
        <v>0</v>
      </c>
      <c r="B2" s="108"/>
      <c r="C2" s="108"/>
      <c r="D2" s="108"/>
      <c r="E2" s="108"/>
      <c r="F2" s="108"/>
      <c r="G2" s="108"/>
      <c r="H2" s="108"/>
      <c r="I2" s="108"/>
      <c r="J2" s="108"/>
      <c r="K2" s="108"/>
      <c r="L2" s="108"/>
      <c r="M2" s="109"/>
      <c r="N2" s="109"/>
      <c r="O2" s="6"/>
      <c r="P2" s="6"/>
      <c r="Q2" s="6"/>
      <c r="R2" s="6"/>
      <c r="S2" s="6"/>
      <c r="T2" s="6"/>
      <c r="U2" s="7"/>
      <c r="V2" s="4"/>
      <c r="Z2" s="376" t="s">
        <v>77</v>
      </c>
      <c r="AH2" s="129" t="s">
        <v>429</v>
      </c>
      <c r="AI2" s="130" t="s">
        <v>431</v>
      </c>
      <c r="AJ2" s="192"/>
      <c r="AK2" s="191" t="s">
        <v>434</v>
      </c>
      <c r="AL2" s="128" t="s">
        <v>639</v>
      </c>
      <c r="AM2" s="194"/>
    </row>
    <row r="3" spans="1:53" ht="15" customHeight="1" x14ac:dyDescent="0.2">
      <c r="A3" s="107" t="s">
        <v>436</v>
      </c>
      <c r="B3" s="108"/>
      <c r="C3" s="108"/>
      <c r="D3" s="108"/>
      <c r="E3" s="108"/>
      <c r="F3" s="108"/>
      <c r="G3" s="108"/>
      <c r="H3" s="108"/>
      <c r="I3" s="108"/>
      <c r="J3" s="108"/>
      <c r="K3" s="108"/>
      <c r="L3" s="108"/>
      <c r="M3" s="109"/>
      <c r="N3" s="109"/>
      <c r="O3" s="6"/>
      <c r="P3" s="6"/>
      <c r="Q3" s="6"/>
      <c r="R3" s="6"/>
      <c r="S3" s="6"/>
      <c r="T3" s="6"/>
      <c r="U3" s="7"/>
      <c r="V3" s="4"/>
      <c r="Z3" s="377">
        <v>42370</v>
      </c>
    </row>
    <row r="4" spans="1:53" x14ac:dyDescent="0.2">
      <c r="A4" s="119"/>
      <c r="B4" s="120"/>
      <c r="C4" s="6"/>
      <c r="D4" s="6"/>
      <c r="E4" s="6"/>
      <c r="F4" s="6"/>
      <c r="G4" s="6"/>
      <c r="H4" s="6"/>
      <c r="I4" s="6"/>
      <c r="J4" s="6"/>
      <c r="K4" s="6"/>
      <c r="L4" s="6"/>
      <c r="M4" s="6"/>
      <c r="N4" s="4"/>
      <c r="O4" s="6"/>
      <c r="P4" s="6"/>
      <c r="Q4" s="6"/>
      <c r="R4" s="6"/>
      <c r="S4" s="6"/>
      <c r="T4" s="6"/>
      <c r="U4" s="7"/>
      <c r="V4" s="4"/>
    </row>
    <row r="5" spans="1:53" s="10" customFormat="1" ht="18" customHeight="1" x14ac:dyDescent="0.25">
      <c r="A5" s="110" t="s">
        <v>1</v>
      </c>
      <c r="B5" s="111"/>
      <c r="C5" s="111"/>
      <c r="D5" s="111"/>
      <c r="E5" s="111"/>
      <c r="F5" s="111"/>
      <c r="G5" s="111"/>
      <c r="H5" s="111"/>
      <c r="I5" s="111"/>
      <c r="J5" s="111"/>
      <c r="K5" s="111"/>
      <c r="L5" s="111"/>
      <c r="M5" s="111"/>
      <c r="N5" s="8"/>
      <c r="O5" s="9"/>
      <c r="Q5" s="8"/>
      <c r="R5" s="8"/>
      <c r="S5" s="8"/>
      <c r="T5" s="8"/>
      <c r="U5" s="11"/>
      <c r="V5" s="8"/>
      <c r="W5" s="8"/>
      <c r="X5" s="8"/>
      <c r="Y5" s="8"/>
      <c r="Z5" s="38"/>
      <c r="AA5" s="8"/>
      <c r="AB5" s="8"/>
      <c r="AC5" s="8"/>
      <c r="AD5" s="8"/>
      <c r="AE5" s="8"/>
      <c r="AF5" s="8"/>
      <c r="AG5" s="8"/>
      <c r="AH5" s="8"/>
      <c r="AI5" s="8"/>
      <c r="AJ5" s="8"/>
      <c r="AK5" s="8"/>
      <c r="AL5" s="8"/>
      <c r="AM5" s="8"/>
      <c r="AN5" s="8"/>
      <c r="AO5" s="8"/>
      <c r="AP5" s="8"/>
      <c r="AQ5" s="8"/>
      <c r="AR5" s="8"/>
      <c r="AS5" s="8"/>
      <c r="AT5" s="8"/>
      <c r="AU5" s="8"/>
      <c r="AV5" s="8"/>
      <c r="AW5" s="8"/>
      <c r="AX5" s="8"/>
      <c r="AY5" s="8"/>
      <c r="AZ5" s="8"/>
      <c r="BA5" s="8"/>
    </row>
    <row r="6" spans="1:53" s="10" customFormat="1" ht="14.25" customHeight="1" x14ac:dyDescent="0.25">
      <c r="A6" s="110" t="s">
        <v>2</v>
      </c>
      <c r="B6" s="111"/>
      <c r="C6" s="111"/>
      <c r="D6" s="111"/>
      <c r="E6" s="111"/>
      <c r="F6" s="9"/>
      <c r="G6" s="9"/>
      <c r="H6" s="9"/>
      <c r="I6" s="9"/>
      <c r="J6" s="9"/>
      <c r="K6" s="9"/>
      <c r="L6" s="9"/>
      <c r="M6" s="9"/>
      <c r="N6" s="8"/>
      <c r="O6" s="9"/>
      <c r="Q6" s="8"/>
      <c r="R6" s="8"/>
      <c r="S6" s="8"/>
      <c r="T6" s="8"/>
      <c r="U6" s="11"/>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row>
    <row r="7" spans="1:53" s="10" customFormat="1" ht="18.75" customHeight="1" thickBot="1" x14ac:dyDescent="0.3">
      <c r="A7" s="110" t="s">
        <v>142</v>
      </c>
      <c r="B7" s="111"/>
      <c r="C7" s="111"/>
      <c r="D7" s="9"/>
      <c r="E7" s="9"/>
      <c r="F7" s="9"/>
      <c r="G7" s="9"/>
      <c r="H7" s="9"/>
      <c r="I7" s="9"/>
      <c r="J7" s="9"/>
      <c r="K7" s="9"/>
      <c r="L7" s="9"/>
      <c r="M7" s="9"/>
      <c r="N7" s="8"/>
      <c r="O7" s="9"/>
      <c r="Q7" s="8"/>
      <c r="R7" s="8"/>
      <c r="S7" s="8"/>
      <c r="T7" s="8"/>
      <c r="U7" s="11"/>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row>
    <row r="8" spans="1:53" s="10" customFormat="1" ht="18" customHeight="1" thickBot="1" x14ac:dyDescent="0.3">
      <c r="A8" s="112" t="s">
        <v>427</v>
      </c>
      <c r="B8" s="113"/>
      <c r="C8" s="113"/>
      <c r="D8" s="55">
        <f>+Z3</f>
        <v>42370</v>
      </c>
      <c r="E8" s="9"/>
      <c r="F8" s="9"/>
      <c r="G8" s="9"/>
      <c r="H8" s="9"/>
      <c r="I8" s="9"/>
      <c r="J8" s="9"/>
      <c r="K8" s="9"/>
      <c r="L8" s="1596"/>
      <c r="M8" s="1596"/>
      <c r="N8" s="12"/>
      <c r="O8" s="13"/>
      <c r="P8" s="14"/>
      <c r="Q8" s="12"/>
      <c r="R8" s="12"/>
      <c r="S8" s="12"/>
      <c r="T8" s="1597">
        <f ca="1">TODAY()</f>
        <v>42426</v>
      </c>
      <c r="U8" s="159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row>
    <row r="9" spans="1:53" ht="65.25" customHeight="1" thickBot="1" x14ac:dyDescent="0.25">
      <c r="A9" s="1599" t="s">
        <v>3</v>
      </c>
      <c r="B9" s="1599" t="s">
        <v>4</v>
      </c>
      <c r="C9" s="1599" t="s">
        <v>5</v>
      </c>
      <c r="D9" s="1601" t="s">
        <v>6</v>
      </c>
      <c r="E9" s="1603" t="s">
        <v>7</v>
      </c>
      <c r="F9" s="1599" t="s">
        <v>8</v>
      </c>
      <c r="G9" s="1599" t="s">
        <v>9</v>
      </c>
      <c r="H9" s="1599" t="s">
        <v>10</v>
      </c>
      <c r="I9" s="1603" t="s">
        <v>11</v>
      </c>
      <c r="J9" s="1603" t="s">
        <v>12</v>
      </c>
      <c r="K9" s="1605" t="s">
        <v>13</v>
      </c>
      <c r="L9" s="1601" t="s">
        <v>14</v>
      </c>
      <c r="M9" s="1603" t="s">
        <v>15</v>
      </c>
      <c r="N9" s="1594" t="s">
        <v>16</v>
      </c>
      <c r="O9" s="1619" t="s">
        <v>17</v>
      </c>
      <c r="P9" s="1603" t="s">
        <v>295</v>
      </c>
      <c r="Q9" s="1603" t="s">
        <v>296</v>
      </c>
      <c r="R9" s="1603" t="s">
        <v>18</v>
      </c>
      <c r="S9" s="1605" t="s">
        <v>19</v>
      </c>
      <c r="T9" s="1621" t="s">
        <v>20</v>
      </c>
      <c r="U9" s="1622"/>
      <c r="V9" s="4"/>
      <c r="Y9" s="1603" t="s">
        <v>78</v>
      </c>
      <c r="AA9" s="1599" t="s">
        <v>139</v>
      </c>
      <c r="AB9" s="1603" t="s">
        <v>426</v>
      </c>
    </row>
    <row r="10" spans="1:53" ht="26.25" customHeight="1" thickBot="1" x14ac:dyDescent="0.25">
      <c r="A10" s="1600"/>
      <c r="B10" s="1600"/>
      <c r="C10" s="1600"/>
      <c r="D10" s="1602"/>
      <c r="E10" s="1604"/>
      <c r="F10" s="1600"/>
      <c r="G10" s="1600"/>
      <c r="H10" s="1600"/>
      <c r="I10" s="1604"/>
      <c r="J10" s="1604"/>
      <c r="K10" s="1606"/>
      <c r="L10" s="1602"/>
      <c r="M10" s="1604"/>
      <c r="N10" s="1595"/>
      <c r="O10" s="1620"/>
      <c r="P10" s="1604"/>
      <c r="Q10" s="1604"/>
      <c r="R10" s="1604"/>
      <c r="S10" s="1606"/>
      <c r="T10" s="15" t="s">
        <v>21</v>
      </c>
      <c r="U10" s="16" t="s">
        <v>22</v>
      </c>
      <c r="V10" s="17" t="s">
        <v>23</v>
      </c>
      <c r="Y10" s="1604"/>
      <c r="AA10" s="1600"/>
      <c r="AB10" s="1604"/>
    </row>
    <row r="11" spans="1:53" s="400" customFormat="1" ht="19.5" customHeight="1" thickBot="1" x14ac:dyDescent="0.25">
      <c r="A11" s="389" t="s">
        <v>1466</v>
      </c>
      <c r="B11" s="390"/>
      <c r="C11" s="390"/>
      <c r="D11" s="390"/>
      <c r="E11" s="390"/>
      <c r="F11" s="390"/>
      <c r="G11" s="390"/>
      <c r="H11" s="391"/>
      <c r="I11" s="391"/>
      <c r="J11" s="391"/>
      <c r="K11" s="392"/>
      <c r="L11" s="392"/>
      <c r="M11" s="393"/>
      <c r="N11" s="394"/>
      <c r="O11" s="394"/>
      <c r="P11" s="395"/>
      <c r="Q11" s="393"/>
      <c r="R11" s="393"/>
      <c r="S11" s="393"/>
      <c r="T11" s="394"/>
      <c r="U11" s="394"/>
      <c r="V11" s="394"/>
      <c r="W11" s="394"/>
      <c r="X11" s="394"/>
      <c r="Y11" s="396"/>
      <c r="Z11" s="397"/>
      <c r="AA11" s="398"/>
      <c r="AB11" s="399"/>
    </row>
    <row r="12" spans="1:53" ht="225.75" thickBot="1" x14ac:dyDescent="0.25">
      <c r="A12" s="266">
        <v>14</v>
      </c>
      <c r="B12" s="162">
        <v>0</v>
      </c>
      <c r="C12" s="264" t="s">
        <v>1317</v>
      </c>
      <c r="D12" s="264" t="s">
        <v>1316</v>
      </c>
      <c r="E12" s="264" t="s">
        <v>680</v>
      </c>
      <c r="F12" s="234" t="s">
        <v>1339</v>
      </c>
      <c r="G12" s="166" t="s">
        <v>680</v>
      </c>
      <c r="H12" s="234" t="s">
        <v>1419</v>
      </c>
      <c r="I12" s="234" t="s">
        <v>1420</v>
      </c>
      <c r="J12" s="245">
        <v>1</v>
      </c>
      <c r="K12" s="235">
        <v>41852</v>
      </c>
      <c r="L12" s="235">
        <v>41942</v>
      </c>
      <c r="M12" s="56">
        <f t="shared" ref="M12:M18" si="0">(+L12-K12)/7</f>
        <v>12.857142857142858</v>
      </c>
      <c r="N12" s="58" t="s">
        <v>1471</v>
      </c>
      <c r="O12" s="78">
        <f>'Plan General'!N36</f>
        <v>1</v>
      </c>
      <c r="P12" s="159">
        <f t="shared" ref="P12:P18" si="1">IF(O12/J12&gt;1,1,+O12/J12)</f>
        <v>1</v>
      </c>
      <c r="Q12" s="160">
        <f t="shared" ref="Q12:Q18" si="2">+M12*P12</f>
        <v>12.857142857142858</v>
      </c>
      <c r="R12" s="160">
        <f t="shared" ref="R12:R18" ca="1" si="3">IF(L12&lt;=$T$8,Q12,0)</f>
        <v>12.857142857142858</v>
      </c>
      <c r="S12" s="160">
        <f t="shared" ref="S12:S18" ca="1" si="4">IF($T$8&gt;=L12,M12,0)</f>
        <v>12.857142857142858</v>
      </c>
      <c r="T12" s="161"/>
      <c r="U12" s="161"/>
      <c r="V12" s="36" t="str">
        <f>'Plan General'!U36</f>
        <v>El Documento Modelo de Gestión de Defensa Judicial se aprobó en el Comité de Conciliación con Acta No. 15 del 11 de Agosto de 2014, igualmente se elaboró el Manual de Acciones de Repetición Ministerio de Transporte y la Ficha de Acción de Repetición  lo cual  esta pendiente de publicación en el aplicativo Daruma.</v>
      </c>
      <c r="W12" s="54">
        <f t="shared" ref="W12:W18" si="5">IF(P12=100%,2,0)</f>
        <v>2</v>
      </c>
      <c r="X12" s="54">
        <f t="shared" ref="X12:X18" si="6">IF(L12&lt;$Z$3,0,1)</f>
        <v>0</v>
      </c>
      <c r="Y12" s="89" t="str">
        <f t="shared" ref="Y12:Y18" si="7">IF(W12+X12&gt;1,"CUMPLIDA",IF(X12=1,"EN TERMINO","VENCIDA"))</f>
        <v>CUMPLIDA</v>
      </c>
      <c r="AA12" s="154"/>
      <c r="AB12" s="101" t="str">
        <f>IF(Y12="CUMPLIDA","CUMPLIDA",IF(Y12="EN TERMINO","EN TERMINO","VENCIDA"))</f>
        <v>CUMPLIDA</v>
      </c>
      <c r="AE12" s="233"/>
    </row>
    <row r="13" spans="1:53" ht="409.6" thickBot="1" x14ac:dyDescent="0.25">
      <c r="A13" s="31">
        <v>15</v>
      </c>
      <c r="B13" s="80">
        <v>0</v>
      </c>
      <c r="C13" s="43" t="s">
        <v>1318</v>
      </c>
      <c r="D13" s="43" t="s">
        <v>1316</v>
      </c>
      <c r="E13" s="43" t="s">
        <v>680</v>
      </c>
      <c r="F13" s="243" t="s">
        <v>1340</v>
      </c>
      <c r="G13" s="25" t="s">
        <v>680</v>
      </c>
      <c r="H13" s="244" t="s">
        <v>1421</v>
      </c>
      <c r="I13" s="243" t="s">
        <v>1422</v>
      </c>
      <c r="J13" s="1151">
        <v>6</v>
      </c>
      <c r="K13" s="1150">
        <v>41821</v>
      </c>
      <c r="L13" s="1150">
        <v>42308</v>
      </c>
      <c r="M13" s="23">
        <f t="shared" si="0"/>
        <v>69.571428571428569</v>
      </c>
      <c r="N13" s="30" t="s">
        <v>1471</v>
      </c>
      <c r="O13" s="78">
        <f>'Plan General'!N37</f>
        <v>6</v>
      </c>
      <c r="P13" s="83">
        <f t="shared" si="1"/>
        <v>1</v>
      </c>
      <c r="Q13" s="29">
        <f t="shared" si="2"/>
        <v>69.571428571428569</v>
      </c>
      <c r="R13" s="29">
        <f t="shared" ca="1" si="3"/>
        <v>69.571428571428569</v>
      </c>
      <c r="S13" s="29">
        <f t="shared" ca="1" si="4"/>
        <v>69.571428571428569</v>
      </c>
      <c r="T13" s="32"/>
      <c r="U13" s="32"/>
      <c r="V13" s="36" t="str">
        <f>'Plan General'!U37</f>
        <v xml:space="preserve">Se replanteó  la unidad de medida  y fecha de terminación de acuerdo a la justificación expuesta en el oficio 20151500115311 del 05/05/2015.
Se realizaron  7 visitas a 6  territoriales:
ANTIOQUIA - 7 DE MAYO DE 2015
VALLE - 7 DE MAYO DE 2015
ANTIOQUIA - 26 Y 27 DE MAYO DE 2015
QUINDIO - 7 DE JULIO DE 2015
CALDAS- RISARALDA - 8 Y 9 DE JULIO DE 2015
META - 27 AL 29 DE JULIO DE 2015
CAUCA - 13 AL 15 DE SEPTIEMBRE DE 2015
</v>
      </c>
      <c r="W13" s="46">
        <f t="shared" si="5"/>
        <v>2</v>
      </c>
      <c r="X13" s="46">
        <f t="shared" si="6"/>
        <v>0</v>
      </c>
      <c r="Y13" s="24" t="str">
        <f t="shared" si="7"/>
        <v>CUMPLIDA</v>
      </c>
      <c r="AA13" s="154"/>
      <c r="AB13" s="101" t="str">
        <f>IF(Y13="CUMPLIDA","CUMPLIDA",IF(Y13="EN TERMINO","EN TERMINO","VENCIDA"))</f>
        <v>CUMPLIDA</v>
      </c>
      <c r="AE13" s="233"/>
    </row>
    <row r="14" spans="1:53" ht="270.75" thickBot="1" x14ac:dyDescent="0.25">
      <c r="A14" s="270">
        <v>16</v>
      </c>
      <c r="B14" s="236">
        <v>0</v>
      </c>
      <c r="C14" s="271" t="s">
        <v>1319</v>
      </c>
      <c r="D14" s="271" t="s">
        <v>1316</v>
      </c>
      <c r="E14" s="271" t="s">
        <v>680</v>
      </c>
      <c r="F14" s="250" t="s">
        <v>1341</v>
      </c>
      <c r="G14" s="205" t="s">
        <v>680</v>
      </c>
      <c r="H14" s="250" t="s">
        <v>1423</v>
      </c>
      <c r="I14" s="250" t="s">
        <v>1420</v>
      </c>
      <c r="J14" s="242">
        <v>1</v>
      </c>
      <c r="K14" s="237">
        <v>41852</v>
      </c>
      <c r="L14" s="237">
        <v>41942</v>
      </c>
      <c r="M14" s="238">
        <f t="shared" si="0"/>
        <v>12.857142857142858</v>
      </c>
      <c r="N14" s="227" t="s">
        <v>1471</v>
      </c>
      <c r="O14" s="78">
        <f>'Plan General'!N38</f>
        <v>1</v>
      </c>
      <c r="P14" s="239">
        <f t="shared" si="1"/>
        <v>1</v>
      </c>
      <c r="Q14" s="204">
        <f t="shared" si="2"/>
        <v>12.857142857142858</v>
      </c>
      <c r="R14" s="204">
        <f t="shared" ca="1" si="3"/>
        <v>12.857142857142858</v>
      </c>
      <c r="S14" s="204">
        <f t="shared" ca="1" si="4"/>
        <v>12.857142857142858</v>
      </c>
      <c r="T14" s="206"/>
      <c r="U14" s="206"/>
      <c r="V14" s="36" t="str">
        <f>'Plan General'!U38</f>
        <v>El Documento Modelo de Gestión de Defensa Judicial se aprobó en el Comité de Conciliación con Acta No. 15 del 11 de Agosto de 2014, igualmente se elaboró el Manual de Acciones de Repetición Ministerio de Transporte y la Ficha de Acción de Repetición  lo cual  esta pendiente de publicación en el aplicativo Daruma.
Además se emitieron los memorandos: 20131300160633 del 29/08/2013 a la SAF, 20131300160533 del 29/08/2013 a la STH, 20141320095943 del 22/05/2014 a la STH y el 20141320095973 del 22/05/2014 a la SAF, con el fin de fortalecer las fallas en la comunicación presentadas.</v>
      </c>
      <c r="W14" s="163">
        <f t="shared" si="5"/>
        <v>2</v>
      </c>
      <c r="X14" s="163">
        <f t="shared" si="6"/>
        <v>0</v>
      </c>
      <c r="Y14" s="228" t="str">
        <f t="shared" si="7"/>
        <v>CUMPLIDA</v>
      </c>
      <c r="AA14" s="154"/>
      <c r="AB14" s="101" t="str">
        <f>IF(Y14="CUMPLIDA","CUMPLIDA",IF(Y14="EN TERMINO","EN TERMINO","VENCIDA"))</f>
        <v>CUMPLIDA</v>
      </c>
      <c r="AE14" s="233"/>
    </row>
    <row r="15" spans="1:53" ht="315.75" thickBot="1" x14ac:dyDescent="0.25">
      <c r="A15" s="266">
        <v>17</v>
      </c>
      <c r="B15" s="162">
        <v>0</v>
      </c>
      <c r="C15" s="264" t="s">
        <v>1320</v>
      </c>
      <c r="D15" s="264" t="s">
        <v>1316</v>
      </c>
      <c r="E15" s="264" t="s">
        <v>680</v>
      </c>
      <c r="F15" s="251" t="s">
        <v>1342</v>
      </c>
      <c r="G15" s="166" t="s">
        <v>680</v>
      </c>
      <c r="H15" s="251" t="s">
        <v>1423</v>
      </c>
      <c r="I15" s="251" t="s">
        <v>1420</v>
      </c>
      <c r="J15" s="252">
        <v>1</v>
      </c>
      <c r="K15" s="253">
        <v>41852</v>
      </c>
      <c r="L15" s="253">
        <v>41942</v>
      </c>
      <c r="M15" s="56">
        <f t="shared" si="0"/>
        <v>12.857142857142858</v>
      </c>
      <c r="N15" s="58" t="s">
        <v>1471</v>
      </c>
      <c r="O15" s="78">
        <f>'Plan General'!N39</f>
        <v>1</v>
      </c>
      <c r="P15" s="159">
        <f t="shared" si="1"/>
        <v>1</v>
      </c>
      <c r="Q15" s="160">
        <f t="shared" si="2"/>
        <v>12.857142857142858</v>
      </c>
      <c r="R15" s="160">
        <f t="shared" ca="1" si="3"/>
        <v>12.857142857142858</v>
      </c>
      <c r="S15" s="160">
        <f t="shared" ca="1" si="4"/>
        <v>12.857142857142858</v>
      </c>
      <c r="T15" s="161"/>
      <c r="U15" s="161"/>
      <c r="V15" s="36" t="str">
        <f>'Plan General'!U39</f>
        <v>El Documento Modelo de Gestión de Defensa Judicial se aprobó en el Comité de Conciliación con Acta No. 15 del 11 de Agosto de 2014, igualmente se elaboró el Manual de Acciones de Repetición Ministerio de Transporte y la Ficha de Acción de Repetición  lo cual  esta pendiente de publicación en el aplicativo Daruma.
Además se emitió el memorando 20141320257333 del 16/12/2014, con el fin de fortalecer el control de la base de datos para estudio de acciones de repetición.</v>
      </c>
      <c r="W15" s="54">
        <f t="shared" si="5"/>
        <v>2</v>
      </c>
      <c r="X15" s="54">
        <f t="shared" si="6"/>
        <v>0</v>
      </c>
      <c r="Y15" s="89" t="str">
        <f t="shared" si="7"/>
        <v>CUMPLIDA</v>
      </c>
      <c r="AA15" s="154"/>
      <c r="AB15" s="101" t="str">
        <f>IF(Y15="CUMPLIDA","CUMPLIDA",IF(Y15="EN TERMINO","EN TERMINO","VENCIDA"))</f>
        <v>CUMPLIDA</v>
      </c>
      <c r="AE15" s="233"/>
    </row>
    <row r="16" spans="1:53" ht="51.75" thickBot="1" x14ac:dyDescent="0.25">
      <c r="A16" s="1610">
        <v>18</v>
      </c>
      <c r="B16" s="1613">
        <v>0</v>
      </c>
      <c r="C16" s="1616" t="s">
        <v>1321</v>
      </c>
      <c r="D16" s="1616" t="s">
        <v>1316</v>
      </c>
      <c r="E16" s="1616" t="s">
        <v>680</v>
      </c>
      <c r="F16" s="246" t="s">
        <v>1343</v>
      </c>
      <c r="G16" s="262" t="s">
        <v>680</v>
      </c>
      <c r="H16" s="246" t="s">
        <v>1424</v>
      </c>
      <c r="I16" s="246" t="s">
        <v>1425</v>
      </c>
      <c r="J16" s="247">
        <v>1</v>
      </c>
      <c r="K16" s="240">
        <v>41841</v>
      </c>
      <c r="L16" s="240">
        <v>41942</v>
      </c>
      <c r="M16" s="22">
        <f t="shared" si="0"/>
        <v>14.428571428571429</v>
      </c>
      <c r="N16" s="203" t="s">
        <v>1471</v>
      </c>
      <c r="O16" s="78">
        <f>'Plan General'!N40</f>
        <v>1</v>
      </c>
      <c r="P16" s="77">
        <f t="shared" si="1"/>
        <v>1</v>
      </c>
      <c r="Q16" s="49">
        <f t="shared" si="2"/>
        <v>14.428571428571429</v>
      </c>
      <c r="R16" s="49">
        <f t="shared" ca="1" si="3"/>
        <v>14.428571428571429</v>
      </c>
      <c r="S16" s="49">
        <f t="shared" ca="1" si="4"/>
        <v>14.428571428571429</v>
      </c>
      <c r="T16" s="47"/>
      <c r="U16" s="47"/>
      <c r="V16" s="36" t="str">
        <f>'Plan General'!U40</f>
        <v xml:space="preserve">Mediante correo electrónico del 28/07/2014 se confirma la implementación de alarmas para la base de datos "Procesos Coactivos" y se solicita generar nueva alarma.  </v>
      </c>
      <c r="W16" s="52">
        <f t="shared" si="5"/>
        <v>2</v>
      </c>
      <c r="X16" s="52">
        <f t="shared" si="6"/>
        <v>0</v>
      </c>
      <c r="Y16" s="256" t="str">
        <f t="shared" si="7"/>
        <v>CUMPLIDA</v>
      </c>
      <c r="AA16" s="154"/>
      <c r="AB16" s="1607" t="str">
        <f>IF(Y16&amp;Y17&amp;Y18="CUMPLIDA","CUMPLIDA",IF(OR(Y16="VENCIDA",Y17="VENCIDA",Y18="VENCIDA"),"VENCIDA",IF(W16+W17+W18=6,"CUMPLIDA","EN TERMINO")))</f>
        <v>CUMPLIDA</v>
      </c>
      <c r="AE16" s="233"/>
    </row>
    <row r="17" spans="1:31" ht="39" thickBot="1" x14ac:dyDescent="0.25">
      <c r="A17" s="1611"/>
      <c r="B17" s="1614"/>
      <c r="C17" s="1617"/>
      <c r="D17" s="1617" t="s">
        <v>1316</v>
      </c>
      <c r="E17" s="1617" t="s">
        <v>680</v>
      </c>
      <c r="F17" s="230" t="s">
        <v>1344</v>
      </c>
      <c r="G17" s="169" t="s">
        <v>680</v>
      </c>
      <c r="H17" s="229" t="s">
        <v>1426</v>
      </c>
      <c r="I17" s="229" t="s">
        <v>1427</v>
      </c>
      <c r="J17" s="232">
        <v>1</v>
      </c>
      <c r="K17" s="231">
        <v>41852</v>
      </c>
      <c r="L17" s="231">
        <v>41942</v>
      </c>
      <c r="M17" s="116">
        <f t="shared" si="0"/>
        <v>12.857142857142858</v>
      </c>
      <c r="N17" s="152" t="s">
        <v>1471</v>
      </c>
      <c r="O17" s="78">
        <f>'Plan General'!N41</f>
        <v>1</v>
      </c>
      <c r="P17" s="157">
        <f t="shared" si="1"/>
        <v>1</v>
      </c>
      <c r="Q17" s="114">
        <f t="shared" si="2"/>
        <v>12.857142857142858</v>
      </c>
      <c r="R17" s="114">
        <f t="shared" ca="1" si="3"/>
        <v>12.857142857142858</v>
      </c>
      <c r="S17" s="114">
        <f t="shared" ca="1" si="4"/>
        <v>12.857142857142858</v>
      </c>
      <c r="T17" s="115"/>
      <c r="U17" s="115"/>
      <c r="V17" s="36" t="str">
        <f>'Plan General'!U41</f>
        <v>El Documento Modelo de Gestión de Defensa Judicial se aprobó en el Comité de Conciliación con Acta No. 15 del 11 de Agosto de 2014.</v>
      </c>
      <c r="W17" s="117">
        <f t="shared" si="5"/>
        <v>2</v>
      </c>
      <c r="X17" s="117">
        <f t="shared" si="6"/>
        <v>0</v>
      </c>
      <c r="Y17" s="53" t="str">
        <f t="shared" si="7"/>
        <v>CUMPLIDA</v>
      </c>
      <c r="AA17" s="154"/>
      <c r="AB17" s="1608"/>
      <c r="AE17" s="233"/>
    </row>
    <row r="18" spans="1:31" ht="306.75" thickBot="1" x14ac:dyDescent="0.25">
      <c r="A18" s="1612"/>
      <c r="B18" s="1615"/>
      <c r="C18" s="1618"/>
      <c r="D18" s="1618" t="s">
        <v>1316</v>
      </c>
      <c r="E18" s="1618" t="s">
        <v>680</v>
      </c>
      <c r="F18" s="248" t="s">
        <v>1345</v>
      </c>
      <c r="G18" s="263" t="s">
        <v>680</v>
      </c>
      <c r="H18" s="248" t="s">
        <v>1428</v>
      </c>
      <c r="I18" s="248" t="s">
        <v>1429</v>
      </c>
      <c r="J18" s="249">
        <v>24</v>
      </c>
      <c r="K18" s="241">
        <v>41821</v>
      </c>
      <c r="L18" s="241">
        <v>42185</v>
      </c>
      <c r="M18" s="67">
        <f t="shared" si="0"/>
        <v>52</v>
      </c>
      <c r="N18" s="267" t="s">
        <v>1471</v>
      </c>
      <c r="O18" s="78">
        <f>'Plan General'!N42</f>
        <v>24</v>
      </c>
      <c r="P18" s="79">
        <f t="shared" si="1"/>
        <v>1</v>
      </c>
      <c r="Q18" s="50">
        <f t="shared" si="2"/>
        <v>52</v>
      </c>
      <c r="R18" s="50">
        <f t="shared" ca="1" si="3"/>
        <v>52</v>
      </c>
      <c r="S18" s="50">
        <f t="shared" ca="1" si="4"/>
        <v>52</v>
      </c>
      <c r="T18" s="48"/>
      <c r="U18" s="48"/>
      <c r="V18" s="36" t="str">
        <f>'Plan General'!U42</f>
        <v>Mediante Resolución 4420 del 30/12/2014 se declaró la remisibilidad de las obligaciones contenidas en los procesos: 33 y 35/2000; 212, 213 y 214/2002; 2, 32, 74, 147 y 237 y 253/2003; 1, 42, 130, 131/2004; 19, 228 /2005.
Igualmente se sustanciaron los siguientes procesos según la etapa procesal en que se encuentran, así: Proceso 575 de 2002, se expidió Res. 2282 del 08/08/2014 que ordenó seguir ejecución; Proceso 236/2003, se libró Res. 592 13/03/2014 ordenando seguir ejecución; Proceso 222/2004, el Tribunal Advo. de Santander en fallo del 31/05/2007 se pronunció sobre las excepciones ordenando continuar el trámite pertinente; Proceso 20/2006 con Res. 631 17/03/2014 se  ordenó seguir ejecución; Proceso 2/2007 Res. 795 02/04/2014 ordenó seguir ejecución; Proceso 8/2007 Res. 630 17/03/2014 ordenó seguir ejecución; Proceso 11/2010, se libró mandamiento de pago por el saldo de la obligación el 29/09/2014 notificado personalmente el 26/11/2014; Proceso 5/2010 se profirió Resolución 3481 del 14/11/2014 ordenando seguir ejecución.</v>
      </c>
      <c r="W18" s="51">
        <f t="shared" si="5"/>
        <v>2</v>
      </c>
      <c r="X18" s="51">
        <f t="shared" si="6"/>
        <v>0</v>
      </c>
      <c r="Y18" s="255" t="str">
        <f t="shared" si="7"/>
        <v>CUMPLIDA</v>
      </c>
      <c r="AA18" s="154"/>
      <c r="AB18" s="1609"/>
      <c r="AE18" s="233"/>
    </row>
    <row r="19" spans="1:31" ht="26.25" customHeight="1" thickBot="1" x14ac:dyDescent="0.25">
      <c r="A19" s="155" t="s">
        <v>678</v>
      </c>
      <c r="B19" s="96"/>
      <c r="C19" s="96"/>
      <c r="D19" s="96"/>
      <c r="E19" s="96"/>
      <c r="F19" s="96"/>
      <c r="G19" s="96"/>
      <c r="H19" s="96"/>
      <c r="I19" s="96"/>
      <c r="J19" s="96"/>
      <c r="K19" s="96"/>
      <c r="L19" s="96"/>
      <c r="M19" s="96"/>
      <c r="N19" s="96"/>
      <c r="O19" s="94"/>
      <c r="P19" s="95"/>
      <c r="Q19" s="96"/>
      <c r="R19" s="96"/>
      <c r="S19" s="96"/>
      <c r="T19" s="97"/>
      <c r="U19" s="97"/>
      <c r="V19" s="96"/>
      <c r="W19" s="75"/>
      <c r="X19" s="75"/>
      <c r="Y19" s="74"/>
      <c r="Z19" s="75"/>
      <c r="AA19" s="74"/>
      <c r="AB19" s="75"/>
    </row>
    <row r="20" spans="1:31" ht="255.75" thickBot="1" x14ac:dyDescent="0.25">
      <c r="A20" s="259">
        <v>27</v>
      </c>
      <c r="B20" s="260">
        <v>0</v>
      </c>
      <c r="C20" s="261" t="s">
        <v>809</v>
      </c>
      <c r="D20" s="261" t="s">
        <v>679</v>
      </c>
      <c r="E20" s="261" t="s">
        <v>680</v>
      </c>
      <c r="F20" s="178" t="s">
        <v>701</v>
      </c>
      <c r="G20" s="263" t="s">
        <v>680</v>
      </c>
      <c r="H20" s="179" t="s">
        <v>747</v>
      </c>
      <c r="I20" s="179" t="s">
        <v>791</v>
      </c>
      <c r="J20" s="172">
        <v>1</v>
      </c>
      <c r="K20" s="173">
        <v>41486</v>
      </c>
      <c r="L20" s="173">
        <v>41517</v>
      </c>
      <c r="M20" s="67">
        <f t="shared" ref="M20:M29" si="8">(+L20-K20)/7</f>
        <v>4.4285714285714288</v>
      </c>
      <c r="N20" s="267" t="s">
        <v>378</v>
      </c>
      <c r="O20" s="78">
        <f>+'Plan General'!N113</f>
        <v>1</v>
      </c>
      <c r="P20" s="79">
        <f t="shared" ref="P20:P29" si="9">IF(O20/J20&gt;1,1,+O20/J20)</f>
        <v>1</v>
      </c>
      <c r="Q20" s="50">
        <f t="shared" ref="Q20:Q29" si="10">+M20*P20</f>
        <v>4.4285714285714288</v>
      </c>
      <c r="R20" s="50">
        <f t="shared" ref="R20:R27" ca="1" si="11">IF(L20&lt;=$T$8,Q20,0)</f>
        <v>4.4285714285714288</v>
      </c>
      <c r="S20" s="50">
        <f t="shared" ref="S20:S27" ca="1" si="12">IF($T$8&gt;=L20,M20,0)</f>
        <v>4.4285714285714288</v>
      </c>
      <c r="T20" s="48"/>
      <c r="U20" s="48"/>
      <c r="V20" s="36" t="str">
        <f>+'Plan General'!U113</f>
        <v>A folio 51 del auto de embargo del 13/03/2013 ya está archivado en la carpeta del expediente.</v>
      </c>
      <c r="W20" s="51">
        <f t="shared" ref="W20:W29" si="13">IF(P20=100%,2,0)</f>
        <v>2</v>
      </c>
      <c r="X20" s="51">
        <f t="shared" ref="X20:X29" si="14">IF(L20&lt;$Z$3,0,1)</f>
        <v>0</v>
      </c>
      <c r="Y20" s="255" t="str">
        <f t="shared" ref="Y20:Y29" si="15">IF(W20+X20&gt;1,"CUMPLIDA",IF(X20=1,"EN TERMINO","VENCIDA"))</f>
        <v>CUMPLIDA</v>
      </c>
      <c r="AA20" s="154"/>
      <c r="AB20" s="101" t="str">
        <f>IF(Y20="CUMPLIDA","CUMPLIDA",IF(Y20="EN TERMINO","EN TERMINO","VENCIDA"))</f>
        <v>CUMPLIDA</v>
      </c>
      <c r="AE20" s="164"/>
    </row>
    <row r="21" spans="1:31" ht="102" customHeight="1" x14ac:dyDescent="0.2">
      <c r="A21" s="1610">
        <v>30</v>
      </c>
      <c r="B21" s="1613">
        <v>0</v>
      </c>
      <c r="C21" s="1623" t="s">
        <v>810</v>
      </c>
      <c r="D21" s="1616" t="s">
        <v>679</v>
      </c>
      <c r="E21" s="1616" t="s">
        <v>680</v>
      </c>
      <c r="F21" s="177" t="s">
        <v>702</v>
      </c>
      <c r="G21" s="262" t="s">
        <v>680</v>
      </c>
      <c r="H21" s="176" t="s">
        <v>748</v>
      </c>
      <c r="I21" s="176" t="s">
        <v>793</v>
      </c>
      <c r="J21" s="167">
        <v>1</v>
      </c>
      <c r="K21" s="168">
        <v>41640</v>
      </c>
      <c r="L21" s="168">
        <v>41690</v>
      </c>
      <c r="M21" s="22">
        <f t="shared" si="8"/>
        <v>7.1428571428571432</v>
      </c>
      <c r="N21" s="203" t="s">
        <v>29</v>
      </c>
      <c r="O21" s="158">
        <f>'Plan General'!N114</f>
        <v>1</v>
      </c>
      <c r="P21" s="77">
        <f t="shared" si="9"/>
        <v>1</v>
      </c>
      <c r="Q21" s="49">
        <f t="shared" si="10"/>
        <v>7.1428571428571432</v>
      </c>
      <c r="R21" s="49">
        <f ca="1">IF(L21&lt;=$T$8,Q21,0)</f>
        <v>7.1428571428571432</v>
      </c>
      <c r="S21" s="49">
        <f ca="1">IF($T$8&gt;=L21,M21,0)</f>
        <v>7.1428571428571432</v>
      </c>
      <c r="T21" s="47"/>
      <c r="U21" s="47"/>
      <c r="V21" s="90" t="str">
        <f>'Plan General'!U114</f>
        <v>Se verificó la  información a transmitir a través del SIRECI, validando que corresponda exactamente a la información que aparece en el SIIF. Se cuenta con reporte de verificación.</v>
      </c>
      <c r="W21" s="52">
        <f t="shared" si="13"/>
        <v>2</v>
      </c>
      <c r="X21" s="52">
        <f t="shared" si="14"/>
        <v>0</v>
      </c>
      <c r="Y21" s="256" t="str">
        <f t="shared" si="15"/>
        <v>CUMPLIDA</v>
      </c>
      <c r="AA21" s="74"/>
      <c r="AB21" s="1607" t="str">
        <f>IF(Y21&amp;Y22&amp;Y23="CUMPLIDA","CUMPLIDA",IF(OR(Y21="VENCIDA",Y22="VENCIDA",Y23="VENCIDA"),"VENCIDA",IF(W21+W22+W23=6,"CUMPLIDA","EN TERMINO")))</f>
        <v>CUMPLIDA</v>
      </c>
      <c r="AE21" s="164"/>
    </row>
    <row r="22" spans="1:31" ht="129.75" customHeight="1" x14ac:dyDescent="0.2">
      <c r="A22" s="1611"/>
      <c r="B22" s="1614"/>
      <c r="C22" s="1624"/>
      <c r="D22" s="1626"/>
      <c r="E22" s="1626"/>
      <c r="F22" s="182" t="s">
        <v>703</v>
      </c>
      <c r="G22" s="169" t="s">
        <v>680</v>
      </c>
      <c r="H22" s="183" t="s">
        <v>749</v>
      </c>
      <c r="I22" s="183" t="s">
        <v>794</v>
      </c>
      <c r="J22" s="170">
        <v>1</v>
      </c>
      <c r="K22" s="171">
        <v>41548</v>
      </c>
      <c r="L22" s="171">
        <v>41698</v>
      </c>
      <c r="M22" s="116">
        <f t="shared" si="8"/>
        <v>21.428571428571427</v>
      </c>
      <c r="N22" s="152" t="s">
        <v>29</v>
      </c>
      <c r="O22" s="156">
        <f>'Plan General'!N115</f>
        <v>1</v>
      </c>
      <c r="P22" s="157">
        <f t="shared" si="9"/>
        <v>1</v>
      </c>
      <c r="Q22" s="114">
        <f t="shared" si="10"/>
        <v>21.428571428571427</v>
      </c>
      <c r="R22" s="114">
        <f ca="1">IF(L22&lt;=$T$8,Q22,0)</f>
        <v>21.428571428571427</v>
      </c>
      <c r="S22" s="114">
        <f ca="1">IF($T$8&gt;=L22,M22,0)</f>
        <v>21.428571428571427</v>
      </c>
      <c r="T22" s="115"/>
      <c r="U22" s="115"/>
      <c r="V22" s="153" t="str">
        <f>'Plan General'!U115</f>
        <v>De acuerdo a los compromisos acordados con el grupo de defensa Judicial, con fecha diciembre 31 de 2013, quedó registrada la información suministrada  a esa misma fecha de corte y actualizados los registros contables, unificando la información entre los dos grupos. Se elaboraron los  Comprobantes de ajustes  contables  Números: 978,979,980, 981 y 982 de diciembre 31 de 2013.</v>
      </c>
      <c r="W22" s="117">
        <f t="shared" si="13"/>
        <v>2</v>
      </c>
      <c r="X22" s="117">
        <f t="shared" si="14"/>
        <v>0</v>
      </c>
      <c r="Y22" s="53" t="str">
        <f t="shared" si="15"/>
        <v>CUMPLIDA</v>
      </c>
      <c r="AA22" s="74"/>
      <c r="AB22" s="1608"/>
      <c r="AE22" s="164"/>
    </row>
    <row r="23" spans="1:31" ht="163.5" customHeight="1" thickBot="1" x14ac:dyDescent="0.25">
      <c r="A23" s="1612"/>
      <c r="B23" s="1615"/>
      <c r="C23" s="1625"/>
      <c r="D23" s="1627"/>
      <c r="E23" s="1627"/>
      <c r="F23" s="178" t="s">
        <v>704</v>
      </c>
      <c r="G23" s="263" t="s">
        <v>680</v>
      </c>
      <c r="H23" s="179" t="s">
        <v>750</v>
      </c>
      <c r="I23" s="179" t="s">
        <v>795</v>
      </c>
      <c r="J23" s="172">
        <v>1</v>
      </c>
      <c r="K23" s="173">
        <v>41487</v>
      </c>
      <c r="L23" s="173">
        <v>41639</v>
      </c>
      <c r="M23" s="67">
        <f t="shared" si="8"/>
        <v>21.714285714285715</v>
      </c>
      <c r="N23" s="267" t="s">
        <v>378</v>
      </c>
      <c r="O23" s="217">
        <f>'Plan General'!N116</f>
        <v>1</v>
      </c>
      <c r="P23" s="79">
        <f t="shared" si="9"/>
        <v>1</v>
      </c>
      <c r="Q23" s="50">
        <f t="shared" si="10"/>
        <v>21.714285714285715</v>
      </c>
      <c r="R23" s="50">
        <f ca="1">IF(L23&lt;=$T$8,Q23,0)</f>
        <v>21.714285714285715</v>
      </c>
      <c r="S23" s="50">
        <f ca="1">IF($T$8&gt;=L23,M23,0)</f>
        <v>21.714285714285715</v>
      </c>
      <c r="T23" s="48"/>
      <c r="U23" s="48"/>
      <c r="V23" s="88" t="str">
        <f>'Plan General'!U116</f>
        <v xml:space="preserve">Se solicitó capacitación a la CGR con oficio 20131330206961 del 05/06/2013 y se recibió la capacitación en el mes de junio. </v>
      </c>
      <c r="W23" s="51">
        <f t="shared" si="13"/>
        <v>2</v>
      </c>
      <c r="X23" s="51">
        <f t="shared" si="14"/>
        <v>0</v>
      </c>
      <c r="Y23" s="255" t="str">
        <f t="shared" si="15"/>
        <v>CUMPLIDA</v>
      </c>
      <c r="AA23" s="74"/>
      <c r="AB23" s="1609"/>
      <c r="AE23" s="164"/>
    </row>
    <row r="24" spans="1:31" ht="51" x14ac:dyDescent="0.2">
      <c r="A24" s="1610">
        <v>31</v>
      </c>
      <c r="B24" s="1613">
        <v>0</v>
      </c>
      <c r="C24" s="1623" t="s">
        <v>811</v>
      </c>
      <c r="D24" s="1616" t="s">
        <v>679</v>
      </c>
      <c r="E24" s="1616" t="s">
        <v>680</v>
      </c>
      <c r="F24" s="177" t="s">
        <v>705</v>
      </c>
      <c r="G24" s="262" t="s">
        <v>680</v>
      </c>
      <c r="H24" s="176" t="s">
        <v>751</v>
      </c>
      <c r="I24" s="176" t="s">
        <v>796</v>
      </c>
      <c r="J24" s="167">
        <v>265</v>
      </c>
      <c r="K24" s="168">
        <v>41518</v>
      </c>
      <c r="L24" s="168">
        <v>41882</v>
      </c>
      <c r="M24" s="22">
        <f t="shared" si="8"/>
        <v>52</v>
      </c>
      <c r="N24" s="203" t="s">
        <v>378</v>
      </c>
      <c r="O24" s="76">
        <f>+'Plan General'!N117</f>
        <v>265</v>
      </c>
      <c r="P24" s="77">
        <f t="shared" si="9"/>
        <v>1</v>
      </c>
      <c r="Q24" s="49">
        <f t="shared" si="10"/>
        <v>52</v>
      </c>
      <c r="R24" s="49">
        <f t="shared" ca="1" si="11"/>
        <v>52</v>
      </c>
      <c r="S24" s="49">
        <f t="shared" ca="1" si="12"/>
        <v>52</v>
      </c>
      <c r="T24" s="47"/>
      <c r="U24" s="47"/>
      <c r="V24" s="87" t="str">
        <f>+'Plan General'!U117</f>
        <v xml:space="preserve">Se da el cumplimiento de la meta al 100%, con base en 263 oficios, teniendo en cuenta que no se realizó investigación de bienes a 2 expedientes por cuanto tienen acuerdo de pago. </v>
      </c>
      <c r="W24" s="52">
        <f t="shared" si="13"/>
        <v>2</v>
      </c>
      <c r="X24" s="52">
        <f t="shared" si="14"/>
        <v>0</v>
      </c>
      <c r="Y24" s="256" t="str">
        <f t="shared" si="15"/>
        <v>CUMPLIDA</v>
      </c>
      <c r="AA24" s="154"/>
      <c r="AB24" s="1607" t="str">
        <f>IF(Y24&amp;Y25&amp;Y26&amp;Y27="CUMPLIDA","CUMPLIDA",IF(OR(Y24="VENCIDA",Y25="VENCIDA",Y26="VENCIDA",Y27="VENCIDA"),"VENCIDA",IF(W24+W25+W26+W27=8,"CUMPLIDA","EN TERMINO")))</f>
        <v>CUMPLIDA</v>
      </c>
      <c r="AE24" s="164"/>
    </row>
    <row r="25" spans="1:31" ht="63.75" x14ac:dyDescent="0.2">
      <c r="A25" s="1611"/>
      <c r="B25" s="1614"/>
      <c r="C25" s="1624"/>
      <c r="D25" s="1626"/>
      <c r="E25" s="1626"/>
      <c r="F25" s="182" t="s">
        <v>706</v>
      </c>
      <c r="G25" s="169" t="s">
        <v>680</v>
      </c>
      <c r="H25" s="183" t="s">
        <v>752</v>
      </c>
      <c r="I25" s="183" t="s">
        <v>797</v>
      </c>
      <c r="J25" s="170">
        <v>367</v>
      </c>
      <c r="K25" s="171">
        <v>41518</v>
      </c>
      <c r="L25" s="171">
        <v>41882</v>
      </c>
      <c r="M25" s="116">
        <f t="shared" si="8"/>
        <v>52</v>
      </c>
      <c r="N25" s="152" t="s">
        <v>378</v>
      </c>
      <c r="O25" s="156">
        <f>+'Plan General'!N118</f>
        <v>367</v>
      </c>
      <c r="P25" s="157">
        <f t="shared" si="9"/>
        <v>1</v>
      </c>
      <c r="Q25" s="114">
        <f t="shared" si="10"/>
        <v>52</v>
      </c>
      <c r="R25" s="114">
        <f t="shared" ca="1" si="11"/>
        <v>52</v>
      </c>
      <c r="S25" s="114">
        <f t="shared" ca="1" si="12"/>
        <v>52</v>
      </c>
      <c r="T25" s="115"/>
      <c r="U25" s="115"/>
      <c r="V25" s="153" t="str">
        <f>+'Plan General'!U118</f>
        <v xml:space="preserve">Se da cumplimiento de la meta al 100%, con base en 360 oficios, teniendo en cuenta que a los procesos sin investigación de cuentas corrientes y/o ahorros, se les realizó Ficha Técnica para remisibilidad. </v>
      </c>
      <c r="W25" s="117">
        <f t="shared" si="13"/>
        <v>2</v>
      </c>
      <c r="X25" s="117">
        <f t="shared" si="14"/>
        <v>0</v>
      </c>
      <c r="Y25" s="53" t="str">
        <f t="shared" si="15"/>
        <v>CUMPLIDA</v>
      </c>
      <c r="AA25" s="154"/>
      <c r="AB25" s="1608"/>
      <c r="AE25" s="164"/>
    </row>
    <row r="26" spans="1:31" ht="63.75" x14ac:dyDescent="0.2">
      <c r="A26" s="1611"/>
      <c r="B26" s="1614"/>
      <c r="C26" s="1624"/>
      <c r="D26" s="1626"/>
      <c r="E26" s="1626"/>
      <c r="F26" s="182" t="s">
        <v>707</v>
      </c>
      <c r="G26" s="169" t="s">
        <v>680</v>
      </c>
      <c r="H26" s="183" t="s">
        <v>753</v>
      </c>
      <c r="I26" s="183" t="s">
        <v>798</v>
      </c>
      <c r="J26" s="170">
        <v>367</v>
      </c>
      <c r="K26" s="171">
        <v>41518</v>
      </c>
      <c r="L26" s="171">
        <v>41882</v>
      </c>
      <c r="M26" s="116">
        <f t="shared" si="8"/>
        <v>52</v>
      </c>
      <c r="N26" s="152" t="s">
        <v>378</v>
      </c>
      <c r="O26" s="156">
        <f>+'Plan General'!N119</f>
        <v>367</v>
      </c>
      <c r="P26" s="157">
        <f t="shared" si="9"/>
        <v>1</v>
      </c>
      <c r="Q26" s="114">
        <f t="shared" si="10"/>
        <v>52</v>
      </c>
      <c r="R26" s="114">
        <f t="shared" ca="1" si="11"/>
        <v>52</v>
      </c>
      <c r="S26" s="114">
        <f t="shared" ca="1" si="12"/>
        <v>52</v>
      </c>
      <c r="T26" s="115"/>
      <c r="U26" s="115"/>
      <c r="V26" s="153" t="str">
        <f>+'Plan General'!U119</f>
        <v>Se da cumplimiento de la meta al 100%, con base en 366 oficios, teniendo en cuenta que el proceso sin cobro persuasivo, se encuentra en trámite de resolución de excepciones.</v>
      </c>
      <c r="W26" s="117">
        <f t="shared" si="13"/>
        <v>2</v>
      </c>
      <c r="X26" s="117">
        <f t="shared" si="14"/>
        <v>0</v>
      </c>
      <c r="Y26" s="53" t="str">
        <f t="shared" si="15"/>
        <v>CUMPLIDA</v>
      </c>
      <c r="AA26" s="154"/>
      <c r="AB26" s="1608"/>
      <c r="AE26" s="164"/>
    </row>
    <row r="27" spans="1:31" ht="102.75" thickBot="1" x14ac:dyDescent="0.25">
      <c r="A27" s="1612"/>
      <c r="B27" s="1615"/>
      <c r="C27" s="1625"/>
      <c r="D27" s="1627"/>
      <c r="E27" s="1627"/>
      <c r="F27" s="178" t="s">
        <v>708</v>
      </c>
      <c r="G27" s="263" t="s">
        <v>680</v>
      </c>
      <c r="H27" s="179" t="s">
        <v>754</v>
      </c>
      <c r="I27" s="179" t="s">
        <v>799</v>
      </c>
      <c r="J27" s="172">
        <v>46</v>
      </c>
      <c r="K27" s="173">
        <v>41518</v>
      </c>
      <c r="L27" s="173">
        <v>41882</v>
      </c>
      <c r="M27" s="67">
        <f t="shared" si="8"/>
        <v>52</v>
      </c>
      <c r="N27" s="267" t="s">
        <v>378</v>
      </c>
      <c r="O27" s="78">
        <f>+'Plan General'!N120</f>
        <v>46</v>
      </c>
      <c r="P27" s="79">
        <f t="shared" si="9"/>
        <v>1</v>
      </c>
      <c r="Q27" s="50">
        <f t="shared" si="10"/>
        <v>52</v>
      </c>
      <c r="R27" s="50">
        <f t="shared" ca="1" si="11"/>
        <v>52</v>
      </c>
      <c r="S27" s="50">
        <f t="shared" ca="1" si="12"/>
        <v>52</v>
      </c>
      <c r="T27" s="48"/>
      <c r="U27" s="48"/>
      <c r="V27" s="36" t="str">
        <f>+'Plan General'!U120</f>
        <v>Se da cumplimiento de la meta al 100%, con base en 35 fichas, teniendo en cuenta que se encuentran proyectadas para firma de la Jefatura, más de 100 fichas técnicas de remisibilidad.</v>
      </c>
      <c r="W27" s="51">
        <f t="shared" si="13"/>
        <v>2</v>
      </c>
      <c r="X27" s="51">
        <f t="shared" si="14"/>
        <v>0</v>
      </c>
      <c r="Y27" s="255" t="str">
        <f t="shared" si="15"/>
        <v>CUMPLIDA</v>
      </c>
      <c r="AA27" s="154"/>
      <c r="AB27" s="1609"/>
      <c r="AE27" s="164"/>
    </row>
    <row r="28" spans="1:31" ht="76.5" x14ac:dyDescent="0.2">
      <c r="A28" s="1610">
        <v>64</v>
      </c>
      <c r="B28" s="1613">
        <v>0</v>
      </c>
      <c r="C28" s="1628" t="s">
        <v>813</v>
      </c>
      <c r="D28" s="1616" t="s">
        <v>679</v>
      </c>
      <c r="E28" s="1616" t="s">
        <v>680</v>
      </c>
      <c r="F28" s="187" t="s">
        <v>725</v>
      </c>
      <c r="G28" s="169" t="s">
        <v>680</v>
      </c>
      <c r="H28" s="187" t="s">
        <v>771</v>
      </c>
      <c r="I28" s="169" t="s">
        <v>802</v>
      </c>
      <c r="J28" s="188">
        <v>1</v>
      </c>
      <c r="K28" s="185">
        <v>41517</v>
      </c>
      <c r="L28" s="185">
        <v>41882</v>
      </c>
      <c r="M28" s="116">
        <f t="shared" si="8"/>
        <v>52.142857142857146</v>
      </c>
      <c r="N28" s="152" t="s">
        <v>29</v>
      </c>
      <c r="O28" s="156">
        <f>'Plan General'!N138</f>
        <v>1</v>
      </c>
      <c r="P28" s="157">
        <f t="shared" si="9"/>
        <v>1</v>
      </c>
      <c r="Q28" s="114">
        <f t="shared" si="10"/>
        <v>52.142857142857146</v>
      </c>
      <c r="R28" s="114">
        <f ca="1">IF(L28&lt;=$T$8,Q28,0)</f>
        <v>52.142857142857146</v>
      </c>
      <c r="S28" s="114">
        <f ca="1">IF($T$8&gt;=L28,M28,0)</f>
        <v>52.142857142857146</v>
      </c>
      <c r="T28" s="115"/>
      <c r="U28" s="115"/>
      <c r="V28" s="153" t="str">
        <f>'Plan General'!U138</f>
        <v>El juzgado 5 laboral de Barranquilla desembargó y los recursos fueron reintegrados en la cuenta No. 61011599 del Banco de la República a favor de DTN como reintegro de recursos no ejecutado de esta caja menor, consignación de julio 9/13.</v>
      </c>
      <c r="W28" s="117">
        <f t="shared" si="13"/>
        <v>2</v>
      </c>
      <c r="X28" s="117">
        <f t="shared" si="14"/>
        <v>0</v>
      </c>
      <c r="Y28" s="53" t="str">
        <f t="shared" si="15"/>
        <v>CUMPLIDA</v>
      </c>
      <c r="AA28" s="74"/>
      <c r="AB28" s="1607" t="str">
        <f>IF(Y28&amp;Y29="CUMPLIDA","CUMPLIDA",IF(OR(Y28="VENCIDA",Y29="VENCIDA"),"VENCIDA",IF(W28+W29=4,"CUMPLIDA","EN TERMINO")))</f>
        <v>CUMPLIDA</v>
      </c>
      <c r="AE28" s="164"/>
    </row>
    <row r="29" spans="1:31" ht="128.25" thickBot="1" x14ac:dyDescent="0.25">
      <c r="A29" s="1612"/>
      <c r="B29" s="1615"/>
      <c r="C29" s="1629"/>
      <c r="D29" s="1627"/>
      <c r="E29" s="1627"/>
      <c r="F29" s="193" t="s">
        <v>726</v>
      </c>
      <c r="G29" s="263" t="s">
        <v>680</v>
      </c>
      <c r="H29" s="193" t="s">
        <v>772</v>
      </c>
      <c r="I29" s="263" t="s">
        <v>792</v>
      </c>
      <c r="J29" s="172">
        <v>1</v>
      </c>
      <c r="K29" s="186">
        <v>41487</v>
      </c>
      <c r="L29" s="186">
        <v>41638</v>
      </c>
      <c r="M29" s="67">
        <f t="shared" si="8"/>
        <v>21.571428571428573</v>
      </c>
      <c r="N29" s="267" t="s">
        <v>815</v>
      </c>
      <c r="O29" s="156">
        <f>'Plan General'!N139</f>
        <v>1</v>
      </c>
      <c r="P29" s="79">
        <f t="shared" si="9"/>
        <v>1</v>
      </c>
      <c r="Q29" s="50">
        <f t="shared" si="10"/>
        <v>21.571428571428573</v>
      </c>
      <c r="R29" s="50">
        <f ca="1">IF(L29&lt;=$T$8,Q29,0)</f>
        <v>21.571428571428573</v>
      </c>
      <c r="S29" s="114">
        <f ca="1">IF($T$8&gt;=L29,M29,0)</f>
        <v>21.571428571428573</v>
      </c>
      <c r="T29" s="48"/>
      <c r="U29" s="48"/>
      <c r="V29" s="36" t="str">
        <f>'Plan General'!U139</f>
        <v>Memorando 20141300000113 del 02/01/2014.</v>
      </c>
      <c r="W29" s="51">
        <f t="shared" si="13"/>
        <v>2</v>
      </c>
      <c r="X29" s="51">
        <f t="shared" si="14"/>
        <v>0</v>
      </c>
      <c r="Y29" s="255" t="str">
        <f t="shared" si="15"/>
        <v>CUMPLIDA</v>
      </c>
      <c r="AA29" s="74"/>
      <c r="AB29" s="1609"/>
      <c r="AE29" s="164"/>
    </row>
    <row r="30" spans="1:31" ht="13.5" thickBot="1" x14ac:dyDescent="0.25">
      <c r="A30" s="155" t="s">
        <v>349</v>
      </c>
      <c r="B30" s="96"/>
      <c r="C30" s="96"/>
      <c r="D30" s="96"/>
      <c r="E30" s="96"/>
      <c r="F30" s="96"/>
      <c r="G30" s="96"/>
      <c r="H30" s="96"/>
      <c r="I30" s="96"/>
      <c r="J30" s="96"/>
      <c r="K30" s="96"/>
      <c r="L30" s="96"/>
      <c r="M30" s="96"/>
      <c r="N30" s="96"/>
      <c r="O30" s="94"/>
      <c r="P30" s="95"/>
      <c r="Q30" s="96"/>
      <c r="R30" s="96"/>
      <c r="S30" s="96"/>
      <c r="T30" s="97"/>
      <c r="U30" s="97"/>
      <c r="V30" s="96"/>
      <c r="W30" s="75"/>
      <c r="X30" s="75"/>
      <c r="Y30" s="74"/>
      <c r="Z30" s="75"/>
      <c r="AA30" s="74"/>
      <c r="AB30" s="75"/>
    </row>
    <row r="31" spans="1:31" ht="294" thickBot="1" x14ac:dyDescent="0.25">
      <c r="A31" s="31">
        <v>37</v>
      </c>
      <c r="B31" s="44">
        <v>0</v>
      </c>
      <c r="C31" s="43" t="s">
        <v>385</v>
      </c>
      <c r="D31" s="43" t="s">
        <v>386</v>
      </c>
      <c r="E31" s="81" t="s">
        <v>350</v>
      </c>
      <c r="F31" s="35" t="s">
        <v>387</v>
      </c>
      <c r="G31" s="84" t="s">
        <v>388</v>
      </c>
      <c r="H31" s="84" t="s">
        <v>389</v>
      </c>
      <c r="I31" s="84" t="s">
        <v>390</v>
      </c>
      <c r="J31" s="68">
        <v>1</v>
      </c>
      <c r="K31" s="85">
        <v>41214</v>
      </c>
      <c r="L31" s="85">
        <v>41333</v>
      </c>
      <c r="M31" s="30">
        <f t="shared" ref="M31" si="16">(+L31-K31)/7</f>
        <v>17</v>
      </c>
      <c r="N31" s="45" t="s">
        <v>378</v>
      </c>
      <c r="O31" s="82">
        <v>1</v>
      </c>
      <c r="P31" s="83">
        <f t="shared" ref="P31" si="17">IF(O31/J31&gt;1,1,+O31/J31)</f>
        <v>1</v>
      </c>
      <c r="Q31" s="29">
        <f t="shared" ref="Q31" si="18">+M31*P31</f>
        <v>17</v>
      </c>
      <c r="R31" s="29">
        <f ca="1">IF(L31&lt;=$T$8,Q31,0)</f>
        <v>17</v>
      </c>
      <c r="S31" s="29">
        <f ca="1">IF($T$8&gt;=L31,M31,0)</f>
        <v>17</v>
      </c>
      <c r="T31" s="32"/>
      <c r="U31" s="32"/>
      <c r="V31" s="82" t="str">
        <f>'Plan General'!U150</f>
        <v>La Oficina Jurídica cambió el mapa de riesgos incluyendo un riesgo adicional.</v>
      </c>
      <c r="W31" s="33">
        <f t="shared" ref="W31" si="19">IF(P31=100%,2,0)</f>
        <v>2</v>
      </c>
      <c r="X31" s="33">
        <f t="shared" ref="X31" si="20">IF(L31&lt;$Z$3,0,1)</f>
        <v>0</v>
      </c>
      <c r="Y31" s="24" t="str">
        <f t="shared" ref="Y31" si="21">IF(W31+X31&gt;1,"CUMPLIDA",IF(X31=1,"EN TERMINO","VENCIDA"))</f>
        <v>CUMPLIDA</v>
      </c>
      <c r="AA31" s="269"/>
      <c r="AB31" s="101" t="str">
        <f>IF(Y31="CUMPLIDA","CUMPLIDA",IF(Y31="EN TERMINO","EN TERMINO","VENCIDA"))</f>
        <v>CUMPLIDA</v>
      </c>
      <c r="AE31" s="102"/>
    </row>
    <row r="32" spans="1:31" ht="13.5" thickBot="1" x14ac:dyDescent="0.25">
      <c r="A32" s="189" t="s">
        <v>242</v>
      </c>
      <c r="B32" s="69"/>
      <c r="C32" s="70"/>
      <c r="D32" s="190"/>
      <c r="E32" s="190"/>
      <c r="F32" s="190"/>
      <c r="G32" s="190"/>
      <c r="H32" s="190"/>
      <c r="I32" s="190"/>
      <c r="J32" s="190"/>
      <c r="K32" s="190"/>
      <c r="L32" s="190"/>
      <c r="M32" s="190"/>
      <c r="N32" s="190"/>
      <c r="O32" s="71"/>
      <c r="P32" s="96"/>
      <c r="Q32" s="96"/>
      <c r="R32" s="96"/>
      <c r="S32" s="96"/>
      <c r="T32" s="96"/>
      <c r="U32" s="96"/>
      <c r="V32" s="218"/>
      <c r="AA32" s="57"/>
    </row>
    <row r="33" spans="1:31 16146:16154" ht="409.6" thickBot="1" x14ac:dyDescent="0.25">
      <c r="A33" s="42">
        <v>4</v>
      </c>
      <c r="B33" s="59"/>
      <c r="C33" s="60" t="s">
        <v>157</v>
      </c>
      <c r="D33" s="60" t="s">
        <v>158</v>
      </c>
      <c r="E33" s="60" t="s">
        <v>159</v>
      </c>
      <c r="F33" s="64" t="s">
        <v>261</v>
      </c>
      <c r="G33" s="64" t="s">
        <v>262</v>
      </c>
      <c r="H33" s="64" t="s">
        <v>160</v>
      </c>
      <c r="I33" s="27" t="s">
        <v>27</v>
      </c>
      <c r="J33" s="28">
        <v>1</v>
      </c>
      <c r="K33" s="61">
        <v>41121</v>
      </c>
      <c r="L33" s="62">
        <v>41425</v>
      </c>
      <c r="M33" s="29">
        <f>(+L33-K33)/7</f>
        <v>43.428571428571431</v>
      </c>
      <c r="N33" s="66" t="s">
        <v>161</v>
      </c>
      <c r="O33" s="65">
        <v>1</v>
      </c>
      <c r="P33" s="63">
        <f t="shared" ref="P33" si="22">IF(O33/J33&gt;1,1,+O33/J33)</f>
        <v>1</v>
      </c>
      <c r="Q33" s="23">
        <f t="shared" ref="Q33" si="23">+M33*P33</f>
        <v>43.428571428571431</v>
      </c>
      <c r="R33" s="23">
        <f ca="1">IF(L33&lt;=$T$8,Q33,0)</f>
        <v>43.428571428571431</v>
      </c>
      <c r="S33" s="23">
        <f ca="1">IF($T$8&gt;=L33,M33,0)</f>
        <v>43.428571428571431</v>
      </c>
      <c r="T33" s="34"/>
      <c r="U33" s="34"/>
      <c r="V33" s="37" t="str">
        <f>'Plan General'!U175</f>
        <v>Mediante Memorando 20121130162023 de septiembre 7 de 2012 y en respuesta a solicitud de la Coordinación RUNT, la Oficina Jurídica recordó con base en al Contrato de Concesión 033 de 2007 y el Manual de Contratación de la Entidad adoptado mediante Resolución 2444 de 2010, el procedimiento a seguir en caso de posibles incumplimientos contractuales, por parte del Contratista.</v>
      </c>
      <c r="W33" s="33">
        <f t="shared" ref="W33" si="24">IF(P33=100%,2,0)</f>
        <v>2</v>
      </c>
      <c r="X33" s="33">
        <f t="shared" ref="X33" si="25">IF(L33&lt;$Z$3,0,1)</f>
        <v>0</v>
      </c>
      <c r="Y33" s="24" t="str">
        <f t="shared" ref="Y33" si="26">IF(W33+X33&gt;1,"CUMPLIDA",IF(X33=1,"EN TERMINO","VENCIDA"))</f>
        <v>CUMPLIDA</v>
      </c>
      <c r="AA33" s="86" t="s">
        <v>138</v>
      </c>
      <c r="AB33" s="101" t="str">
        <f t="shared" ref="AB33" si="27">IF(Y33="CUMPLIDA","CUMPLIDA",IF(Y33="EN TERMINO","EN TERMINO","VENCIDA"))</f>
        <v>CUMPLIDA</v>
      </c>
      <c r="AE33" s="104"/>
    </row>
    <row r="34" spans="1:31 16146:16154" ht="89.25" customHeight="1" x14ac:dyDescent="0.2">
      <c r="WVZ34" s="142"/>
      <c r="WWA34" s="118" t="s">
        <v>642</v>
      </c>
      <c r="WWB34" s="134" t="e">
        <f>COUNTIF(#REF!,$WWB$32)</f>
        <v>#REF!</v>
      </c>
      <c r="WWC34" s="140" t="e">
        <f>COUNTIF(#REF!,$WWC$32)</f>
        <v>#REF!</v>
      </c>
      <c r="WWD34" s="136" t="e">
        <f>COUNTIF(#REF!,$WWD$32)</f>
        <v>#REF!</v>
      </c>
      <c r="WWE34" s="133" t="e">
        <f>SUM(WWB34:WWD34)</f>
        <v>#REF!</v>
      </c>
      <c r="WWG34" s="139" t="s">
        <v>422</v>
      </c>
      <c r="WWH34" s="121" t="e">
        <f>COUNTIF(#REF!,WWG34)</f>
        <v>#REF!</v>
      </c>
    </row>
    <row r="35" spans="1:31 16146:16154" x14ac:dyDescent="0.2">
      <c r="WVZ35" s="145"/>
      <c r="WWA35" s="118" t="s">
        <v>433</v>
      </c>
      <c r="WWB35" s="134" t="e">
        <f>COUNTIF(#REF!,$WWB$32)</f>
        <v>#REF!</v>
      </c>
      <c r="WWC35" s="140" t="e">
        <f>COUNTIF(#REF!,$WWC$32)</f>
        <v>#REF!</v>
      </c>
      <c r="WWD35" s="136" t="e">
        <f>COUNTIF(#REF!,$WWD$32)</f>
        <v>#REF!</v>
      </c>
      <c r="WWE35" s="133" t="e">
        <f>SUM(WWB35:WWD35)</f>
        <v>#REF!</v>
      </c>
      <c r="WWG35" s="135" t="s">
        <v>423</v>
      </c>
      <c r="WWH35" s="121" t="e">
        <f>COUNTIF(#REF!,WWG35)</f>
        <v>#REF!</v>
      </c>
    </row>
    <row r="36" spans="1:31 16146:16154" x14ac:dyDescent="0.2">
      <c r="WVZ36" s="146"/>
      <c r="WWA36" s="118" t="s">
        <v>434</v>
      </c>
      <c r="WWB36" s="134" t="e">
        <f>COUNTIF(#REF!,$WWB$32)</f>
        <v>#REF!</v>
      </c>
      <c r="WWC36" s="140" t="e">
        <f>COUNTIF(#REF!,$WWC$32)</f>
        <v>#REF!</v>
      </c>
      <c r="WWD36" s="136" t="e">
        <f>COUNTIF(#REF!,$WWD$32)</f>
        <v>#REF!</v>
      </c>
      <c r="WWE36" s="133" t="e">
        <f>SUM(WWB36:WWD36)</f>
        <v>#REF!</v>
      </c>
      <c r="WWG36" s="137" t="s">
        <v>424</v>
      </c>
      <c r="WWH36" s="121" t="e">
        <f>COUNTIF(#REF!,WWG36)</f>
        <v>#REF!</v>
      </c>
    </row>
    <row r="37" spans="1:31 16146:16154" x14ac:dyDescent="0.2">
      <c r="WWB37" s="135" t="e">
        <f>SUM(WWB33:WWB36)</f>
        <v>#REF!</v>
      </c>
      <c r="WWC37" s="139" t="e">
        <f>SUM(WWC33:WWC36)</f>
        <v>#REF!</v>
      </c>
      <c r="WWD37" s="137" t="e">
        <f>SUM(WWD33:WWD36)</f>
        <v>#REF!</v>
      </c>
      <c r="WWE37" s="132" t="e">
        <f>SUM(WWE33:WWE36)</f>
        <v>#REF!</v>
      </c>
      <c r="WWG37" s="138" t="s">
        <v>425</v>
      </c>
      <c r="WWH37" s="121" t="e">
        <f>SUM(WWH34:WWH36)</f>
        <v>#REF!</v>
      </c>
    </row>
    <row r="38" spans="1:31 16146:16154" ht="76.5" customHeight="1" x14ac:dyDescent="0.2"/>
    <row r="40" spans="1:31 16146:16154" x14ac:dyDescent="0.2">
      <c r="WWA40" s="5" t="s">
        <v>651</v>
      </c>
    </row>
    <row r="41" spans="1:31 16146:16154" x14ac:dyDescent="0.2">
      <c r="WWA41" s="122" t="s">
        <v>640</v>
      </c>
      <c r="WWB41" s="135" t="s">
        <v>423</v>
      </c>
      <c r="WWC41" s="139" t="s">
        <v>422</v>
      </c>
      <c r="WWD41" s="137" t="s">
        <v>424</v>
      </c>
      <c r="WWE41" s="138" t="s">
        <v>425</v>
      </c>
    </row>
    <row r="42" spans="1:31 16146:16154" x14ac:dyDescent="0.2">
      <c r="WVZ42" s="141"/>
      <c r="WWA42" s="118" t="s">
        <v>641</v>
      </c>
      <c r="WWB42" s="134">
        <v>3</v>
      </c>
      <c r="WWC42" s="140">
        <v>0</v>
      </c>
      <c r="WWD42" s="136">
        <v>6</v>
      </c>
      <c r="WWE42" s="133">
        <v>9</v>
      </c>
    </row>
    <row r="43" spans="1:31 16146:16154" x14ac:dyDescent="0.2">
      <c r="WVZ43" s="142"/>
      <c r="WWA43" s="118" t="s">
        <v>642</v>
      </c>
      <c r="WWB43" s="134">
        <v>1</v>
      </c>
      <c r="WWC43" s="140">
        <v>0</v>
      </c>
      <c r="WWD43" s="136">
        <v>0</v>
      </c>
      <c r="WWE43" s="133">
        <v>1</v>
      </c>
    </row>
    <row r="44" spans="1:31 16146:16154" x14ac:dyDescent="0.2">
      <c r="WVZ44" s="145"/>
      <c r="WWA44" s="118" t="s">
        <v>433</v>
      </c>
      <c r="WWB44" s="134">
        <v>2</v>
      </c>
      <c r="WWC44" s="140">
        <v>0</v>
      </c>
      <c r="WWD44" s="136">
        <v>1</v>
      </c>
      <c r="WWE44" s="133">
        <v>3</v>
      </c>
    </row>
    <row r="45" spans="1:31 16146:16154" x14ac:dyDescent="0.2">
      <c r="WVZ45" s="146"/>
      <c r="WWA45" s="118" t="s">
        <v>434</v>
      </c>
      <c r="WWB45" s="134">
        <v>1</v>
      </c>
      <c r="WWC45" s="140">
        <v>0</v>
      </c>
      <c r="WWD45" s="136">
        <v>10</v>
      </c>
      <c r="WWE45" s="133">
        <v>11</v>
      </c>
    </row>
    <row r="46" spans="1:31 16146:16154" x14ac:dyDescent="0.2">
      <c r="WWB46" s="135">
        <f>SUM(WWB42:WWB45)</f>
        <v>7</v>
      </c>
      <c r="WWC46" s="139">
        <f>SUM(WWC42:WWC45)</f>
        <v>0</v>
      </c>
      <c r="WWD46" s="137">
        <f>SUM(WWD42:WWD45)</f>
        <v>17</v>
      </c>
      <c r="WWE46" s="132">
        <f>SUM(WWE42:WWE45)</f>
        <v>24</v>
      </c>
    </row>
    <row r="48" spans="1:31 16146:16154" x14ac:dyDescent="0.2">
      <c r="WWA48" s="5" t="s">
        <v>652</v>
      </c>
    </row>
    <row r="49" spans="16146:16154" x14ac:dyDescent="0.2">
      <c r="WWA49" s="122" t="s">
        <v>640</v>
      </c>
      <c r="WWB49" s="135" t="s">
        <v>423</v>
      </c>
      <c r="WWC49" s="139" t="s">
        <v>422</v>
      </c>
      <c r="WWD49" s="137" t="s">
        <v>424</v>
      </c>
      <c r="WWE49" s="138" t="s">
        <v>425</v>
      </c>
    </row>
    <row r="50" spans="16146:16154" x14ac:dyDescent="0.2">
      <c r="WVZ50" s="141"/>
      <c r="WWA50" s="118" t="s">
        <v>641</v>
      </c>
      <c r="WWB50" s="134">
        <f>+WWB33-WWB42</f>
        <v>-3</v>
      </c>
      <c r="WWC50" s="140">
        <f>+WWC33-WWC42</f>
        <v>0</v>
      </c>
      <c r="WWD50" s="136">
        <f>+WWD33-WWD42</f>
        <v>-6</v>
      </c>
      <c r="WWE50" s="133">
        <f>SUM(WWB50:WWD50)</f>
        <v>-9</v>
      </c>
    </row>
    <row r="51" spans="16146:16154" x14ac:dyDescent="0.2">
      <c r="WVZ51" s="142"/>
      <c r="WWA51" s="118" t="s">
        <v>642</v>
      </c>
      <c r="WWB51" s="134" t="e">
        <f t="shared" ref="WWB51:WWD53" si="28">+WWB34-WWB43</f>
        <v>#REF!</v>
      </c>
      <c r="WWC51" s="140" t="e">
        <f t="shared" si="28"/>
        <v>#REF!</v>
      </c>
      <c r="WWD51" s="136" t="e">
        <f t="shared" si="28"/>
        <v>#REF!</v>
      </c>
      <c r="WWE51" s="133" t="e">
        <f>SUM(WWB51:WWD51)</f>
        <v>#REF!</v>
      </c>
    </row>
    <row r="52" spans="16146:16154" x14ac:dyDescent="0.2">
      <c r="WVZ52" s="145"/>
      <c r="WWA52" s="118" t="s">
        <v>433</v>
      </c>
      <c r="WWB52" s="134" t="e">
        <f t="shared" si="28"/>
        <v>#REF!</v>
      </c>
      <c r="WWC52" s="140" t="e">
        <f t="shared" si="28"/>
        <v>#REF!</v>
      </c>
      <c r="WWD52" s="136" t="e">
        <f t="shared" si="28"/>
        <v>#REF!</v>
      </c>
      <c r="WWE52" s="133" t="e">
        <f>SUM(WWB52:WWD52)</f>
        <v>#REF!</v>
      </c>
    </row>
    <row r="53" spans="16146:16154" x14ac:dyDescent="0.2">
      <c r="WVZ53" s="146"/>
      <c r="WWA53" s="118" t="s">
        <v>434</v>
      </c>
      <c r="WWB53" s="134" t="e">
        <f t="shared" si="28"/>
        <v>#REF!</v>
      </c>
      <c r="WWC53" s="140" t="e">
        <f t="shared" si="28"/>
        <v>#REF!</v>
      </c>
      <c r="WWD53" s="136" t="e">
        <f t="shared" si="28"/>
        <v>#REF!</v>
      </c>
      <c r="WWE53" s="133" t="e">
        <f>SUM(WWB53:WWD53)</f>
        <v>#REF!</v>
      </c>
    </row>
    <row r="54" spans="16146:16154" x14ac:dyDescent="0.2">
      <c r="WWB54" s="135" t="e">
        <f>SUM(WWB50:WWB53)</f>
        <v>#REF!</v>
      </c>
      <c r="WWC54" s="139" t="e">
        <f>SUM(WWC50:WWC53)</f>
        <v>#REF!</v>
      </c>
      <c r="WWD54" s="137" t="e">
        <f>SUM(WWD50:WWD53)</f>
        <v>#REF!</v>
      </c>
      <c r="WWE54" s="132" t="e">
        <f>SUM(WWE50:WWE53)</f>
        <v>#REF!</v>
      </c>
    </row>
    <row r="57" spans="16146:16154" x14ac:dyDescent="0.2">
      <c r="WWA57" s="98" t="s">
        <v>649</v>
      </c>
      <c r="WWB57" s="98"/>
      <c r="WWG57" s="151" t="s">
        <v>653</v>
      </c>
    </row>
    <row r="58" spans="16146:16154" x14ac:dyDescent="0.2">
      <c r="WWA58" s="122" t="s">
        <v>640</v>
      </c>
      <c r="WWB58" s="135" t="s">
        <v>650</v>
      </c>
      <c r="WWG58" s="122" t="s">
        <v>640</v>
      </c>
      <c r="WWH58" s="135" t="s">
        <v>650</v>
      </c>
    </row>
    <row r="59" spans="16146:16154" x14ac:dyDescent="0.2">
      <c r="WWA59" s="118" t="s">
        <v>641</v>
      </c>
      <c r="WWB59" s="134">
        <v>37</v>
      </c>
      <c r="WWG59" s="118" t="s">
        <v>641</v>
      </c>
      <c r="WWH59" s="150" t="s">
        <v>654</v>
      </c>
    </row>
    <row r="60" spans="16146:16154" x14ac:dyDescent="0.2">
      <c r="WWA60" s="118" t="s">
        <v>642</v>
      </c>
      <c r="WWB60" s="134">
        <v>15</v>
      </c>
    </row>
    <row r="61" spans="16146:16154" x14ac:dyDescent="0.2">
      <c r="WWA61" s="118" t="s">
        <v>433</v>
      </c>
      <c r="WWB61" s="134" t="s">
        <v>657</v>
      </c>
    </row>
    <row r="62" spans="16146:16154" x14ac:dyDescent="0.2">
      <c r="WWA62" s="118" t="s">
        <v>434</v>
      </c>
      <c r="WWB62" s="134"/>
    </row>
  </sheetData>
  <autoFilter ref="A10:WWH33"/>
  <mergeCells count="49">
    <mergeCell ref="AB28:AB29"/>
    <mergeCell ref="A24:A27"/>
    <mergeCell ref="B24:B27"/>
    <mergeCell ref="C24:C27"/>
    <mergeCell ref="D24:D27"/>
    <mergeCell ref="E24:E27"/>
    <mergeCell ref="AB24:AB27"/>
    <mergeCell ref="A28:A29"/>
    <mergeCell ref="B28:B29"/>
    <mergeCell ref="C28:C29"/>
    <mergeCell ref="D28:D29"/>
    <mergeCell ref="E28:E29"/>
    <mergeCell ref="A21:A23"/>
    <mergeCell ref="B21:B23"/>
    <mergeCell ref="C21:C23"/>
    <mergeCell ref="D21:D23"/>
    <mergeCell ref="E21:E23"/>
    <mergeCell ref="AB21:AB23"/>
    <mergeCell ref="Y9:Y10"/>
    <mergeCell ref="AA9:AA10"/>
    <mergeCell ref="AB9:AB10"/>
    <mergeCell ref="A16:A18"/>
    <mergeCell ref="B16:B18"/>
    <mergeCell ref="C16:C18"/>
    <mergeCell ref="D16:D18"/>
    <mergeCell ref="E16:E18"/>
    <mergeCell ref="AB16:AB18"/>
    <mergeCell ref="O9:O10"/>
    <mergeCell ref="P9:P10"/>
    <mergeCell ref="Q9:Q10"/>
    <mergeCell ref="R9:R10"/>
    <mergeCell ref="S9:S10"/>
    <mergeCell ref="T9:U9"/>
    <mergeCell ref="N9:N10"/>
    <mergeCell ref="L8:M8"/>
    <mergeCell ref="T8:U8"/>
    <mergeCell ref="A9:A10"/>
    <mergeCell ref="B9:B10"/>
    <mergeCell ref="C9:C10"/>
    <mergeCell ref="D9:D10"/>
    <mergeCell ref="E9:E10"/>
    <mergeCell ref="F9:F10"/>
    <mergeCell ref="G9:G10"/>
    <mergeCell ref="H9:H10"/>
    <mergeCell ref="I9:I10"/>
    <mergeCell ref="J9:J10"/>
    <mergeCell ref="K9:K10"/>
    <mergeCell ref="L9:L10"/>
    <mergeCell ref="M9:M10"/>
  </mergeCells>
  <conditionalFormatting sqref="Y20 Y24:Y27 Y12:Y18">
    <cfRule type="cellIs" dxfId="62" priority="40" operator="equal">
      <formula>"EN TERMINO"</formula>
    </cfRule>
    <cfRule type="cellIs" dxfId="61" priority="41" operator="equal">
      <formula>"CUMPLIDA"</formula>
    </cfRule>
    <cfRule type="cellIs" dxfId="60" priority="42" operator="equal">
      <formula>"VENCIDA"</formula>
    </cfRule>
  </conditionalFormatting>
  <conditionalFormatting sqref="Y21:Y23">
    <cfRule type="cellIs" dxfId="59" priority="31" operator="equal">
      <formula>"EN TERMINO"</formula>
    </cfRule>
    <cfRule type="cellIs" dxfId="58" priority="32" operator="equal">
      <formula>"CUMPLIDA"</formula>
    </cfRule>
    <cfRule type="cellIs" dxfId="57" priority="33" operator="equal">
      <formula>"VENCIDA"</formula>
    </cfRule>
  </conditionalFormatting>
  <conditionalFormatting sqref="AB24">
    <cfRule type="cellIs" dxfId="56" priority="37" operator="equal">
      <formula>"EN TERMINO"</formula>
    </cfRule>
    <cfRule type="cellIs" dxfId="55" priority="38" operator="equal">
      <formula>"CUMPLIDA"</formula>
    </cfRule>
    <cfRule type="cellIs" dxfId="54" priority="39" operator="equal">
      <formula>"VENCIDA"</formula>
    </cfRule>
  </conditionalFormatting>
  <conditionalFormatting sqref="AB20">
    <cfRule type="cellIs" dxfId="53" priority="34" operator="equal">
      <formula>"EN TERMINO"</formula>
    </cfRule>
    <cfRule type="cellIs" dxfId="52" priority="35" operator="equal">
      <formula>"CUMPLIDA"</formula>
    </cfRule>
    <cfRule type="cellIs" dxfId="51" priority="36" operator="equal">
      <formula>"VENCIDA"</formula>
    </cfRule>
  </conditionalFormatting>
  <conditionalFormatting sqref="AB21">
    <cfRule type="cellIs" dxfId="50" priority="28" operator="equal">
      <formula>"EN TERMINO"</formula>
    </cfRule>
    <cfRule type="cellIs" dxfId="49" priority="29" operator="equal">
      <formula>"CUMPLIDA"</formula>
    </cfRule>
    <cfRule type="cellIs" dxfId="48" priority="30" operator="equal">
      <formula>"VENCIDA"</formula>
    </cfRule>
  </conditionalFormatting>
  <conditionalFormatting sqref="Y28:Y29">
    <cfRule type="cellIs" dxfId="47" priority="25" operator="equal">
      <formula>"EN TERMINO"</formula>
    </cfRule>
    <cfRule type="cellIs" dxfId="46" priority="26" operator="equal">
      <formula>"CUMPLIDA"</formula>
    </cfRule>
    <cfRule type="cellIs" dxfId="45" priority="27" operator="equal">
      <formula>"VENCIDA"</formula>
    </cfRule>
  </conditionalFormatting>
  <conditionalFormatting sqref="AB28">
    <cfRule type="cellIs" dxfId="44" priority="22" operator="equal">
      <formula>"EN TERMINO"</formula>
    </cfRule>
    <cfRule type="cellIs" dxfId="43" priority="23" operator="equal">
      <formula>"CUMPLIDA"</formula>
    </cfRule>
    <cfRule type="cellIs" dxfId="42" priority="24" operator="equal">
      <formula>"VENCIDA"</formula>
    </cfRule>
  </conditionalFormatting>
  <conditionalFormatting sqref="AB11">
    <cfRule type="cellIs" dxfId="41" priority="19" operator="equal">
      <formula>"EN TERMINO"</formula>
    </cfRule>
    <cfRule type="cellIs" dxfId="40" priority="20" operator="equal">
      <formula>"CUMPLIDA"</formula>
    </cfRule>
    <cfRule type="cellIs" dxfId="39" priority="21" operator="equal">
      <formula>"VENCIDA"</formula>
    </cfRule>
  </conditionalFormatting>
  <conditionalFormatting sqref="Y11">
    <cfRule type="cellIs" dxfId="38" priority="16" operator="equal">
      <formula>"EN TERMINO"</formula>
    </cfRule>
    <cfRule type="cellIs" dxfId="37" priority="17" operator="equal">
      <formula>"CUMPLIDA"</formula>
    </cfRule>
    <cfRule type="cellIs" dxfId="36" priority="18" operator="equal">
      <formula>"VENCIDA"</formula>
    </cfRule>
  </conditionalFormatting>
  <conditionalFormatting sqref="AB12:AB15">
    <cfRule type="cellIs" dxfId="35" priority="13" operator="equal">
      <formula>"EN TERMINO"</formula>
    </cfRule>
    <cfRule type="cellIs" dxfId="34" priority="14" operator="equal">
      <formula>"CUMPLIDA"</formula>
    </cfRule>
    <cfRule type="cellIs" dxfId="33" priority="15" operator="equal">
      <formula>"VENCIDA"</formula>
    </cfRule>
  </conditionalFormatting>
  <conditionalFormatting sqref="AB16">
    <cfRule type="cellIs" dxfId="32" priority="10" operator="equal">
      <formula>"EN TERMINO"</formula>
    </cfRule>
    <cfRule type="cellIs" dxfId="31" priority="11" operator="equal">
      <formula>"CUMPLIDA"</formula>
    </cfRule>
    <cfRule type="cellIs" dxfId="30" priority="12" operator="equal">
      <formula>"VENCIDA"</formula>
    </cfRule>
  </conditionalFormatting>
  <conditionalFormatting sqref="Y33">
    <cfRule type="cellIs" dxfId="29" priority="7" operator="equal">
      <formula>"EN TERMINO"</formula>
    </cfRule>
    <cfRule type="cellIs" dxfId="28" priority="8" operator="equal">
      <formula>"CUMPLIDA"</formula>
    </cfRule>
    <cfRule type="cellIs" dxfId="27" priority="9" operator="equal">
      <formula>"VENCIDA"</formula>
    </cfRule>
  </conditionalFormatting>
  <conditionalFormatting sqref="AB33">
    <cfRule type="cellIs" dxfId="26" priority="4" operator="equal">
      <formula>"EN TERMINO"</formula>
    </cfRule>
    <cfRule type="cellIs" dxfId="25" priority="5" operator="equal">
      <formula>"CUMPLIDA"</formula>
    </cfRule>
    <cfRule type="cellIs" dxfId="24" priority="6" operator="equal">
      <formula>"VENCIDA"</formula>
    </cfRule>
  </conditionalFormatting>
  <conditionalFormatting sqref="Y31 AB31">
    <cfRule type="cellIs" dxfId="23" priority="1" operator="equal">
      <formula>"EN TERMINO"</formula>
    </cfRule>
    <cfRule type="cellIs" dxfId="22" priority="2" operator="equal">
      <formula>"CUMPLIDA"</formula>
    </cfRule>
    <cfRule type="cellIs" dxfId="21" priority="3" operator="equal">
      <formula>"VENCIDA"</formula>
    </cfRule>
  </conditionalFormatting>
  <dataValidations count="4">
    <dataValidation type="whole" operator="greaterThanOrEqual" allowBlank="1" showInputMessage="1" showErrorMessage="1" sqref="WVT983005:WVT983007 O65521:O65549 O983005:O983007 O917469:O917471 O851933:O851935 O786397:O786399 O720861:O720863 O655325:O655327 O589789:O589791 O524253:O524255 O458717:O458719 O393181:O393183 O327645:O327647 O262109:O262111 O196573:O196575 O131037:O131039 O65501:O65503 O983001:O983002 O917465:O917466 O851929:O851930 O786393:O786394 O720857:O720858 O655321:O655322 O589785:O589786 O524249:O524250 O458713:O458714 O393177:O393178 O327641:O327642 O262105:O262106 O196569:O196570 O131033:O131034 O65497:O65498 O982992:O982996 O917456:O917460 O851920:O851924 O786384:O786388 O720848:O720852 O655312:O655316 O589776:O589780 O524240:O524244 O458704:O458708 O393168:O393172 O327632:O327636 O262096:O262100 O196560:O196564 O131024:O131028 O65488:O65492 O983016:O983019 O917480:O917483 O851944:O851947 O786408:O786411 O720872:O720875 O655336:O655339 O589800:O589803 O524264:O524267 O458728:O458731 O393192:O393195 O327656:O327659 O262120:O262123 O196584:O196587 O131048:O131051 O65512:O65515 O983025:O983053 O917489:O917517 O851953:O851981 O786417:O786445 O720881:O720909 O655345:O655373 O589809:O589837 O524273:O524301 O458737:O458765 O393201:O393229 O327665:O327693 O262129:O262157 O196593:O196621 O131057:O131085 JH65521:JH65549 TD65521:TD65549 ACZ65521:ACZ65549 AMV65521:AMV65549 AWR65521:AWR65549 BGN65521:BGN65549 BQJ65521:BQJ65549 CAF65521:CAF65549 CKB65521:CKB65549 CTX65521:CTX65549 DDT65521:DDT65549 DNP65521:DNP65549 DXL65521:DXL65549 EHH65521:EHH65549 ERD65521:ERD65549 FAZ65521:FAZ65549 FKV65521:FKV65549 FUR65521:FUR65549 GEN65521:GEN65549 GOJ65521:GOJ65549 GYF65521:GYF65549 HIB65521:HIB65549 HRX65521:HRX65549 IBT65521:IBT65549 ILP65521:ILP65549 IVL65521:IVL65549 JFH65521:JFH65549 JPD65521:JPD65549 JYZ65521:JYZ65549 KIV65521:KIV65549 KSR65521:KSR65549 LCN65521:LCN65549 LMJ65521:LMJ65549 LWF65521:LWF65549 MGB65521:MGB65549 MPX65521:MPX65549 MZT65521:MZT65549 NJP65521:NJP65549 NTL65521:NTL65549 ODH65521:ODH65549 OND65521:OND65549 OWZ65521:OWZ65549 PGV65521:PGV65549 PQR65521:PQR65549 QAN65521:QAN65549 QKJ65521:QKJ65549 QUF65521:QUF65549 REB65521:REB65549 RNX65521:RNX65549 RXT65521:RXT65549 SHP65521:SHP65549 SRL65521:SRL65549 TBH65521:TBH65549 TLD65521:TLD65549 TUZ65521:TUZ65549 UEV65521:UEV65549 UOR65521:UOR65549 UYN65521:UYN65549 VIJ65521:VIJ65549 VSF65521:VSF65549 WCB65521:WCB65549 WLX65521:WLX65549 WVT65521:WVT65549 JH131057:JH131085 TD131057:TD131085 ACZ131057:ACZ131085 AMV131057:AMV131085 AWR131057:AWR131085 BGN131057:BGN131085 BQJ131057:BQJ131085 CAF131057:CAF131085 CKB131057:CKB131085 CTX131057:CTX131085 DDT131057:DDT131085 DNP131057:DNP131085 DXL131057:DXL131085 EHH131057:EHH131085 ERD131057:ERD131085 FAZ131057:FAZ131085 FKV131057:FKV131085 FUR131057:FUR131085 GEN131057:GEN131085 GOJ131057:GOJ131085 GYF131057:GYF131085 HIB131057:HIB131085 HRX131057:HRX131085 IBT131057:IBT131085 ILP131057:ILP131085 IVL131057:IVL131085 JFH131057:JFH131085 JPD131057:JPD131085 JYZ131057:JYZ131085 KIV131057:KIV131085 KSR131057:KSR131085 LCN131057:LCN131085 LMJ131057:LMJ131085 LWF131057:LWF131085 MGB131057:MGB131085 MPX131057:MPX131085 MZT131057:MZT131085 NJP131057:NJP131085 NTL131057:NTL131085 ODH131057:ODH131085 OND131057:OND131085 OWZ131057:OWZ131085 PGV131057:PGV131085 PQR131057:PQR131085 QAN131057:QAN131085 QKJ131057:QKJ131085 QUF131057:QUF131085 REB131057:REB131085 RNX131057:RNX131085 RXT131057:RXT131085 SHP131057:SHP131085 SRL131057:SRL131085 TBH131057:TBH131085 TLD131057:TLD131085 TUZ131057:TUZ131085 UEV131057:UEV131085 UOR131057:UOR131085 UYN131057:UYN131085 VIJ131057:VIJ131085 VSF131057:VSF131085 WCB131057:WCB131085 WLX131057:WLX131085 WVT131057:WVT131085 JH196593:JH196621 TD196593:TD196621 ACZ196593:ACZ196621 AMV196593:AMV196621 AWR196593:AWR196621 BGN196593:BGN196621 BQJ196593:BQJ196621 CAF196593:CAF196621 CKB196593:CKB196621 CTX196593:CTX196621 DDT196593:DDT196621 DNP196593:DNP196621 DXL196593:DXL196621 EHH196593:EHH196621 ERD196593:ERD196621 FAZ196593:FAZ196621 FKV196593:FKV196621 FUR196593:FUR196621 GEN196593:GEN196621 GOJ196593:GOJ196621 GYF196593:GYF196621 HIB196593:HIB196621 HRX196593:HRX196621 IBT196593:IBT196621 ILP196593:ILP196621 IVL196593:IVL196621 JFH196593:JFH196621 JPD196593:JPD196621 JYZ196593:JYZ196621 KIV196593:KIV196621 KSR196593:KSR196621 LCN196593:LCN196621 LMJ196593:LMJ196621 LWF196593:LWF196621 MGB196593:MGB196621 MPX196593:MPX196621 MZT196593:MZT196621 NJP196593:NJP196621 NTL196593:NTL196621 ODH196593:ODH196621 OND196593:OND196621 OWZ196593:OWZ196621 PGV196593:PGV196621 PQR196593:PQR196621 QAN196593:QAN196621 QKJ196593:QKJ196621 QUF196593:QUF196621 REB196593:REB196621 RNX196593:RNX196621 RXT196593:RXT196621 SHP196593:SHP196621 SRL196593:SRL196621 TBH196593:TBH196621 TLD196593:TLD196621 TUZ196593:TUZ196621 UEV196593:UEV196621 UOR196593:UOR196621 UYN196593:UYN196621 VIJ196593:VIJ196621 VSF196593:VSF196621 WCB196593:WCB196621 WLX196593:WLX196621 WVT196593:WVT196621 JH262129:JH262157 TD262129:TD262157 ACZ262129:ACZ262157 AMV262129:AMV262157 AWR262129:AWR262157 BGN262129:BGN262157 BQJ262129:BQJ262157 CAF262129:CAF262157 CKB262129:CKB262157 CTX262129:CTX262157 DDT262129:DDT262157 DNP262129:DNP262157 DXL262129:DXL262157 EHH262129:EHH262157 ERD262129:ERD262157 FAZ262129:FAZ262157 FKV262129:FKV262157 FUR262129:FUR262157 GEN262129:GEN262157 GOJ262129:GOJ262157 GYF262129:GYF262157 HIB262129:HIB262157 HRX262129:HRX262157 IBT262129:IBT262157 ILP262129:ILP262157 IVL262129:IVL262157 JFH262129:JFH262157 JPD262129:JPD262157 JYZ262129:JYZ262157 KIV262129:KIV262157 KSR262129:KSR262157 LCN262129:LCN262157 LMJ262129:LMJ262157 LWF262129:LWF262157 MGB262129:MGB262157 MPX262129:MPX262157 MZT262129:MZT262157 NJP262129:NJP262157 NTL262129:NTL262157 ODH262129:ODH262157 OND262129:OND262157 OWZ262129:OWZ262157 PGV262129:PGV262157 PQR262129:PQR262157 QAN262129:QAN262157 QKJ262129:QKJ262157 QUF262129:QUF262157 REB262129:REB262157 RNX262129:RNX262157 RXT262129:RXT262157 SHP262129:SHP262157 SRL262129:SRL262157 TBH262129:TBH262157 TLD262129:TLD262157 TUZ262129:TUZ262157 UEV262129:UEV262157 UOR262129:UOR262157 UYN262129:UYN262157 VIJ262129:VIJ262157 VSF262129:VSF262157 WCB262129:WCB262157 WLX262129:WLX262157 WVT262129:WVT262157 JH327665:JH327693 TD327665:TD327693 ACZ327665:ACZ327693 AMV327665:AMV327693 AWR327665:AWR327693 BGN327665:BGN327693 BQJ327665:BQJ327693 CAF327665:CAF327693 CKB327665:CKB327693 CTX327665:CTX327693 DDT327665:DDT327693 DNP327665:DNP327693 DXL327665:DXL327693 EHH327665:EHH327693 ERD327665:ERD327693 FAZ327665:FAZ327693 FKV327665:FKV327693 FUR327665:FUR327693 GEN327665:GEN327693 GOJ327665:GOJ327693 GYF327665:GYF327693 HIB327665:HIB327693 HRX327665:HRX327693 IBT327665:IBT327693 ILP327665:ILP327693 IVL327665:IVL327693 JFH327665:JFH327693 JPD327665:JPD327693 JYZ327665:JYZ327693 KIV327665:KIV327693 KSR327665:KSR327693 LCN327665:LCN327693 LMJ327665:LMJ327693 LWF327665:LWF327693 MGB327665:MGB327693 MPX327665:MPX327693 MZT327665:MZT327693 NJP327665:NJP327693 NTL327665:NTL327693 ODH327665:ODH327693 OND327665:OND327693 OWZ327665:OWZ327693 PGV327665:PGV327693 PQR327665:PQR327693 QAN327665:QAN327693 QKJ327665:QKJ327693 QUF327665:QUF327693 REB327665:REB327693 RNX327665:RNX327693 RXT327665:RXT327693 SHP327665:SHP327693 SRL327665:SRL327693 TBH327665:TBH327693 TLD327665:TLD327693 TUZ327665:TUZ327693 UEV327665:UEV327693 UOR327665:UOR327693 UYN327665:UYN327693 VIJ327665:VIJ327693 VSF327665:VSF327693 WCB327665:WCB327693 WLX327665:WLX327693 WVT327665:WVT327693 JH393201:JH393229 TD393201:TD393229 ACZ393201:ACZ393229 AMV393201:AMV393229 AWR393201:AWR393229 BGN393201:BGN393229 BQJ393201:BQJ393229 CAF393201:CAF393229 CKB393201:CKB393229 CTX393201:CTX393229 DDT393201:DDT393229 DNP393201:DNP393229 DXL393201:DXL393229 EHH393201:EHH393229 ERD393201:ERD393229 FAZ393201:FAZ393229 FKV393201:FKV393229 FUR393201:FUR393229 GEN393201:GEN393229 GOJ393201:GOJ393229 GYF393201:GYF393229 HIB393201:HIB393229 HRX393201:HRX393229 IBT393201:IBT393229 ILP393201:ILP393229 IVL393201:IVL393229 JFH393201:JFH393229 JPD393201:JPD393229 JYZ393201:JYZ393229 KIV393201:KIV393229 KSR393201:KSR393229 LCN393201:LCN393229 LMJ393201:LMJ393229 LWF393201:LWF393229 MGB393201:MGB393229 MPX393201:MPX393229 MZT393201:MZT393229 NJP393201:NJP393229 NTL393201:NTL393229 ODH393201:ODH393229 OND393201:OND393229 OWZ393201:OWZ393229 PGV393201:PGV393229 PQR393201:PQR393229 QAN393201:QAN393229 QKJ393201:QKJ393229 QUF393201:QUF393229 REB393201:REB393229 RNX393201:RNX393229 RXT393201:RXT393229 SHP393201:SHP393229 SRL393201:SRL393229 TBH393201:TBH393229 TLD393201:TLD393229 TUZ393201:TUZ393229 UEV393201:UEV393229 UOR393201:UOR393229 UYN393201:UYN393229 VIJ393201:VIJ393229 VSF393201:VSF393229 WCB393201:WCB393229 WLX393201:WLX393229 WVT393201:WVT393229 JH458737:JH458765 TD458737:TD458765 ACZ458737:ACZ458765 AMV458737:AMV458765 AWR458737:AWR458765 BGN458737:BGN458765 BQJ458737:BQJ458765 CAF458737:CAF458765 CKB458737:CKB458765 CTX458737:CTX458765 DDT458737:DDT458765 DNP458737:DNP458765 DXL458737:DXL458765 EHH458737:EHH458765 ERD458737:ERD458765 FAZ458737:FAZ458765 FKV458737:FKV458765 FUR458737:FUR458765 GEN458737:GEN458765 GOJ458737:GOJ458765 GYF458737:GYF458765 HIB458737:HIB458765 HRX458737:HRX458765 IBT458737:IBT458765 ILP458737:ILP458765 IVL458737:IVL458765 JFH458737:JFH458765 JPD458737:JPD458765 JYZ458737:JYZ458765 KIV458737:KIV458765 KSR458737:KSR458765 LCN458737:LCN458765 LMJ458737:LMJ458765 LWF458737:LWF458765 MGB458737:MGB458765 MPX458737:MPX458765 MZT458737:MZT458765 NJP458737:NJP458765 NTL458737:NTL458765 ODH458737:ODH458765 OND458737:OND458765 OWZ458737:OWZ458765 PGV458737:PGV458765 PQR458737:PQR458765 QAN458737:QAN458765 QKJ458737:QKJ458765 QUF458737:QUF458765 REB458737:REB458765 RNX458737:RNX458765 RXT458737:RXT458765 SHP458737:SHP458765 SRL458737:SRL458765 TBH458737:TBH458765 TLD458737:TLD458765 TUZ458737:TUZ458765 UEV458737:UEV458765 UOR458737:UOR458765 UYN458737:UYN458765 VIJ458737:VIJ458765 VSF458737:VSF458765 WCB458737:WCB458765 WLX458737:WLX458765 WVT458737:WVT458765 JH524273:JH524301 TD524273:TD524301 ACZ524273:ACZ524301 AMV524273:AMV524301 AWR524273:AWR524301 BGN524273:BGN524301 BQJ524273:BQJ524301 CAF524273:CAF524301 CKB524273:CKB524301 CTX524273:CTX524301 DDT524273:DDT524301 DNP524273:DNP524301 DXL524273:DXL524301 EHH524273:EHH524301 ERD524273:ERD524301 FAZ524273:FAZ524301 FKV524273:FKV524301 FUR524273:FUR524301 GEN524273:GEN524301 GOJ524273:GOJ524301 GYF524273:GYF524301 HIB524273:HIB524301 HRX524273:HRX524301 IBT524273:IBT524301 ILP524273:ILP524301 IVL524273:IVL524301 JFH524273:JFH524301 JPD524273:JPD524301 JYZ524273:JYZ524301 KIV524273:KIV524301 KSR524273:KSR524301 LCN524273:LCN524301 LMJ524273:LMJ524301 LWF524273:LWF524301 MGB524273:MGB524301 MPX524273:MPX524301 MZT524273:MZT524301 NJP524273:NJP524301 NTL524273:NTL524301 ODH524273:ODH524301 OND524273:OND524301 OWZ524273:OWZ524301 PGV524273:PGV524301 PQR524273:PQR524301 QAN524273:QAN524301 QKJ524273:QKJ524301 QUF524273:QUF524301 REB524273:REB524301 RNX524273:RNX524301 RXT524273:RXT524301 SHP524273:SHP524301 SRL524273:SRL524301 TBH524273:TBH524301 TLD524273:TLD524301 TUZ524273:TUZ524301 UEV524273:UEV524301 UOR524273:UOR524301 UYN524273:UYN524301 VIJ524273:VIJ524301 VSF524273:VSF524301 WCB524273:WCB524301 WLX524273:WLX524301 WVT524273:WVT524301 JH589809:JH589837 TD589809:TD589837 ACZ589809:ACZ589837 AMV589809:AMV589837 AWR589809:AWR589837 BGN589809:BGN589837 BQJ589809:BQJ589837 CAF589809:CAF589837 CKB589809:CKB589837 CTX589809:CTX589837 DDT589809:DDT589837 DNP589809:DNP589837 DXL589809:DXL589837 EHH589809:EHH589837 ERD589809:ERD589837 FAZ589809:FAZ589837 FKV589809:FKV589837 FUR589809:FUR589837 GEN589809:GEN589837 GOJ589809:GOJ589837 GYF589809:GYF589837 HIB589809:HIB589837 HRX589809:HRX589837 IBT589809:IBT589837 ILP589809:ILP589837 IVL589809:IVL589837 JFH589809:JFH589837 JPD589809:JPD589837 JYZ589809:JYZ589837 KIV589809:KIV589837 KSR589809:KSR589837 LCN589809:LCN589837 LMJ589809:LMJ589837 LWF589809:LWF589837 MGB589809:MGB589837 MPX589809:MPX589837 MZT589809:MZT589837 NJP589809:NJP589837 NTL589809:NTL589837 ODH589809:ODH589837 OND589809:OND589837 OWZ589809:OWZ589837 PGV589809:PGV589837 PQR589809:PQR589837 QAN589809:QAN589837 QKJ589809:QKJ589837 QUF589809:QUF589837 REB589809:REB589837 RNX589809:RNX589837 RXT589809:RXT589837 SHP589809:SHP589837 SRL589809:SRL589837 TBH589809:TBH589837 TLD589809:TLD589837 TUZ589809:TUZ589837 UEV589809:UEV589837 UOR589809:UOR589837 UYN589809:UYN589837 VIJ589809:VIJ589837 VSF589809:VSF589837 WCB589809:WCB589837 WLX589809:WLX589837 WVT589809:WVT589837 JH655345:JH655373 TD655345:TD655373 ACZ655345:ACZ655373 AMV655345:AMV655373 AWR655345:AWR655373 BGN655345:BGN655373 BQJ655345:BQJ655373 CAF655345:CAF655373 CKB655345:CKB655373 CTX655345:CTX655373 DDT655345:DDT655373 DNP655345:DNP655373 DXL655345:DXL655373 EHH655345:EHH655373 ERD655345:ERD655373 FAZ655345:FAZ655373 FKV655345:FKV655373 FUR655345:FUR655373 GEN655345:GEN655373 GOJ655345:GOJ655373 GYF655345:GYF655373 HIB655345:HIB655373 HRX655345:HRX655373 IBT655345:IBT655373 ILP655345:ILP655373 IVL655345:IVL655373 JFH655345:JFH655373 JPD655345:JPD655373 JYZ655345:JYZ655373 KIV655345:KIV655373 KSR655345:KSR655373 LCN655345:LCN655373 LMJ655345:LMJ655373 LWF655345:LWF655373 MGB655345:MGB655373 MPX655345:MPX655373 MZT655345:MZT655373 NJP655345:NJP655373 NTL655345:NTL655373 ODH655345:ODH655373 OND655345:OND655373 OWZ655345:OWZ655373 PGV655345:PGV655373 PQR655345:PQR655373 QAN655345:QAN655373 QKJ655345:QKJ655373 QUF655345:QUF655373 REB655345:REB655373 RNX655345:RNX655373 RXT655345:RXT655373 SHP655345:SHP655373 SRL655345:SRL655373 TBH655345:TBH655373 TLD655345:TLD655373 TUZ655345:TUZ655373 UEV655345:UEV655373 UOR655345:UOR655373 UYN655345:UYN655373 VIJ655345:VIJ655373 VSF655345:VSF655373 WCB655345:WCB655373 WLX655345:WLX655373 WVT655345:WVT655373 JH720881:JH720909 TD720881:TD720909 ACZ720881:ACZ720909 AMV720881:AMV720909 AWR720881:AWR720909 BGN720881:BGN720909 BQJ720881:BQJ720909 CAF720881:CAF720909 CKB720881:CKB720909 CTX720881:CTX720909 DDT720881:DDT720909 DNP720881:DNP720909 DXL720881:DXL720909 EHH720881:EHH720909 ERD720881:ERD720909 FAZ720881:FAZ720909 FKV720881:FKV720909 FUR720881:FUR720909 GEN720881:GEN720909 GOJ720881:GOJ720909 GYF720881:GYF720909 HIB720881:HIB720909 HRX720881:HRX720909 IBT720881:IBT720909 ILP720881:ILP720909 IVL720881:IVL720909 JFH720881:JFH720909 JPD720881:JPD720909 JYZ720881:JYZ720909 KIV720881:KIV720909 KSR720881:KSR720909 LCN720881:LCN720909 LMJ720881:LMJ720909 LWF720881:LWF720909 MGB720881:MGB720909 MPX720881:MPX720909 MZT720881:MZT720909 NJP720881:NJP720909 NTL720881:NTL720909 ODH720881:ODH720909 OND720881:OND720909 OWZ720881:OWZ720909 PGV720881:PGV720909 PQR720881:PQR720909 QAN720881:QAN720909 QKJ720881:QKJ720909 QUF720881:QUF720909 REB720881:REB720909 RNX720881:RNX720909 RXT720881:RXT720909 SHP720881:SHP720909 SRL720881:SRL720909 TBH720881:TBH720909 TLD720881:TLD720909 TUZ720881:TUZ720909 UEV720881:UEV720909 UOR720881:UOR720909 UYN720881:UYN720909 VIJ720881:VIJ720909 VSF720881:VSF720909 WCB720881:WCB720909 WLX720881:WLX720909 WVT720881:WVT720909 JH786417:JH786445 TD786417:TD786445 ACZ786417:ACZ786445 AMV786417:AMV786445 AWR786417:AWR786445 BGN786417:BGN786445 BQJ786417:BQJ786445 CAF786417:CAF786445 CKB786417:CKB786445 CTX786417:CTX786445 DDT786417:DDT786445 DNP786417:DNP786445 DXL786417:DXL786445 EHH786417:EHH786445 ERD786417:ERD786445 FAZ786417:FAZ786445 FKV786417:FKV786445 FUR786417:FUR786445 GEN786417:GEN786445 GOJ786417:GOJ786445 GYF786417:GYF786445 HIB786417:HIB786445 HRX786417:HRX786445 IBT786417:IBT786445 ILP786417:ILP786445 IVL786417:IVL786445 JFH786417:JFH786445 JPD786417:JPD786445 JYZ786417:JYZ786445 KIV786417:KIV786445 KSR786417:KSR786445 LCN786417:LCN786445 LMJ786417:LMJ786445 LWF786417:LWF786445 MGB786417:MGB786445 MPX786417:MPX786445 MZT786417:MZT786445 NJP786417:NJP786445 NTL786417:NTL786445 ODH786417:ODH786445 OND786417:OND786445 OWZ786417:OWZ786445 PGV786417:PGV786445 PQR786417:PQR786445 QAN786417:QAN786445 QKJ786417:QKJ786445 QUF786417:QUF786445 REB786417:REB786445 RNX786417:RNX786445 RXT786417:RXT786445 SHP786417:SHP786445 SRL786417:SRL786445 TBH786417:TBH786445 TLD786417:TLD786445 TUZ786417:TUZ786445 UEV786417:UEV786445 UOR786417:UOR786445 UYN786417:UYN786445 VIJ786417:VIJ786445 VSF786417:VSF786445 WCB786417:WCB786445 WLX786417:WLX786445 WVT786417:WVT786445 JH851953:JH851981 TD851953:TD851981 ACZ851953:ACZ851981 AMV851953:AMV851981 AWR851953:AWR851981 BGN851953:BGN851981 BQJ851953:BQJ851981 CAF851953:CAF851981 CKB851953:CKB851981 CTX851953:CTX851981 DDT851953:DDT851981 DNP851953:DNP851981 DXL851953:DXL851981 EHH851953:EHH851981 ERD851953:ERD851981 FAZ851953:FAZ851981 FKV851953:FKV851981 FUR851953:FUR851981 GEN851953:GEN851981 GOJ851953:GOJ851981 GYF851953:GYF851981 HIB851953:HIB851981 HRX851953:HRX851981 IBT851953:IBT851981 ILP851953:ILP851981 IVL851953:IVL851981 JFH851953:JFH851981 JPD851953:JPD851981 JYZ851953:JYZ851981 KIV851953:KIV851981 KSR851953:KSR851981 LCN851953:LCN851981 LMJ851953:LMJ851981 LWF851953:LWF851981 MGB851953:MGB851981 MPX851953:MPX851981 MZT851953:MZT851981 NJP851953:NJP851981 NTL851953:NTL851981 ODH851953:ODH851981 OND851953:OND851981 OWZ851953:OWZ851981 PGV851953:PGV851981 PQR851953:PQR851981 QAN851953:QAN851981 QKJ851953:QKJ851981 QUF851953:QUF851981 REB851953:REB851981 RNX851953:RNX851981 RXT851953:RXT851981 SHP851953:SHP851981 SRL851953:SRL851981 TBH851953:TBH851981 TLD851953:TLD851981 TUZ851953:TUZ851981 UEV851953:UEV851981 UOR851953:UOR851981 UYN851953:UYN851981 VIJ851953:VIJ851981 VSF851953:VSF851981 WCB851953:WCB851981 WLX851953:WLX851981 WVT851953:WVT851981 JH917489:JH917517 TD917489:TD917517 ACZ917489:ACZ917517 AMV917489:AMV917517 AWR917489:AWR917517 BGN917489:BGN917517 BQJ917489:BQJ917517 CAF917489:CAF917517 CKB917489:CKB917517 CTX917489:CTX917517 DDT917489:DDT917517 DNP917489:DNP917517 DXL917489:DXL917517 EHH917489:EHH917517 ERD917489:ERD917517 FAZ917489:FAZ917517 FKV917489:FKV917517 FUR917489:FUR917517 GEN917489:GEN917517 GOJ917489:GOJ917517 GYF917489:GYF917517 HIB917489:HIB917517 HRX917489:HRX917517 IBT917489:IBT917517 ILP917489:ILP917517 IVL917489:IVL917517 JFH917489:JFH917517 JPD917489:JPD917517 JYZ917489:JYZ917517 KIV917489:KIV917517 KSR917489:KSR917517 LCN917489:LCN917517 LMJ917489:LMJ917517 LWF917489:LWF917517 MGB917489:MGB917517 MPX917489:MPX917517 MZT917489:MZT917517 NJP917489:NJP917517 NTL917489:NTL917517 ODH917489:ODH917517 OND917489:OND917517 OWZ917489:OWZ917517 PGV917489:PGV917517 PQR917489:PQR917517 QAN917489:QAN917517 QKJ917489:QKJ917517 QUF917489:QUF917517 REB917489:REB917517 RNX917489:RNX917517 RXT917489:RXT917517 SHP917489:SHP917517 SRL917489:SRL917517 TBH917489:TBH917517 TLD917489:TLD917517 TUZ917489:TUZ917517 UEV917489:UEV917517 UOR917489:UOR917517 UYN917489:UYN917517 VIJ917489:VIJ917517 VSF917489:VSF917517 WCB917489:WCB917517 WLX917489:WLX917517 WVT917489:WVT917517 JH983025:JH983053 TD983025:TD983053 ACZ983025:ACZ983053 AMV983025:AMV983053 AWR983025:AWR983053 BGN983025:BGN983053 BQJ983025:BQJ983053 CAF983025:CAF983053 CKB983025:CKB983053 CTX983025:CTX983053 DDT983025:DDT983053 DNP983025:DNP983053 DXL983025:DXL983053 EHH983025:EHH983053 ERD983025:ERD983053 FAZ983025:FAZ983053 FKV983025:FKV983053 FUR983025:FUR983053 GEN983025:GEN983053 GOJ983025:GOJ983053 GYF983025:GYF983053 HIB983025:HIB983053 HRX983025:HRX983053 IBT983025:IBT983053 ILP983025:ILP983053 IVL983025:IVL983053 JFH983025:JFH983053 JPD983025:JPD983053 JYZ983025:JYZ983053 KIV983025:KIV983053 KSR983025:KSR983053 LCN983025:LCN983053 LMJ983025:LMJ983053 LWF983025:LWF983053 MGB983025:MGB983053 MPX983025:MPX983053 MZT983025:MZT983053 NJP983025:NJP983053 NTL983025:NTL983053 ODH983025:ODH983053 OND983025:OND983053 OWZ983025:OWZ983053 PGV983025:PGV983053 PQR983025:PQR983053 QAN983025:QAN983053 QKJ983025:QKJ983053 QUF983025:QUF983053 REB983025:REB983053 RNX983025:RNX983053 RXT983025:RXT983053 SHP983025:SHP983053 SRL983025:SRL983053 TBH983025:TBH983053 TLD983025:TLD983053 TUZ983025:TUZ983053 UEV983025:UEV983053 UOR983025:UOR983053 UYN983025:UYN983053 VIJ983025:VIJ983053 VSF983025:VSF983053 WCB983025:WCB983053 WLX983025:WLX983053 WVT983025:WVT983053 JH65512:JH65515 TD65512:TD65515 ACZ65512:ACZ65515 AMV65512:AMV65515 AWR65512:AWR65515 BGN65512:BGN65515 BQJ65512:BQJ65515 CAF65512:CAF65515 CKB65512:CKB65515 CTX65512:CTX65515 DDT65512:DDT65515 DNP65512:DNP65515 DXL65512:DXL65515 EHH65512:EHH65515 ERD65512:ERD65515 FAZ65512:FAZ65515 FKV65512:FKV65515 FUR65512:FUR65515 GEN65512:GEN65515 GOJ65512:GOJ65515 GYF65512:GYF65515 HIB65512:HIB65515 HRX65512:HRX65515 IBT65512:IBT65515 ILP65512:ILP65515 IVL65512:IVL65515 JFH65512:JFH65515 JPD65512:JPD65515 JYZ65512:JYZ65515 KIV65512:KIV65515 KSR65512:KSR65515 LCN65512:LCN65515 LMJ65512:LMJ65515 LWF65512:LWF65515 MGB65512:MGB65515 MPX65512:MPX65515 MZT65512:MZT65515 NJP65512:NJP65515 NTL65512:NTL65515 ODH65512:ODH65515 OND65512:OND65515 OWZ65512:OWZ65515 PGV65512:PGV65515 PQR65512:PQR65515 QAN65512:QAN65515 QKJ65512:QKJ65515 QUF65512:QUF65515 REB65512:REB65515 RNX65512:RNX65515 RXT65512:RXT65515 SHP65512:SHP65515 SRL65512:SRL65515 TBH65512:TBH65515 TLD65512:TLD65515 TUZ65512:TUZ65515 UEV65512:UEV65515 UOR65512:UOR65515 UYN65512:UYN65515 VIJ65512:VIJ65515 VSF65512:VSF65515 WCB65512:WCB65515 WLX65512:WLX65515 WVT65512:WVT65515 JH131048:JH131051 TD131048:TD131051 ACZ131048:ACZ131051 AMV131048:AMV131051 AWR131048:AWR131051 BGN131048:BGN131051 BQJ131048:BQJ131051 CAF131048:CAF131051 CKB131048:CKB131051 CTX131048:CTX131051 DDT131048:DDT131051 DNP131048:DNP131051 DXL131048:DXL131051 EHH131048:EHH131051 ERD131048:ERD131051 FAZ131048:FAZ131051 FKV131048:FKV131051 FUR131048:FUR131051 GEN131048:GEN131051 GOJ131048:GOJ131051 GYF131048:GYF131051 HIB131048:HIB131051 HRX131048:HRX131051 IBT131048:IBT131051 ILP131048:ILP131051 IVL131048:IVL131051 JFH131048:JFH131051 JPD131048:JPD131051 JYZ131048:JYZ131051 KIV131048:KIV131051 KSR131048:KSR131051 LCN131048:LCN131051 LMJ131048:LMJ131051 LWF131048:LWF131051 MGB131048:MGB131051 MPX131048:MPX131051 MZT131048:MZT131051 NJP131048:NJP131051 NTL131048:NTL131051 ODH131048:ODH131051 OND131048:OND131051 OWZ131048:OWZ131051 PGV131048:PGV131051 PQR131048:PQR131051 QAN131048:QAN131051 QKJ131048:QKJ131051 QUF131048:QUF131051 REB131048:REB131051 RNX131048:RNX131051 RXT131048:RXT131051 SHP131048:SHP131051 SRL131048:SRL131051 TBH131048:TBH131051 TLD131048:TLD131051 TUZ131048:TUZ131051 UEV131048:UEV131051 UOR131048:UOR131051 UYN131048:UYN131051 VIJ131048:VIJ131051 VSF131048:VSF131051 WCB131048:WCB131051 WLX131048:WLX131051 WVT131048:WVT131051 JH196584:JH196587 TD196584:TD196587 ACZ196584:ACZ196587 AMV196584:AMV196587 AWR196584:AWR196587 BGN196584:BGN196587 BQJ196584:BQJ196587 CAF196584:CAF196587 CKB196584:CKB196587 CTX196584:CTX196587 DDT196584:DDT196587 DNP196584:DNP196587 DXL196584:DXL196587 EHH196584:EHH196587 ERD196584:ERD196587 FAZ196584:FAZ196587 FKV196584:FKV196587 FUR196584:FUR196587 GEN196584:GEN196587 GOJ196584:GOJ196587 GYF196584:GYF196587 HIB196584:HIB196587 HRX196584:HRX196587 IBT196584:IBT196587 ILP196584:ILP196587 IVL196584:IVL196587 JFH196584:JFH196587 JPD196584:JPD196587 JYZ196584:JYZ196587 KIV196584:KIV196587 KSR196584:KSR196587 LCN196584:LCN196587 LMJ196584:LMJ196587 LWF196584:LWF196587 MGB196584:MGB196587 MPX196584:MPX196587 MZT196584:MZT196587 NJP196584:NJP196587 NTL196584:NTL196587 ODH196584:ODH196587 OND196584:OND196587 OWZ196584:OWZ196587 PGV196584:PGV196587 PQR196584:PQR196587 QAN196584:QAN196587 QKJ196584:QKJ196587 QUF196584:QUF196587 REB196584:REB196587 RNX196584:RNX196587 RXT196584:RXT196587 SHP196584:SHP196587 SRL196584:SRL196587 TBH196584:TBH196587 TLD196584:TLD196587 TUZ196584:TUZ196587 UEV196584:UEV196587 UOR196584:UOR196587 UYN196584:UYN196587 VIJ196584:VIJ196587 VSF196584:VSF196587 WCB196584:WCB196587 WLX196584:WLX196587 WVT196584:WVT196587 JH262120:JH262123 TD262120:TD262123 ACZ262120:ACZ262123 AMV262120:AMV262123 AWR262120:AWR262123 BGN262120:BGN262123 BQJ262120:BQJ262123 CAF262120:CAF262123 CKB262120:CKB262123 CTX262120:CTX262123 DDT262120:DDT262123 DNP262120:DNP262123 DXL262120:DXL262123 EHH262120:EHH262123 ERD262120:ERD262123 FAZ262120:FAZ262123 FKV262120:FKV262123 FUR262120:FUR262123 GEN262120:GEN262123 GOJ262120:GOJ262123 GYF262120:GYF262123 HIB262120:HIB262123 HRX262120:HRX262123 IBT262120:IBT262123 ILP262120:ILP262123 IVL262120:IVL262123 JFH262120:JFH262123 JPD262120:JPD262123 JYZ262120:JYZ262123 KIV262120:KIV262123 KSR262120:KSR262123 LCN262120:LCN262123 LMJ262120:LMJ262123 LWF262120:LWF262123 MGB262120:MGB262123 MPX262120:MPX262123 MZT262120:MZT262123 NJP262120:NJP262123 NTL262120:NTL262123 ODH262120:ODH262123 OND262120:OND262123 OWZ262120:OWZ262123 PGV262120:PGV262123 PQR262120:PQR262123 QAN262120:QAN262123 QKJ262120:QKJ262123 QUF262120:QUF262123 REB262120:REB262123 RNX262120:RNX262123 RXT262120:RXT262123 SHP262120:SHP262123 SRL262120:SRL262123 TBH262120:TBH262123 TLD262120:TLD262123 TUZ262120:TUZ262123 UEV262120:UEV262123 UOR262120:UOR262123 UYN262120:UYN262123 VIJ262120:VIJ262123 VSF262120:VSF262123 WCB262120:WCB262123 WLX262120:WLX262123 WVT262120:WVT262123 JH327656:JH327659 TD327656:TD327659 ACZ327656:ACZ327659 AMV327656:AMV327659 AWR327656:AWR327659 BGN327656:BGN327659 BQJ327656:BQJ327659 CAF327656:CAF327659 CKB327656:CKB327659 CTX327656:CTX327659 DDT327656:DDT327659 DNP327656:DNP327659 DXL327656:DXL327659 EHH327656:EHH327659 ERD327656:ERD327659 FAZ327656:FAZ327659 FKV327656:FKV327659 FUR327656:FUR327659 GEN327656:GEN327659 GOJ327656:GOJ327659 GYF327656:GYF327659 HIB327656:HIB327659 HRX327656:HRX327659 IBT327656:IBT327659 ILP327656:ILP327659 IVL327656:IVL327659 JFH327656:JFH327659 JPD327656:JPD327659 JYZ327656:JYZ327659 KIV327656:KIV327659 KSR327656:KSR327659 LCN327656:LCN327659 LMJ327656:LMJ327659 LWF327656:LWF327659 MGB327656:MGB327659 MPX327656:MPX327659 MZT327656:MZT327659 NJP327656:NJP327659 NTL327656:NTL327659 ODH327656:ODH327659 OND327656:OND327659 OWZ327656:OWZ327659 PGV327656:PGV327659 PQR327656:PQR327659 QAN327656:QAN327659 QKJ327656:QKJ327659 QUF327656:QUF327659 REB327656:REB327659 RNX327656:RNX327659 RXT327656:RXT327659 SHP327656:SHP327659 SRL327656:SRL327659 TBH327656:TBH327659 TLD327656:TLD327659 TUZ327656:TUZ327659 UEV327656:UEV327659 UOR327656:UOR327659 UYN327656:UYN327659 VIJ327656:VIJ327659 VSF327656:VSF327659 WCB327656:WCB327659 WLX327656:WLX327659 WVT327656:WVT327659 JH393192:JH393195 TD393192:TD393195 ACZ393192:ACZ393195 AMV393192:AMV393195 AWR393192:AWR393195 BGN393192:BGN393195 BQJ393192:BQJ393195 CAF393192:CAF393195 CKB393192:CKB393195 CTX393192:CTX393195 DDT393192:DDT393195 DNP393192:DNP393195 DXL393192:DXL393195 EHH393192:EHH393195 ERD393192:ERD393195 FAZ393192:FAZ393195 FKV393192:FKV393195 FUR393192:FUR393195 GEN393192:GEN393195 GOJ393192:GOJ393195 GYF393192:GYF393195 HIB393192:HIB393195 HRX393192:HRX393195 IBT393192:IBT393195 ILP393192:ILP393195 IVL393192:IVL393195 JFH393192:JFH393195 JPD393192:JPD393195 JYZ393192:JYZ393195 KIV393192:KIV393195 KSR393192:KSR393195 LCN393192:LCN393195 LMJ393192:LMJ393195 LWF393192:LWF393195 MGB393192:MGB393195 MPX393192:MPX393195 MZT393192:MZT393195 NJP393192:NJP393195 NTL393192:NTL393195 ODH393192:ODH393195 OND393192:OND393195 OWZ393192:OWZ393195 PGV393192:PGV393195 PQR393192:PQR393195 QAN393192:QAN393195 QKJ393192:QKJ393195 QUF393192:QUF393195 REB393192:REB393195 RNX393192:RNX393195 RXT393192:RXT393195 SHP393192:SHP393195 SRL393192:SRL393195 TBH393192:TBH393195 TLD393192:TLD393195 TUZ393192:TUZ393195 UEV393192:UEV393195 UOR393192:UOR393195 UYN393192:UYN393195 VIJ393192:VIJ393195 VSF393192:VSF393195 WCB393192:WCB393195 WLX393192:WLX393195 WVT393192:WVT393195 JH458728:JH458731 TD458728:TD458731 ACZ458728:ACZ458731 AMV458728:AMV458731 AWR458728:AWR458731 BGN458728:BGN458731 BQJ458728:BQJ458731 CAF458728:CAF458731 CKB458728:CKB458731 CTX458728:CTX458731 DDT458728:DDT458731 DNP458728:DNP458731 DXL458728:DXL458731 EHH458728:EHH458731 ERD458728:ERD458731 FAZ458728:FAZ458731 FKV458728:FKV458731 FUR458728:FUR458731 GEN458728:GEN458731 GOJ458728:GOJ458731 GYF458728:GYF458731 HIB458728:HIB458731 HRX458728:HRX458731 IBT458728:IBT458731 ILP458728:ILP458731 IVL458728:IVL458731 JFH458728:JFH458731 JPD458728:JPD458731 JYZ458728:JYZ458731 KIV458728:KIV458731 KSR458728:KSR458731 LCN458728:LCN458731 LMJ458728:LMJ458731 LWF458728:LWF458731 MGB458728:MGB458731 MPX458728:MPX458731 MZT458728:MZT458731 NJP458728:NJP458731 NTL458728:NTL458731 ODH458728:ODH458731 OND458728:OND458731 OWZ458728:OWZ458731 PGV458728:PGV458731 PQR458728:PQR458731 QAN458728:QAN458731 QKJ458728:QKJ458731 QUF458728:QUF458731 REB458728:REB458731 RNX458728:RNX458731 RXT458728:RXT458731 SHP458728:SHP458731 SRL458728:SRL458731 TBH458728:TBH458731 TLD458728:TLD458731 TUZ458728:TUZ458731 UEV458728:UEV458731 UOR458728:UOR458731 UYN458728:UYN458731 VIJ458728:VIJ458731 VSF458728:VSF458731 WCB458728:WCB458731 WLX458728:WLX458731 WVT458728:WVT458731 JH524264:JH524267 TD524264:TD524267 ACZ524264:ACZ524267 AMV524264:AMV524267 AWR524264:AWR524267 BGN524264:BGN524267 BQJ524264:BQJ524267 CAF524264:CAF524267 CKB524264:CKB524267 CTX524264:CTX524267 DDT524264:DDT524267 DNP524264:DNP524267 DXL524264:DXL524267 EHH524264:EHH524267 ERD524264:ERD524267 FAZ524264:FAZ524267 FKV524264:FKV524267 FUR524264:FUR524267 GEN524264:GEN524267 GOJ524264:GOJ524267 GYF524264:GYF524267 HIB524264:HIB524267 HRX524264:HRX524267 IBT524264:IBT524267 ILP524264:ILP524267 IVL524264:IVL524267 JFH524264:JFH524267 JPD524264:JPD524267 JYZ524264:JYZ524267 KIV524264:KIV524267 KSR524264:KSR524267 LCN524264:LCN524267 LMJ524264:LMJ524267 LWF524264:LWF524267 MGB524264:MGB524267 MPX524264:MPX524267 MZT524264:MZT524267 NJP524264:NJP524267 NTL524264:NTL524267 ODH524264:ODH524267 OND524264:OND524267 OWZ524264:OWZ524267 PGV524264:PGV524267 PQR524264:PQR524267 QAN524264:QAN524267 QKJ524264:QKJ524267 QUF524264:QUF524267 REB524264:REB524267 RNX524264:RNX524267 RXT524264:RXT524267 SHP524264:SHP524267 SRL524264:SRL524267 TBH524264:TBH524267 TLD524264:TLD524267 TUZ524264:TUZ524267 UEV524264:UEV524267 UOR524264:UOR524267 UYN524264:UYN524267 VIJ524264:VIJ524267 VSF524264:VSF524267 WCB524264:WCB524267 WLX524264:WLX524267 WVT524264:WVT524267 JH589800:JH589803 TD589800:TD589803 ACZ589800:ACZ589803 AMV589800:AMV589803 AWR589800:AWR589803 BGN589800:BGN589803 BQJ589800:BQJ589803 CAF589800:CAF589803 CKB589800:CKB589803 CTX589800:CTX589803 DDT589800:DDT589803 DNP589800:DNP589803 DXL589800:DXL589803 EHH589800:EHH589803 ERD589800:ERD589803 FAZ589800:FAZ589803 FKV589800:FKV589803 FUR589800:FUR589803 GEN589800:GEN589803 GOJ589800:GOJ589803 GYF589800:GYF589803 HIB589800:HIB589803 HRX589800:HRX589803 IBT589800:IBT589803 ILP589800:ILP589803 IVL589800:IVL589803 JFH589800:JFH589803 JPD589800:JPD589803 JYZ589800:JYZ589803 KIV589800:KIV589803 KSR589800:KSR589803 LCN589800:LCN589803 LMJ589800:LMJ589803 LWF589800:LWF589803 MGB589800:MGB589803 MPX589800:MPX589803 MZT589800:MZT589803 NJP589800:NJP589803 NTL589800:NTL589803 ODH589800:ODH589803 OND589800:OND589803 OWZ589800:OWZ589803 PGV589800:PGV589803 PQR589800:PQR589803 QAN589800:QAN589803 QKJ589800:QKJ589803 QUF589800:QUF589803 REB589800:REB589803 RNX589800:RNX589803 RXT589800:RXT589803 SHP589800:SHP589803 SRL589800:SRL589803 TBH589800:TBH589803 TLD589800:TLD589803 TUZ589800:TUZ589803 UEV589800:UEV589803 UOR589800:UOR589803 UYN589800:UYN589803 VIJ589800:VIJ589803 VSF589800:VSF589803 WCB589800:WCB589803 WLX589800:WLX589803 WVT589800:WVT589803 JH655336:JH655339 TD655336:TD655339 ACZ655336:ACZ655339 AMV655336:AMV655339 AWR655336:AWR655339 BGN655336:BGN655339 BQJ655336:BQJ655339 CAF655336:CAF655339 CKB655336:CKB655339 CTX655336:CTX655339 DDT655336:DDT655339 DNP655336:DNP655339 DXL655336:DXL655339 EHH655336:EHH655339 ERD655336:ERD655339 FAZ655336:FAZ655339 FKV655336:FKV655339 FUR655336:FUR655339 GEN655336:GEN655339 GOJ655336:GOJ655339 GYF655336:GYF655339 HIB655336:HIB655339 HRX655336:HRX655339 IBT655336:IBT655339 ILP655336:ILP655339 IVL655336:IVL655339 JFH655336:JFH655339 JPD655336:JPD655339 JYZ655336:JYZ655339 KIV655336:KIV655339 KSR655336:KSR655339 LCN655336:LCN655339 LMJ655336:LMJ655339 LWF655336:LWF655339 MGB655336:MGB655339 MPX655336:MPX655339 MZT655336:MZT655339 NJP655336:NJP655339 NTL655336:NTL655339 ODH655336:ODH655339 OND655336:OND655339 OWZ655336:OWZ655339 PGV655336:PGV655339 PQR655336:PQR655339 QAN655336:QAN655339 QKJ655336:QKJ655339 QUF655336:QUF655339 REB655336:REB655339 RNX655336:RNX655339 RXT655336:RXT655339 SHP655336:SHP655339 SRL655336:SRL655339 TBH655336:TBH655339 TLD655336:TLD655339 TUZ655336:TUZ655339 UEV655336:UEV655339 UOR655336:UOR655339 UYN655336:UYN655339 VIJ655336:VIJ655339 VSF655336:VSF655339 WCB655336:WCB655339 WLX655336:WLX655339 WVT655336:WVT655339 JH720872:JH720875 TD720872:TD720875 ACZ720872:ACZ720875 AMV720872:AMV720875 AWR720872:AWR720875 BGN720872:BGN720875 BQJ720872:BQJ720875 CAF720872:CAF720875 CKB720872:CKB720875 CTX720872:CTX720875 DDT720872:DDT720875 DNP720872:DNP720875 DXL720872:DXL720875 EHH720872:EHH720875 ERD720872:ERD720875 FAZ720872:FAZ720875 FKV720872:FKV720875 FUR720872:FUR720875 GEN720872:GEN720875 GOJ720872:GOJ720875 GYF720872:GYF720875 HIB720872:HIB720875 HRX720872:HRX720875 IBT720872:IBT720875 ILP720872:ILP720875 IVL720872:IVL720875 JFH720872:JFH720875 JPD720872:JPD720875 JYZ720872:JYZ720875 KIV720872:KIV720875 KSR720872:KSR720875 LCN720872:LCN720875 LMJ720872:LMJ720875 LWF720872:LWF720875 MGB720872:MGB720875 MPX720872:MPX720875 MZT720872:MZT720875 NJP720872:NJP720875 NTL720872:NTL720875 ODH720872:ODH720875 OND720872:OND720875 OWZ720872:OWZ720875 PGV720872:PGV720875 PQR720872:PQR720875 QAN720872:QAN720875 QKJ720872:QKJ720875 QUF720872:QUF720875 REB720872:REB720875 RNX720872:RNX720875 RXT720872:RXT720875 SHP720872:SHP720875 SRL720872:SRL720875 TBH720872:TBH720875 TLD720872:TLD720875 TUZ720872:TUZ720875 UEV720872:UEV720875 UOR720872:UOR720875 UYN720872:UYN720875 VIJ720872:VIJ720875 VSF720872:VSF720875 WCB720872:WCB720875 WLX720872:WLX720875 WVT720872:WVT720875 JH786408:JH786411 TD786408:TD786411 ACZ786408:ACZ786411 AMV786408:AMV786411 AWR786408:AWR786411 BGN786408:BGN786411 BQJ786408:BQJ786411 CAF786408:CAF786411 CKB786408:CKB786411 CTX786408:CTX786411 DDT786408:DDT786411 DNP786408:DNP786411 DXL786408:DXL786411 EHH786408:EHH786411 ERD786408:ERD786411 FAZ786408:FAZ786411 FKV786408:FKV786411 FUR786408:FUR786411 GEN786408:GEN786411 GOJ786408:GOJ786411 GYF786408:GYF786411 HIB786408:HIB786411 HRX786408:HRX786411 IBT786408:IBT786411 ILP786408:ILP786411 IVL786408:IVL786411 JFH786408:JFH786411 JPD786408:JPD786411 JYZ786408:JYZ786411 KIV786408:KIV786411 KSR786408:KSR786411 LCN786408:LCN786411 LMJ786408:LMJ786411 LWF786408:LWF786411 MGB786408:MGB786411 MPX786408:MPX786411 MZT786408:MZT786411 NJP786408:NJP786411 NTL786408:NTL786411 ODH786408:ODH786411 OND786408:OND786411 OWZ786408:OWZ786411 PGV786408:PGV786411 PQR786408:PQR786411 QAN786408:QAN786411 QKJ786408:QKJ786411 QUF786408:QUF786411 REB786408:REB786411 RNX786408:RNX786411 RXT786408:RXT786411 SHP786408:SHP786411 SRL786408:SRL786411 TBH786408:TBH786411 TLD786408:TLD786411 TUZ786408:TUZ786411 UEV786408:UEV786411 UOR786408:UOR786411 UYN786408:UYN786411 VIJ786408:VIJ786411 VSF786408:VSF786411 WCB786408:WCB786411 WLX786408:WLX786411 WVT786408:WVT786411 JH851944:JH851947 TD851944:TD851947 ACZ851944:ACZ851947 AMV851944:AMV851947 AWR851944:AWR851947 BGN851944:BGN851947 BQJ851944:BQJ851947 CAF851944:CAF851947 CKB851944:CKB851947 CTX851944:CTX851947 DDT851944:DDT851947 DNP851944:DNP851947 DXL851944:DXL851947 EHH851944:EHH851947 ERD851944:ERD851947 FAZ851944:FAZ851947 FKV851944:FKV851947 FUR851944:FUR851947 GEN851944:GEN851947 GOJ851944:GOJ851947 GYF851944:GYF851947 HIB851944:HIB851947 HRX851944:HRX851947 IBT851944:IBT851947 ILP851944:ILP851947 IVL851944:IVL851947 JFH851944:JFH851947 JPD851944:JPD851947 JYZ851944:JYZ851947 KIV851944:KIV851947 KSR851944:KSR851947 LCN851944:LCN851947 LMJ851944:LMJ851947 LWF851944:LWF851947 MGB851944:MGB851947 MPX851944:MPX851947 MZT851944:MZT851947 NJP851944:NJP851947 NTL851944:NTL851947 ODH851944:ODH851947 OND851944:OND851947 OWZ851944:OWZ851947 PGV851944:PGV851947 PQR851944:PQR851947 QAN851944:QAN851947 QKJ851944:QKJ851947 QUF851944:QUF851947 REB851944:REB851947 RNX851944:RNX851947 RXT851944:RXT851947 SHP851944:SHP851947 SRL851944:SRL851947 TBH851944:TBH851947 TLD851944:TLD851947 TUZ851944:TUZ851947 UEV851944:UEV851947 UOR851944:UOR851947 UYN851944:UYN851947 VIJ851944:VIJ851947 VSF851944:VSF851947 WCB851944:WCB851947 WLX851944:WLX851947 WVT851944:WVT851947 JH917480:JH917483 TD917480:TD917483 ACZ917480:ACZ917483 AMV917480:AMV917483 AWR917480:AWR917483 BGN917480:BGN917483 BQJ917480:BQJ917483 CAF917480:CAF917483 CKB917480:CKB917483 CTX917480:CTX917483 DDT917480:DDT917483 DNP917480:DNP917483 DXL917480:DXL917483 EHH917480:EHH917483 ERD917480:ERD917483 FAZ917480:FAZ917483 FKV917480:FKV917483 FUR917480:FUR917483 GEN917480:GEN917483 GOJ917480:GOJ917483 GYF917480:GYF917483 HIB917480:HIB917483 HRX917480:HRX917483 IBT917480:IBT917483 ILP917480:ILP917483 IVL917480:IVL917483 JFH917480:JFH917483 JPD917480:JPD917483 JYZ917480:JYZ917483 KIV917480:KIV917483 KSR917480:KSR917483 LCN917480:LCN917483 LMJ917480:LMJ917483 LWF917480:LWF917483 MGB917480:MGB917483 MPX917480:MPX917483 MZT917480:MZT917483 NJP917480:NJP917483 NTL917480:NTL917483 ODH917480:ODH917483 OND917480:OND917483 OWZ917480:OWZ917483 PGV917480:PGV917483 PQR917480:PQR917483 QAN917480:QAN917483 QKJ917480:QKJ917483 QUF917480:QUF917483 REB917480:REB917483 RNX917480:RNX917483 RXT917480:RXT917483 SHP917480:SHP917483 SRL917480:SRL917483 TBH917480:TBH917483 TLD917480:TLD917483 TUZ917480:TUZ917483 UEV917480:UEV917483 UOR917480:UOR917483 UYN917480:UYN917483 VIJ917480:VIJ917483 VSF917480:VSF917483 WCB917480:WCB917483 WLX917480:WLX917483 WVT917480:WVT917483 JH983016:JH983019 TD983016:TD983019 ACZ983016:ACZ983019 AMV983016:AMV983019 AWR983016:AWR983019 BGN983016:BGN983019 BQJ983016:BQJ983019 CAF983016:CAF983019 CKB983016:CKB983019 CTX983016:CTX983019 DDT983016:DDT983019 DNP983016:DNP983019 DXL983016:DXL983019 EHH983016:EHH983019 ERD983016:ERD983019 FAZ983016:FAZ983019 FKV983016:FKV983019 FUR983016:FUR983019 GEN983016:GEN983019 GOJ983016:GOJ983019 GYF983016:GYF983019 HIB983016:HIB983019 HRX983016:HRX983019 IBT983016:IBT983019 ILP983016:ILP983019 IVL983016:IVL983019 JFH983016:JFH983019 JPD983016:JPD983019 JYZ983016:JYZ983019 KIV983016:KIV983019 KSR983016:KSR983019 LCN983016:LCN983019 LMJ983016:LMJ983019 LWF983016:LWF983019 MGB983016:MGB983019 MPX983016:MPX983019 MZT983016:MZT983019 NJP983016:NJP983019 NTL983016:NTL983019 ODH983016:ODH983019 OND983016:OND983019 OWZ983016:OWZ983019 PGV983016:PGV983019 PQR983016:PQR983019 QAN983016:QAN983019 QKJ983016:QKJ983019 QUF983016:QUF983019 REB983016:REB983019 RNX983016:RNX983019 RXT983016:RXT983019 SHP983016:SHP983019 SRL983016:SRL983019 TBH983016:TBH983019 TLD983016:TLD983019 TUZ983016:TUZ983019 UEV983016:UEV983019 UOR983016:UOR983019 UYN983016:UYN983019 VIJ983016:VIJ983019 VSF983016:VSF983019 WCB983016:WCB983019 WLX983016:WLX983019 WVT983016:WVT983019 JH65488:JH65492 TD65488:TD65492 ACZ65488:ACZ65492 AMV65488:AMV65492 AWR65488:AWR65492 BGN65488:BGN65492 BQJ65488:BQJ65492 CAF65488:CAF65492 CKB65488:CKB65492 CTX65488:CTX65492 DDT65488:DDT65492 DNP65488:DNP65492 DXL65488:DXL65492 EHH65488:EHH65492 ERD65488:ERD65492 FAZ65488:FAZ65492 FKV65488:FKV65492 FUR65488:FUR65492 GEN65488:GEN65492 GOJ65488:GOJ65492 GYF65488:GYF65492 HIB65488:HIB65492 HRX65488:HRX65492 IBT65488:IBT65492 ILP65488:ILP65492 IVL65488:IVL65492 JFH65488:JFH65492 JPD65488:JPD65492 JYZ65488:JYZ65492 KIV65488:KIV65492 KSR65488:KSR65492 LCN65488:LCN65492 LMJ65488:LMJ65492 LWF65488:LWF65492 MGB65488:MGB65492 MPX65488:MPX65492 MZT65488:MZT65492 NJP65488:NJP65492 NTL65488:NTL65492 ODH65488:ODH65492 OND65488:OND65492 OWZ65488:OWZ65492 PGV65488:PGV65492 PQR65488:PQR65492 QAN65488:QAN65492 QKJ65488:QKJ65492 QUF65488:QUF65492 REB65488:REB65492 RNX65488:RNX65492 RXT65488:RXT65492 SHP65488:SHP65492 SRL65488:SRL65492 TBH65488:TBH65492 TLD65488:TLD65492 TUZ65488:TUZ65492 UEV65488:UEV65492 UOR65488:UOR65492 UYN65488:UYN65492 VIJ65488:VIJ65492 VSF65488:VSF65492 WCB65488:WCB65492 WLX65488:WLX65492 WVT65488:WVT65492 JH131024:JH131028 TD131024:TD131028 ACZ131024:ACZ131028 AMV131024:AMV131028 AWR131024:AWR131028 BGN131024:BGN131028 BQJ131024:BQJ131028 CAF131024:CAF131028 CKB131024:CKB131028 CTX131024:CTX131028 DDT131024:DDT131028 DNP131024:DNP131028 DXL131024:DXL131028 EHH131024:EHH131028 ERD131024:ERD131028 FAZ131024:FAZ131028 FKV131024:FKV131028 FUR131024:FUR131028 GEN131024:GEN131028 GOJ131024:GOJ131028 GYF131024:GYF131028 HIB131024:HIB131028 HRX131024:HRX131028 IBT131024:IBT131028 ILP131024:ILP131028 IVL131024:IVL131028 JFH131024:JFH131028 JPD131024:JPD131028 JYZ131024:JYZ131028 KIV131024:KIV131028 KSR131024:KSR131028 LCN131024:LCN131028 LMJ131024:LMJ131028 LWF131024:LWF131028 MGB131024:MGB131028 MPX131024:MPX131028 MZT131024:MZT131028 NJP131024:NJP131028 NTL131024:NTL131028 ODH131024:ODH131028 OND131024:OND131028 OWZ131024:OWZ131028 PGV131024:PGV131028 PQR131024:PQR131028 QAN131024:QAN131028 QKJ131024:QKJ131028 QUF131024:QUF131028 REB131024:REB131028 RNX131024:RNX131028 RXT131024:RXT131028 SHP131024:SHP131028 SRL131024:SRL131028 TBH131024:TBH131028 TLD131024:TLD131028 TUZ131024:TUZ131028 UEV131024:UEV131028 UOR131024:UOR131028 UYN131024:UYN131028 VIJ131024:VIJ131028 VSF131024:VSF131028 WCB131024:WCB131028 WLX131024:WLX131028 WVT131024:WVT131028 JH196560:JH196564 TD196560:TD196564 ACZ196560:ACZ196564 AMV196560:AMV196564 AWR196560:AWR196564 BGN196560:BGN196564 BQJ196560:BQJ196564 CAF196560:CAF196564 CKB196560:CKB196564 CTX196560:CTX196564 DDT196560:DDT196564 DNP196560:DNP196564 DXL196560:DXL196564 EHH196560:EHH196564 ERD196560:ERD196564 FAZ196560:FAZ196564 FKV196560:FKV196564 FUR196560:FUR196564 GEN196560:GEN196564 GOJ196560:GOJ196564 GYF196560:GYF196564 HIB196560:HIB196564 HRX196560:HRX196564 IBT196560:IBT196564 ILP196560:ILP196564 IVL196560:IVL196564 JFH196560:JFH196564 JPD196560:JPD196564 JYZ196560:JYZ196564 KIV196560:KIV196564 KSR196560:KSR196564 LCN196560:LCN196564 LMJ196560:LMJ196564 LWF196560:LWF196564 MGB196560:MGB196564 MPX196560:MPX196564 MZT196560:MZT196564 NJP196560:NJP196564 NTL196560:NTL196564 ODH196560:ODH196564 OND196560:OND196564 OWZ196560:OWZ196564 PGV196560:PGV196564 PQR196560:PQR196564 QAN196560:QAN196564 QKJ196560:QKJ196564 QUF196560:QUF196564 REB196560:REB196564 RNX196560:RNX196564 RXT196560:RXT196564 SHP196560:SHP196564 SRL196560:SRL196564 TBH196560:TBH196564 TLD196560:TLD196564 TUZ196560:TUZ196564 UEV196560:UEV196564 UOR196560:UOR196564 UYN196560:UYN196564 VIJ196560:VIJ196564 VSF196560:VSF196564 WCB196560:WCB196564 WLX196560:WLX196564 WVT196560:WVT196564 JH262096:JH262100 TD262096:TD262100 ACZ262096:ACZ262100 AMV262096:AMV262100 AWR262096:AWR262100 BGN262096:BGN262100 BQJ262096:BQJ262100 CAF262096:CAF262100 CKB262096:CKB262100 CTX262096:CTX262100 DDT262096:DDT262100 DNP262096:DNP262100 DXL262096:DXL262100 EHH262096:EHH262100 ERD262096:ERD262100 FAZ262096:FAZ262100 FKV262096:FKV262100 FUR262096:FUR262100 GEN262096:GEN262100 GOJ262096:GOJ262100 GYF262096:GYF262100 HIB262096:HIB262100 HRX262096:HRX262100 IBT262096:IBT262100 ILP262096:ILP262100 IVL262096:IVL262100 JFH262096:JFH262100 JPD262096:JPD262100 JYZ262096:JYZ262100 KIV262096:KIV262100 KSR262096:KSR262100 LCN262096:LCN262100 LMJ262096:LMJ262100 LWF262096:LWF262100 MGB262096:MGB262100 MPX262096:MPX262100 MZT262096:MZT262100 NJP262096:NJP262100 NTL262096:NTL262100 ODH262096:ODH262100 OND262096:OND262100 OWZ262096:OWZ262100 PGV262096:PGV262100 PQR262096:PQR262100 QAN262096:QAN262100 QKJ262096:QKJ262100 QUF262096:QUF262100 REB262096:REB262100 RNX262096:RNX262100 RXT262096:RXT262100 SHP262096:SHP262100 SRL262096:SRL262100 TBH262096:TBH262100 TLD262096:TLD262100 TUZ262096:TUZ262100 UEV262096:UEV262100 UOR262096:UOR262100 UYN262096:UYN262100 VIJ262096:VIJ262100 VSF262096:VSF262100 WCB262096:WCB262100 WLX262096:WLX262100 WVT262096:WVT262100 JH327632:JH327636 TD327632:TD327636 ACZ327632:ACZ327636 AMV327632:AMV327636 AWR327632:AWR327636 BGN327632:BGN327636 BQJ327632:BQJ327636 CAF327632:CAF327636 CKB327632:CKB327636 CTX327632:CTX327636 DDT327632:DDT327636 DNP327632:DNP327636 DXL327632:DXL327636 EHH327632:EHH327636 ERD327632:ERD327636 FAZ327632:FAZ327636 FKV327632:FKV327636 FUR327632:FUR327636 GEN327632:GEN327636 GOJ327632:GOJ327636 GYF327632:GYF327636 HIB327632:HIB327636 HRX327632:HRX327636 IBT327632:IBT327636 ILP327632:ILP327636 IVL327632:IVL327636 JFH327632:JFH327636 JPD327632:JPD327636 JYZ327632:JYZ327636 KIV327632:KIV327636 KSR327632:KSR327636 LCN327632:LCN327636 LMJ327632:LMJ327636 LWF327632:LWF327636 MGB327632:MGB327636 MPX327632:MPX327636 MZT327632:MZT327636 NJP327632:NJP327636 NTL327632:NTL327636 ODH327632:ODH327636 OND327632:OND327636 OWZ327632:OWZ327636 PGV327632:PGV327636 PQR327632:PQR327636 QAN327632:QAN327636 QKJ327632:QKJ327636 QUF327632:QUF327636 REB327632:REB327636 RNX327632:RNX327636 RXT327632:RXT327636 SHP327632:SHP327636 SRL327632:SRL327636 TBH327632:TBH327636 TLD327632:TLD327636 TUZ327632:TUZ327636 UEV327632:UEV327636 UOR327632:UOR327636 UYN327632:UYN327636 VIJ327632:VIJ327636 VSF327632:VSF327636 WCB327632:WCB327636 WLX327632:WLX327636 WVT327632:WVT327636 JH393168:JH393172 TD393168:TD393172 ACZ393168:ACZ393172 AMV393168:AMV393172 AWR393168:AWR393172 BGN393168:BGN393172 BQJ393168:BQJ393172 CAF393168:CAF393172 CKB393168:CKB393172 CTX393168:CTX393172 DDT393168:DDT393172 DNP393168:DNP393172 DXL393168:DXL393172 EHH393168:EHH393172 ERD393168:ERD393172 FAZ393168:FAZ393172 FKV393168:FKV393172 FUR393168:FUR393172 GEN393168:GEN393172 GOJ393168:GOJ393172 GYF393168:GYF393172 HIB393168:HIB393172 HRX393168:HRX393172 IBT393168:IBT393172 ILP393168:ILP393172 IVL393168:IVL393172 JFH393168:JFH393172 JPD393168:JPD393172 JYZ393168:JYZ393172 KIV393168:KIV393172 KSR393168:KSR393172 LCN393168:LCN393172 LMJ393168:LMJ393172 LWF393168:LWF393172 MGB393168:MGB393172 MPX393168:MPX393172 MZT393168:MZT393172 NJP393168:NJP393172 NTL393168:NTL393172 ODH393168:ODH393172 OND393168:OND393172 OWZ393168:OWZ393172 PGV393168:PGV393172 PQR393168:PQR393172 QAN393168:QAN393172 QKJ393168:QKJ393172 QUF393168:QUF393172 REB393168:REB393172 RNX393168:RNX393172 RXT393168:RXT393172 SHP393168:SHP393172 SRL393168:SRL393172 TBH393168:TBH393172 TLD393168:TLD393172 TUZ393168:TUZ393172 UEV393168:UEV393172 UOR393168:UOR393172 UYN393168:UYN393172 VIJ393168:VIJ393172 VSF393168:VSF393172 WCB393168:WCB393172 WLX393168:WLX393172 WVT393168:WVT393172 JH458704:JH458708 TD458704:TD458708 ACZ458704:ACZ458708 AMV458704:AMV458708 AWR458704:AWR458708 BGN458704:BGN458708 BQJ458704:BQJ458708 CAF458704:CAF458708 CKB458704:CKB458708 CTX458704:CTX458708 DDT458704:DDT458708 DNP458704:DNP458708 DXL458704:DXL458708 EHH458704:EHH458708 ERD458704:ERD458708 FAZ458704:FAZ458708 FKV458704:FKV458708 FUR458704:FUR458708 GEN458704:GEN458708 GOJ458704:GOJ458708 GYF458704:GYF458708 HIB458704:HIB458708 HRX458704:HRX458708 IBT458704:IBT458708 ILP458704:ILP458708 IVL458704:IVL458708 JFH458704:JFH458708 JPD458704:JPD458708 JYZ458704:JYZ458708 KIV458704:KIV458708 KSR458704:KSR458708 LCN458704:LCN458708 LMJ458704:LMJ458708 LWF458704:LWF458708 MGB458704:MGB458708 MPX458704:MPX458708 MZT458704:MZT458708 NJP458704:NJP458708 NTL458704:NTL458708 ODH458704:ODH458708 OND458704:OND458708 OWZ458704:OWZ458708 PGV458704:PGV458708 PQR458704:PQR458708 QAN458704:QAN458708 QKJ458704:QKJ458708 QUF458704:QUF458708 REB458704:REB458708 RNX458704:RNX458708 RXT458704:RXT458708 SHP458704:SHP458708 SRL458704:SRL458708 TBH458704:TBH458708 TLD458704:TLD458708 TUZ458704:TUZ458708 UEV458704:UEV458708 UOR458704:UOR458708 UYN458704:UYN458708 VIJ458704:VIJ458708 VSF458704:VSF458708 WCB458704:WCB458708 WLX458704:WLX458708 WVT458704:WVT458708 JH524240:JH524244 TD524240:TD524244 ACZ524240:ACZ524244 AMV524240:AMV524244 AWR524240:AWR524244 BGN524240:BGN524244 BQJ524240:BQJ524244 CAF524240:CAF524244 CKB524240:CKB524244 CTX524240:CTX524244 DDT524240:DDT524244 DNP524240:DNP524244 DXL524240:DXL524244 EHH524240:EHH524244 ERD524240:ERD524244 FAZ524240:FAZ524244 FKV524240:FKV524244 FUR524240:FUR524244 GEN524240:GEN524244 GOJ524240:GOJ524244 GYF524240:GYF524244 HIB524240:HIB524244 HRX524240:HRX524244 IBT524240:IBT524244 ILP524240:ILP524244 IVL524240:IVL524244 JFH524240:JFH524244 JPD524240:JPD524244 JYZ524240:JYZ524244 KIV524240:KIV524244 KSR524240:KSR524244 LCN524240:LCN524244 LMJ524240:LMJ524244 LWF524240:LWF524244 MGB524240:MGB524244 MPX524240:MPX524244 MZT524240:MZT524244 NJP524240:NJP524244 NTL524240:NTL524244 ODH524240:ODH524244 OND524240:OND524244 OWZ524240:OWZ524244 PGV524240:PGV524244 PQR524240:PQR524244 QAN524240:QAN524244 QKJ524240:QKJ524244 QUF524240:QUF524244 REB524240:REB524244 RNX524240:RNX524244 RXT524240:RXT524244 SHP524240:SHP524244 SRL524240:SRL524244 TBH524240:TBH524244 TLD524240:TLD524244 TUZ524240:TUZ524244 UEV524240:UEV524244 UOR524240:UOR524244 UYN524240:UYN524244 VIJ524240:VIJ524244 VSF524240:VSF524244 WCB524240:WCB524244 WLX524240:WLX524244 WVT524240:WVT524244 JH589776:JH589780 TD589776:TD589780 ACZ589776:ACZ589780 AMV589776:AMV589780 AWR589776:AWR589780 BGN589776:BGN589780 BQJ589776:BQJ589780 CAF589776:CAF589780 CKB589776:CKB589780 CTX589776:CTX589780 DDT589776:DDT589780 DNP589776:DNP589780 DXL589776:DXL589780 EHH589776:EHH589780 ERD589776:ERD589780 FAZ589776:FAZ589780 FKV589776:FKV589780 FUR589776:FUR589780 GEN589776:GEN589780 GOJ589776:GOJ589780 GYF589776:GYF589780 HIB589776:HIB589780 HRX589776:HRX589780 IBT589776:IBT589780 ILP589776:ILP589780 IVL589776:IVL589780 JFH589776:JFH589780 JPD589776:JPD589780 JYZ589776:JYZ589780 KIV589776:KIV589780 KSR589776:KSR589780 LCN589776:LCN589780 LMJ589776:LMJ589780 LWF589776:LWF589780 MGB589776:MGB589780 MPX589776:MPX589780 MZT589776:MZT589780 NJP589776:NJP589780 NTL589776:NTL589780 ODH589776:ODH589780 OND589776:OND589780 OWZ589776:OWZ589780 PGV589776:PGV589780 PQR589776:PQR589780 QAN589776:QAN589780 QKJ589776:QKJ589780 QUF589776:QUF589780 REB589776:REB589780 RNX589776:RNX589780 RXT589776:RXT589780 SHP589776:SHP589780 SRL589776:SRL589780 TBH589776:TBH589780 TLD589776:TLD589780 TUZ589776:TUZ589780 UEV589776:UEV589780 UOR589776:UOR589780 UYN589776:UYN589780 VIJ589776:VIJ589780 VSF589776:VSF589780 WCB589776:WCB589780 WLX589776:WLX589780 WVT589776:WVT589780 JH655312:JH655316 TD655312:TD655316 ACZ655312:ACZ655316 AMV655312:AMV655316 AWR655312:AWR655316 BGN655312:BGN655316 BQJ655312:BQJ655316 CAF655312:CAF655316 CKB655312:CKB655316 CTX655312:CTX655316 DDT655312:DDT655316 DNP655312:DNP655316 DXL655312:DXL655316 EHH655312:EHH655316 ERD655312:ERD655316 FAZ655312:FAZ655316 FKV655312:FKV655316 FUR655312:FUR655316 GEN655312:GEN655316 GOJ655312:GOJ655316 GYF655312:GYF655316 HIB655312:HIB655316 HRX655312:HRX655316 IBT655312:IBT655316 ILP655312:ILP655316 IVL655312:IVL655316 JFH655312:JFH655316 JPD655312:JPD655316 JYZ655312:JYZ655316 KIV655312:KIV655316 KSR655312:KSR655316 LCN655312:LCN655316 LMJ655312:LMJ655316 LWF655312:LWF655316 MGB655312:MGB655316 MPX655312:MPX655316 MZT655312:MZT655316 NJP655312:NJP655316 NTL655312:NTL655316 ODH655312:ODH655316 OND655312:OND655316 OWZ655312:OWZ655316 PGV655312:PGV655316 PQR655312:PQR655316 QAN655312:QAN655316 QKJ655312:QKJ655316 QUF655312:QUF655316 REB655312:REB655316 RNX655312:RNX655316 RXT655312:RXT655316 SHP655312:SHP655316 SRL655312:SRL655316 TBH655312:TBH655316 TLD655312:TLD655316 TUZ655312:TUZ655316 UEV655312:UEV655316 UOR655312:UOR655316 UYN655312:UYN655316 VIJ655312:VIJ655316 VSF655312:VSF655316 WCB655312:WCB655316 WLX655312:WLX655316 WVT655312:WVT655316 JH720848:JH720852 TD720848:TD720852 ACZ720848:ACZ720852 AMV720848:AMV720852 AWR720848:AWR720852 BGN720848:BGN720852 BQJ720848:BQJ720852 CAF720848:CAF720852 CKB720848:CKB720852 CTX720848:CTX720852 DDT720848:DDT720852 DNP720848:DNP720852 DXL720848:DXL720852 EHH720848:EHH720852 ERD720848:ERD720852 FAZ720848:FAZ720852 FKV720848:FKV720852 FUR720848:FUR720852 GEN720848:GEN720852 GOJ720848:GOJ720852 GYF720848:GYF720852 HIB720848:HIB720852 HRX720848:HRX720852 IBT720848:IBT720852 ILP720848:ILP720852 IVL720848:IVL720852 JFH720848:JFH720852 JPD720848:JPD720852 JYZ720848:JYZ720852 KIV720848:KIV720852 KSR720848:KSR720852 LCN720848:LCN720852 LMJ720848:LMJ720852 LWF720848:LWF720852 MGB720848:MGB720852 MPX720848:MPX720852 MZT720848:MZT720852 NJP720848:NJP720852 NTL720848:NTL720852 ODH720848:ODH720852 OND720848:OND720852 OWZ720848:OWZ720852 PGV720848:PGV720852 PQR720848:PQR720852 QAN720848:QAN720852 QKJ720848:QKJ720852 QUF720848:QUF720852 REB720848:REB720852 RNX720848:RNX720852 RXT720848:RXT720852 SHP720848:SHP720852 SRL720848:SRL720852 TBH720848:TBH720852 TLD720848:TLD720852 TUZ720848:TUZ720852 UEV720848:UEV720852 UOR720848:UOR720852 UYN720848:UYN720852 VIJ720848:VIJ720852 VSF720848:VSF720852 WCB720848:WCB720852 WLX720848:WLX720852 WVT720848:WVT720852 JH786384:JH786388 TD786384:TD786388 ACZ786384:ACZ786388 AMV786384:AMV786388 AWR786384:AWR786388 BGN786384:BGN786388 BQJ786384:BQJ786388 CAF786384:CAF786388 CKB786384:CKB786388 CTX786384:CTX786388 DDT786384:DDT786388 DNP786384:DNP786388 DXL786384:DXL786388 EHH786384:EHH786388 ERD786384:ERD786388 FAZ786384:FAZ786388 FKV786384:FKV786388 FUR786384:FUR786388 GEN786384:GEN786388 GOJ786384:GOJ786388 GYF786384:GYF786388 HIB786384:HIB786388 HRX786384:HRX786388 IBT786384:IBT786388 ILP786384:ILP786388 IVL786384:IVL786388 JFH786384:JFH786388 JPD786384:JPD786388 JYZ786384:JYZ786388 KIV786384:KIV786388 KSR786384:KSR786388 LCN786384:LCN786388 LMJ786384:LMJ786388 LWF786384:LWF786388 MGB786384:MGB786388 MPX786384:MPX786388 MZT786384:MZT786388 NJP786384:NJP786388 NTL786384:NTL786388 ODH786384:ODH786388 OND786384:OND786388 OWZ786384:OWZ786388 PGV786384:PGV786388 PQR786384:PQR786388 QAN786384:QAN786388 QKJ786384:QKJ786388 QUF786384:QUF786388 REB786384:REB786388 RNX786384:RNX786388 RXT786384:RXT786388 SHP786384:SHP786388 SRL786384:SRL786388 TBH786384:TBH786388 TLD786384:TLD786388 TUZ786384:TUZ786388 UEV786384:UEV786388 UOR786384:UOR786388 UYN786384:UYN786388 VIJ786384:VIJ786388 VSF786384:VSF786388 WCB786384:WCB786388 WLX786384:WLX786388 WVT786384:WVT786388 JH851920:JH851924 TD851920:TD851924 ACZ851920:ACZ851924 AMV851920:AMV851924 AWR851920:AWR851924 BGN851920:BGN851924 BQJ851920:BQJ851924 CAF851920:CAF851924 CKB851920:CKB851924 CTX851920:CTX851924 DDT851920:DDT851924 DNP851920:DNP851924 DXL851920:DXL851924 EHH851920:EHH851924 ERD851920:ERD851924 FAZ851920:FAZ851924 FKV851920:FKV851924 FUR851920:FUR851924 GEN851920:GEN851924 GOJ851920:GOJ851924 GYF851920:GYF851924 HIB851920:HIB851924 HRX851920:HRX851924 IBT851920:IBT851924 ILP851920:ILP851924 IVL851920:IVL851924 JFH851920:JFH851924 JPD851920:JPD851924 JYZ851920:JYZ851924 KIV851920:KIV851924 KSR851920:KSR851924 LCN851920:LCN851924 LMJ851920:LMJ851924 LWF851920:LWF851924 MGB851920:MGB851924 MPX851920:MPX851924 MZT851920:MZT851924 NJP851920:NJP851924 NTL851920:NTL851924 ODH851920:ODH851924 OND851920:OND851924 OWZ851920:OWZ851924 PGV851920:PGV851924 PQR851920:PQR851924 QAN851920:QAN851924 QKJ851920:QKJ851924 QUF851920:QUF851924 REB851920:REB851924 RNX851920:RNX851924 RXT851920:RXT851924 SHP851920:SHP851924 SRL851920:SRL851924 TBH851920:TBH851924 TLD851920:TLD851924 TUZ851920:TUZ851924 UEV851920:UEV851924 UOR851920:UOR851924 UYN851920:UYN851924 VIJ851920:VIJ851924 VSF851920:VSF851924 WCB851920:WCB851924 WLX851920:WLX851924 WVT851920:WVT851924 JH917456:JH917460 TD917456:TD917460 ACZ917456:ACZ917460 AMV917456:AMV917460 AWR917456:AWR917460 BGN917456:BGN917460 BQJ917456:BQJ917460 CAF917456:CAF917460 CKB917456:CKB917460 CTX917456:CTX917460 DDT917456:DDT917460 DNP917456:DNP917460 DXL917456:DXL917460 EHH917456:EHH917460 ERD917456:ERD917460 FAZ917456:FAZ917460 FKV917456:FKV917460 FUR917456:FUR917460 GEN917456:GEN917460 GOJ917456:GOJ917460 GYF917456:GYF917460 HIB917456:HIB917460 HRX917456:HRX917460 IBT917456:IBT917460 ILP917456:ILP917460 IVL917456:IVL917460 JFH917456:JFH917460 JPD917456:JPD917460 JYZ917456:JYZ917460 KIV917456:KIV917460 KSR917456:KSR917460 LCN917456:LCN917460 LMJ917456:LMJ917460 LWF917456:LWF917460 MGB917456:MGB917460 MPX917456:MPX917460 MZT917456:MZT917460 NJP917456:NJP917460 NTL917456:NTL917460 ODH917456:ODH917460 OND917456:OND917460 OWZ917456:OWZ917460 PGV917456:PGV917460 PQR917456:PQR917460 QAN917456:QAN917460 QKJ917456:QKJ917460 QUF917456:QUF917460 REB917456:REB917460 RNX917456:RNX917460 RXT917456:RXT917460 SHP917456:SHP917460 SRL917456:SRL917460 TBH917456:TBH917460 TLD917456:TLD917460 TUZ917456:TUZ917460 UEV917456:UEV917460 UOR917456:UOR917460 UYN917456:UYN917460 VIJ917456:VIJ917460 VSF917456:VSF917460 WCB917456:WCB917460 WLX917456:WLX917460 WVT917456:WVT917460 JH982992:JH982996 TD982992:TD982996 ACZ982992:ACZ982996 AMV982992:AMV982996 AWR982992:AWR982996 BGN982992:BGN982996 BQJ982992:BQJ982996 CAF982992:CAF982996 CKB982992:CKB982996 CTX982992:CTX982996 DDT982992:DDT982996 DNP982992:DNP982996 DXL982992:DXL982996 EHH982992:EHH982996 ERD982992:ERD982996 FAZ982992:FAZ982996 FKV982992:FKV982996 FUR982992:FUR982996 GEN982992:GEN982996 GOJ982992:GOJ982996 GYF982992:GYF982996 HIB982992:HIB982996 HRX982992:HRX982996 IBT982992:IBT982996 ILP982992:ILP982996 IVL982992:IVL982996 JFH982992:JFH982996 JPD982992:JPD982996 JYZ982992:JYZ982996 KIV982992:KIV982996 KSR982992:KSR982996 LCN982992:LCN982996 LMJ982992:LMJ982996 LWF982992:LWF982996 MGB982992:MGB982996 MPX982992:MPX982996 MZT982992:MZT982996 NJP982992:NJP982996 NTL982992:NTL982996 ODH982992:ODH982996 OND982992:OND982996 OWZ982992:OWZ982996 PGV982992:PGV982996 PQR982992:PQR982996 QAN982992:QAN982996 QKJ982992:QKJ982996 QUF982992:QUF982996 REB982992:REB982996 RNX982992:RNX982996 RXT982992:RXT982996 SHP982992:SHP982996 SRL982992:SRL982996 TBH982992:TBH982996 TLD982992:TLD982996 TUZ982992:TUZ982996 UEV982992:UEV982996 UOR982992:UOR982996 UYN982992:UYN982996 VIJ982992:VIJ982996 VSF982992:VSF982996 WCB982992:WCB982996 WLX982992:WLX982996 WVT982992:WVT982996 JH65497:JH65498 TD65497:TD65498 ACZ65497:ACZ65498 AMV65497:AMV65498 AWR65497:AWR65498 BGN65497:BGN65498 BQJ65497:BQJ65498 CAF65497:CAF65498 CKB65497:CKB65498 CTX65497:CTX65498 DDT65497:DDT65498 DNP65497:DNP65498 DXL65497:DXL65498 EHH65497:EHH65498 ERD65497:ERD65498 FAZ65497:FAZ65498 FKV65497:FKV65498 FUR65497:FUR65498 GEN65497:GEN65498 GOJ65497:GOJ65498 GYF65497:GYF65498 HIB65497:HIB65498 HRX65497:HRX65498 IBT65497:IBT65498 ILP65497:ILP65498 IVL65497:IVL65498 JFH65497:JFH65498 JPD65497:JPD65498 JYZ65497:JYZ65498 KIV65497:KIV65498 KSR65497:KSR65498 LCN65497:LCN65498 LMJ65497:LMJ65498 LWF65497:LWF65498 MGB65497:MGB65498 MPX65497:MPX65498 MZT65497:MZT65498 NJP65497:NJP65498 NTL65497:NTL65498 ODH65497:ODH65498 OND65497:OND65498 OWZ65497:OWZ65498 PGV65497:PGV65498 PQR65497:PQR65498 QAN65497:QAN65498 QKJ65497:QKJ65498 QUF65497:QUF65498 REB65497:REB65498 RNX65497:RNX65498 RXT65497:RXT65498 SHP65497:SHP65498 SRL65497:SRL65498 TBH65497:TBH65498 TLD65497:TLD65498 TUZ65497:TUZ65498 UEV65497:UEV65498 UOR65497:UOR65498 UYN65497:UYN65498 VIJ65497:VIJ65498 VSF65497:VSF65498 WCB65497:WCB65498 WLX65497:WLX65498 WVT65497:WVT65498 JH131033:JH131034 TD131033:TD131034 ACZ131033:ACZ131034 AMV131033:AMV131034 AWR131033:AWR131034 BGN131033:BGN131034 BQJ131033:BQJ131034 CAF131033:CAF131034 CKB131033:CKB131034 CTX131033:CTX131034 DDT131033:DDT131034 DNP131033:DNP131034 DXL131033:DXL131034 EHH131033:EHH131034 ERD131033:ERD131034 FAZ131033:FAZ131034 FKV131033:FKV131034 FUR131033:FUR131034 GEN131033:GEN131034 GOJ131033:GOJ131034 GYF131033:GYF131034 HIB131033:HIB131034 HRX131033:HRX131034 IBT131033:IBT131034 ILP131033:ILP131034 IVL131033:IVL131034 JFH131033:JFH131034 JPD131033:JPD131034 JYZ131033:JYZ131034 KIV131033:KIV131034 KSR131033:KSR131034 LCN131033:LCN131034 LMJ131033:LMJ131034 LWF131033:LWF131034 MGB131033:MGB131034 MPX131033:MPX131034 MZT131033:MZT131034 NJP131033:NJP131034 NTL131033:NTL131034 ODH131033:ODH131034 OND131033:OND131034 OWZ131033:OWZ131034 PGV131033:PGV131034 PQR131033:PQR131034 QAN131033:QAN131034 QKJ131033:QKJ131034 QUF131033:QUF131034 REB131033:REB131034 RNX131033:RNX131034 RXT131033:RXT131034 SHP131033:SHP131034 SRL131033:SRL131034 TBH131033:TBH131034 TLD131033:TLD131034 TUZ131033:TUZ131034 UEV131033:UEV131034 UOR131033:UOR131034 UYN131033:UYN131034 VIJ131033:VIJ131034 VSF131033:VSF131034 WCB131033:WCB131034 WLX131033:WLX131034 WVT131033:WVT131034 JH196569:JH196570 TD196569:TD196570 ACZ196569:ACZ196570 AMV196569:AMV196570 AWR196569:AWR196570 BGN196569:BGN196570 BQJ196569:BQJ196570 CAF196569:CAF196570 CKB196569:CKB196570 CTX196569:CTX196570 DDT196569:DDT196570 DNP196569:DNP196570 DXL196569:DXL196570 EHH196569:EHH196570 ERD196569:ERD196570 FAZ196569:FAZ196570 FKV196569:FKV196570 FUR196569:FUR196570 GEN196569:GEN196570 GOJ196569:GOJ196570 GYF196569:GYF196570 HIB196569:HIB196570 HRX196569:HRX196570 IBT196569:IBT196570 ILP196569:ILP196570 IVL196569:IVL196570 JFH196569:JFH196570 JPD196569:JPD196570 JYZ196569:JYZ196570 KIV196569:KIV196570 KSR196569:KSR196570 LCN196569:LCN196570 LMJ196569:LMJ196570 LWF196569:LWF196570 MGB196569:MGB196570 MPX196569:MPX196570 MZT196569:MZT196570 NJP196569:NJP196570 NTL196569:NTL196570 ODH196569:ODH196570 OND196569:OND196570 OWZ196569:OWZ196570 PGV196569:PGV196570 PQR196569:PQR196570 QAN196569:QAN196570 QKJ196569:QKJ196570 QUF196569:QUF196570 REB196569:REB196570 RNX196569:RNX196570 RXT196569:RXT196570 SHP196569:SHP196570 SRL196569:SRL196570 TBH196569:TBH196570 TLD196569:TLD196570 TUZ196569:TUZ196570 UEV196569:UEV196570 UOR196569:UOR196570 UYN196569:UYN196570 VIJ196569:VIJ196570 VSF196569:VSF196570 WCB196569:WCB196570 WLX196569:WLX196570 WVT196569:WVT196570 JH262105:JH262106 TD262105:TD262106 ACZ262105:ACZ262106 AMV262105:AMV262106 AWR262105:AWR262106 BGN262105:BGN262106 BQJ262105:BQJ262106 CAF262105:CAF262106 CKB262105:CKB262106 CTX262105:CTX262106 DDT262105:DDT262106 DNP262105:DNP262106 DXL262105:DXL262106 EHH262105:EHH262106 ERD262105:ERD262106 FAZ262105:FAZ262106 FKV262105:FKV262106 FUR262105:FUR262106 GEN262105:GEN262106 GOJ262105:GOJ262106 GYF262105:GYF262106 HIB262105:HIB262106 HRX262105:HRX262106 IBT262105:IBT262106 ILP262105:ILP262106 IVL262105:IVL262106 JFH262105:JFH262106 JPD262105:JPD262106 JYZ262105:JYZ262106 KIV262105:KIV262106 KSR262105:KSR262106 LCN262105:LCN262106 LMJ262105:LMJ262106 LWF262105:LWF262106 MGB262105:MGB262106 MPX262105:MPX262106 MZT262105:MZT262106 NJP262105:NJP262106 NTL262105:NTL262106 ODH262105:ODH262106 OND262105:OND262106 OWZ262105:OWZ262106 PGV262105:PGV262106 PQR262105:PQR262106 QAN262105:QAN262106 QKJ262105:QKJ262106 QUF262105:QUF262106 REB262105:REB262106 RNX262105:RNX262106 RXT262105:RXT262106 SHP262105:SHP262106 SRL262105:SRL262106 TBH262105:TBH262106 TLD262105:TLD262106 TUZ262105:TUZ262106 UEV262105:UEV262106 UOR262105:UOR262106 UYN262105:UYN262106 VIJ262105:VIJ262106 VSF262105:VSF262106 WCB262105:WCB262106 WLX262105:WLX262106 WVT262105:WVT262106 JH327641:JH327642 TD327641:TD327642 ACZ327641:ACZ327642 AMV327641:AMV327642 AWR327641:AWR327642 BGN327641:BGN327642 BQJ327641:BQJ327642 CAF327641:CAF327642 CKB327641:CKB327642 CTX327641:CTX327642 DDT327641:DDT327642 DNP327641:DNP327642 DXL327641:DXL327642 EHH327641:EHH327642 ERD327641:ERD327642 FAZ327641:FAZ327642 FKV327641:FKV327642 FUR327641:FUR327642 GEN327641:GEN327642 GOJ327641:GOJ327642 GYF327641:GYF327642 HIB327641:HIB327642 HRX327641:HRX327642 IBT327641:IBT327642 ILP327641:ILP327642 IVL327641:IVL327642 JFH327641:JFH327642 JPD327641:JPD327642 JYZ327641:JYZ327642 KIV327641:KIV327642 KSR327641:KSR327642 LCN327641:LCN327642 LMJ327641:LMJ327642 LWF327641:LWF327642 MGB327641:MGB327642 MPX327641:MPX327642 MZT327641:MZT327642 NJP327641:NJP327642 NTL327641:NTL327642 ODH327641:ODH327642 OND327641:OND327642 OWZ327641:OWZ327642 PGV327641:PGV327642 PQR327641:PQR327642 QAN327641:QAN327642 QKJ327641:QKJ327642 QUF327641:QUF327642 REB327641:REB327642 RNX327641:RNX327642 RXT327641:RXT327642 SHP327641:SHP327642 SRL327641:SRL327642 TBH327641:TBH327642 TLD327641:TLD327642 TUZ327641:TUZ327642 UEV327641:UEV327642 UOR327641:UOR327642 UYN327641:UYN327642 VIJ327641:VIJ327642 VSF327641:VSF327642 WCB327641:WCB327642 WLX327641:WLX327642 WVT327641:WVT327642 JH393177:JH393178 TD393177:TD393178 ACZ393177:ACZ393178 AMV393177:AMV393178 AWR393177:AWR393178 BGN393177:BGN393178 BQJ393177:BQJ393178 CAF393177:CAF393178 CKB393177:CKB393178 CTX393177:CTX393178 DDT393177:DDT393178 DNP393177:DNP393178 DXL393177:DXL393178 EHH393177:EHH393178 ERD393177:ERD393178 FAZ393177:FAZ393178 FKV393177:FKV393178 FUR393177:FUR393178 GEN393177:GEN393178 GOJ393177:GOJ393178 GYF393177:GYF393178 HIB393177:HIB393178 HRX393177:HRX393178 IBT393177:IBT393178 ILP393177:ILP393178 IVL393177:IVL393178 JFH393177:JFH393178 JPD393177:JPD393178 JYZ393177:JYZ393178 KIV393177:KIV393178 KSR393177:KSR393178 LCN393177:LCN393178 LMJ393177:LMJ393178 LWF393177:LWF393178 MGB393177:MGB393178 MPX393177:MPX393178 MZT393177:MZT393178 NJP393177:NJP393178 NTL393177:NTL393178 ODH393177:ODH393178 OND393177:OND393178 OWZ393177:OWZ393178 PGV393177:PGV393178 PQR393177:PQR393178 QAN393177:QAN393178 QKJ393177:QKJ393178 QUF393177:QUF393178 REB393177:REB393178 RNX393177:RNX393178 RXT393177:RXT393178 SHP393177:SHP393178 SRL393177:SRL393178 TBH393177:TBH393178 TLD393177:TLD393178 TUZ393177:TUZ393178 UEV393177:UEV393178 UOR393177:UOR393178 UYN393177:UYN393178 VIJ393177:VIJ393178 VSF393177:VSF393178 WCB393177:WCB393178 WLX393177:WLX393178 WVT393177:WVT393178 JH458713:JH458714 TD458713:TD458714 ACZ458713:ACZ458714 AMV458713:AMV458714 AWR458713:AWR458714 BGN458713:BGN458714 BQJ458713:BQJ458714 CAF458713:CAF458714 CKB458713:CKB458714 CTX458713:CTX458714 DDT458713:DDT458714 DNP458713:DNP458714 DXL458713:DXL458714 EHH458713:EHH458714 ERD458713:ERD458714 FAZ458713:FAZ458714 FKV458713:FKV458714 FUR458713:FUR458714 GEN458713:GEN458714 GOJ458713:GOJ458714 GYF458713:GYF458714 HIB458713:HIB458714 HRX458713:HRX458714 IBT458713:IBT458714 ILP458713:ILP458714 IVL458713:IVL458714 JFH458713:JFH458714 JPD458713:JPD458714 JYZ458713:JYZ458714 KIV458713:KIV458714 KSR458713:KSR458714 LCN458713:LCN458714 LMJ458713:LMJ458714 LWF458713:LWF458714 MGB458713:MGB458714 MPX458713:MPX458714 MZT458713:MZT458714 NJP458713:NJP458714 NTL458713:NTL458714 ODH458713:ODH458714 OND458713:OND458714 OWZ458713:OWZ458714 PGV458713:PGV458714 PQR458713:PQR458714 QAN458713:QAN458714 QKJ458713:QKJ458714 QUF458713:QUF458714 REB458713:REB458714 RNX458713:RNX458714 RXT458713:RXT458714 SHP458713:SHP458714 SRL458713:SRL458714 TBH458713:TBH458714 TLD458713:TLD458714 TUZ458713:TUZ458714 UEV458713:UEV458714 UOR458713:UOR458714 UYN458713:UYN458714 VIJ458713:VIJ458714 VSF458713:VSF458714 WCB458713:WCB458714 WLX458713:WLX458714 WVT458713:WVT458714 JH524249:JH524250 TD524249:TD524250 ACZ524249:ACZ524250 AMV524249:AMV524250 AWR524249:AWR524250 BGN524249:BGN524250 BQJ524249:BQJ524250 CAF524249:CAF524250 CKB524249:CKB524250 CTX524249:CTX524250 DDT524249:DDT524250 DNP524249:DNP524250 DXL524249:DXL524250 EHH524249:EHH524250 ERD524249:ERD524250 FAZ524249:FAZ524250 FKV524249:FKV524250 FUR524249:FUR524250 GEN524249:GEN524250 GOJ524249:GOJ524250 GYF524249:GYF524250 HIB524249:HIB524250 HRX524249:HRX524250 IBT524249:IBT524250 ILP524249:ILP524250 IVL524249:IVL524250 JFH524249:JFH524250 JPD524249:JPD524250 JYZ524249:JYZ524250 KIV524249:KIV524250 KSR524249:KSR524250 LCN524249:LCN524250 LMJ524249:LMJ524250 LWF524249:LWF524250 MGB524249:MGB524250 MPX524249:MPX524250 MZT524249:MZT524250 NJP524249:NJP524250 NTL524249:NTL524250 ODH524249:ODH524250 OND524249:OND524250 OWZ524249:OWZ524250 PGV524249:PGV524250 PQR524249:PQR524250 QAN524249:QAN524250 QKJ524249:QKJ524250 QUF524249:QUF524250 REB524249:REB524250 RNX524249:RNX524250 RXT524249:RXT524250 SHP524249:SHP524250 SRL524249:SRL524250 TBH524249:TBH524250 TLD524249:TLD524250 TUZ524249:TUZ524250 UEV524249:UEV524250 UOR524249:UOR524250 UYN524249:UYN524250 VIJ524249:VIJ524250 VSF524249:VSF524250 WCB524249:WCB524250 WLX524249:WLX524250 WVT524249:WVT524250 JH589785:JH589786 TD589785:TD589786 ACZ589785:ACZ589786 AMV589785:AMV589786 AWR589785:AWR589786 BGN589785:BGN589786 BQJ589785:BQJ589786 CAF589785:CAF589786 CKB589785:CKB589786 CTX589785:CTX589786 DDT589785:DDT589786 DNP589785:DNP589786 DXL589785:DXL589786 EHH589785:EHH589786 ERD589785:ERD589786 FAZ589785:FAZ589786 FKV589785:FKV589786 FUR589785:FUR589786 GEN589785:GEN589786 GOJ589785:GOJ589786 GYF589785:GYF589786 HIB589785:HIB589786 HRX589785:HRX589786 IBT589785:IBT589786 ILP589785:ILP589786 IVL589785:IVL589786 JFH589785:JFH589786 JPD589785:JPD589786 JYZ589785:JYZ589786 KIV589785:KIV589786 KSR589785:KSR589786 LCN589785:LCN589786 LMJ589785:LMJ589786 LWF589785:LWF589786 MGB589785:MGB589786 MPX589785:MPX589786 MZT589785:MZT589786 NJP589785:NJP589786 NTL589785:NTL589786 ODH589785:ODH589786 OND589785:OND589786 OWZ589785:OWZ589786 PGV589785:PGV589786 PQR589785:PQR589786 QAN589785:QAN589786 QKJ589785:QKJ589786 QUF589785:QUF589786 REB589785:REB589786 RNX589785:RNX589786 RXT589785:RXT589786 SHP589785:SHP589786 SRL589785:SRL589786 TBH589785:TBH589786 TLD589785:TLD589786 TUZ589785:TUZ589786 UEV589785:UEV589786 UOR589785:UOR589786 UYN589785:UYN589786 VIJ589785:VIJ589786 VSF589785:VSF589786 WCB589785:WCB589786 WLX589785:WLX589786 WVT589785:WVT589786 JH655321:JH655322 TD655321:TD655322 ACZ655321:ACZ655322 AMV655321:AMV655322 AWR655321:AWR655322 BGN655321:BGN655322 BQJ655321:BQJ655322 CAF655321:CAF655322 CKB655321:CKB655322 CTX655321:CTX655322 DDT655321:DDT655322 DNP655321:DNP655322 DXL655321:DXL655322 EHH655321:EHH655322 ERD655321:ERD655322 FAZ655321:FAZ655322 FKV655321:FKV655322 FUR655321:FUR655322 GEN655321:GEN655322 GOJ655321:GOJ655322 GYF655321:GYF655322 HIB655321:HIB655322 HRX655321:HRX655322 IBT655321:IBT655322 ILP655321:ILP655322 IVL655321:IVL655322 JFH655321:JFH655322 JPD655321:JPD655322 JYZ655321:JYZ655322 KIV655321:KIV655322 KSR655321:KSR655322 LCN655321:LCN655322 LMJ655321:LMJ655322 LWF655321:LWF655322 MGB655321:MGB655322 MPX655321:MPX655322 MZT655321:MZT655322 NJP655321:NJP655322 NTL655321:NTL655322 ODH655321:ODH655322 OND655321:OND655322 OWZ655321:OWZ655322 PGV655321:PGV655322 PQR655321:PQR655322 QAN655321:QAN655322 QKJ655321:QKJ655322 QUF655321:QUF655322 REB655321:REB655322 RNX655321:RNX655322 RXT655321:RXT655322 SHP655321:SHP655322 SRL655321:SRL655322 TBH655321:TBH655322 TLD655321:TLD655322 TUZ655321:TUZ655322 UEV655321:UEV655322 UOR655321:UOR655322 UYN655321:UYN655322 VIJ655321:VIJ655322 VSF655321:VSF655322 WCB655321:WCB655322 WLX655321:WLX655322 WVT655321:WVT655322 JH720857:JH720858 TD720857:TD720858 ACZ720857:ACZ720858 AMV720857:AMV720858 AWR720857:AWR720858 BGN720857:BGN720858 BQJ720857:BQJ720858 CAF720857:CAF720858 CKB720857:CKB720858 CTX720857:CTX720858 DDT720857:DDT720858 DNP720857:DNP720858 DXL720857:DXL720858 EHH720857:EHH720858 ERD720857:ERD720858 FAZ720857:FAZ720858 FKV720857:FKV720858 FUR720857:FUR720858 GEN720857:GEN720858 GOJ720857:GOJ720858 GYF720857:GYF720858 HIB720857:HIB720858 HRX720857:HRX720858 IBT720857:IBT720858 ILP720857:ILP720858 IVL720857:IVL720858 JFH720857:JFH720858 JPD720857:JPD720858 JYZ720857:JYZ720858 KIV720857:KIV720858 KSR720857:KSR720858 LCN720857:LCN720858 LMJ720857:LMJ720858 LWF720857:LWF720858 MGB720857:MGB720858 MPX720857:MPX720858 MZT720857:MZT720858 NJP720857:NJP720858 NTL720857:NTL720858 ODH720857:ODH720858 OND720857:OND720858 OWZ720857:OWZ720858 PGV720857:PGV720858 PQR720857:PQR720858 QAN720857:QAN720858 QKJ720857:QKJ720858 QUF720857:QUF720858 REB720857:REB720858 RNX720857:RNX720858 RXT720857:RXT720858 SHP720857:SHP720858 SRL720857:SRL720858 TBH720857:TBH720858 TLD720857:TLD720858 TUZ720857:TUZ720858 UEV720857:UEV720858 UOR720857:UOR720858 UYN720857:UYN720858 VIJ720857:VIJ720858 VSF720857:VSF720858 WCB720857:WCB720858 WLX720857:WLX720858 WVT720857:WVT720858 JH786393:JH786394 TD786393:TD786394 ACZ786393:ACZ786394 AMV786393:AMV786394 AWR786393:AWR786394 BGN786393:BGN786394 BQJ786393:BQJ786394 CAF786393:CAF786394 CKB786393:CKB786394 CTX786393:CTX786394 DDT786393:DDT786394 DNP786393:DNP786394 DXL786393:DXL786394 EHH786393:EHH786394 ERD786393:ERD786394 FAZ786393:FAZ786394 FKV786393:FKV786394 FUR786393:FUR786394 GEN786393:GEN786394 GOJ786393:GOJ786394 GYF786393:GYF786394 HIB786393:HIB786394 HRX786393:HRX786394 IBT786393:IBT786394 ILP786393:ILP786394 IVL786393:IVL786394 JFH786393:JFH786394 JPD786393:JPD786394 JYZ786393:JYZ786394 KIV786393:KIV786394 KSR786393:KSR786394 LCN786393:LCN786394 LMJ786393:LMJ786394 LWF786393:LWF786394 MGB786393:MGB786394 MPX786393:MPX786394 MZT786393:MZT786394 NJP786393:NJP786394 NTL786393:NTL786394 ODH786393:ODH786394 OND786393:OND786394 OWZ786393:OWZ786394 PGV786393:PGV786394 PQR786393:PQR786394 QAN786393:QAN786394 QKJ786393:QKJ786394 QUF786393:QUF786394 REB786393:REB786394 RNX786393:RNX786394 RXT786393:RXT786394 SHP786393:SHP786394 SRL786393:SRL786394 TBH786393:TBH786394 TLD786393:TLD786394 TUZ786393:TUZ786394 UEV786393:UEV786394 UOR786393:UOR786394 UYN786393:UYN786394 VIJ786393:VIJ786394 VSF786393:VSF786394 WCB786393:WCB786394 WLX786393:WLX786394 WVT786393:WVT786394 JH851929:JH851930 TD851929:TD851930 ACZ851929:ACZ851930 AMV851929:AMV851930 AWR851929:AWR851930 BGN851929:BGN851930 BQJ851929:BQJ851930 CAF851929:CAF851930 CKB851929:CKB851930 CTX851929:CTX851930 DDT851929:DDT851930 DNP851929:DNP851930 DXL851929:DXL851930 EHH851929:EHH851930 ERD851929:ERD851930 FAZ851929:FAZ851930 FKV851929:FKV851930 FUR851929:FUR851930 GEN851929:GEN851930 GOJ851929:GOJ851930 GYF851929:GYF851930 HIB851929:HIB851930 HRX851929:HRX851930 IBT851929:IBT851930 ILP851929:ILP851930 IVL851929:IVL851930 JFH851929:JFH851930 JPD851929:JPD851930 JYZ851929:JYZ851930 KIV851929:KIV851930 KSR851929:KSR851930 LCN851929:LCN851930 LMJ851929:LMJ851930 LWF851929:LWF851930 MGB851929:MGB851930 MPX851929:MPX851930 MZT851929:MZT851930 NJP851929:NJP851930 NTL851929:NTL851930 ODH851929:ODH851930 OND851929:OND851930 OWZ851929:OWZ851930 PGV851929:PGV851930 PQR851929:PQR851930 QAN851929:QAN851930 QKJ851929:QKJ851930 QUF851929:QUF851930 REB851929:REB851930 RNX851929:RNX851930 RXT851929:RXT851930 SHP851929:SHP851930 SRL851929:SRL851930 TBH851929:TBH851930 TLD851929:TLD851930 TUZ851929:TUZ851930 UEV851929:UEV851930 UOR851929:UOR851930 UYN851929:UYN851930 VIJ851929:VIJ851930 VSF851929:VSF851930 WCB851929:WCB851930 WLX851929:WLX851930 WVT851929:WVT851930 JH917465:JH917466 TD917465:TD917466 ACZ917465:ACZ917466 AMV917465:AMV917466 AWR917465:AWR917466 BGN917465:BGN917466 BQJ917465:BQJ917466 CAF917465:CAF917466 CKB917465:CKB917466 CTX917465:CTX917466 DDT917465:DDT917466 DNP917465:DNP917466 DXL917465:DXL917466 EHH917465:EHH917466 ERD917465:ERD917466 FAZ917465:FAZ917466 FKV917465:FKV917466 FUR917465:FUR917466 GEN917465:GEN917466 GOJ917465:GOJ917466 GYF917465:GYF917466 HIB917465:HIB917466 HRX917465:HRX917466 IBT917465:IBT917466 ILP917465:ILP917466 IVL917465:IVL917466 JFH917465:JFH917466 JPD917465:JPD917466 JYZ917465:JYZ917466 KIV917465:KIV917466 KSR917465:KSR917466 LCN917465:LCN917466 LMJ917465:LMJ917466 LWF917465:LWF917466 MGB917465:MGB917466 MPX917465:MPX917466 MZT917465:MZT917466 NJP917465:NJP917466 NTL917465:NTL917466 ODH917465:ODH917466 OND917465:OND917466 OWZ917465:OWZ917466 PGV917465:PGV917466 PQR917465:PQR917466 QAN917465:QAN917466 QKJ917465:QKJ917466 QUF917465:QUF917466 REB917465:REB917466 RNX917465:RNX917466 RXT917465:RXT917466 SHP917465:SHP917466 SRL917465:SRL917466 TBH917465:TBH917466 TLD917465:TLD917466 TUZ917465:TUZ917466 UEV917465:UEV917466 UOR917465:UOR917466 UYN917465:UYN917466 VIJ917465:VIJ917466 VSF917465:VSF917466 WCB917465:WCB917466 WLX917465:WLX917466 WVT917465:WVT917466 JH983001:JH983002 TD983001:TD983002 ACZ983001:ACZ983002 AMV983001:AMV983002 AWR983001:AWR983002 BGN983001:BGN983002 BQJ983001:BQJ983002 CAF983001:CAF983002 CKB983001:CKB983002 CTX983001:CTX983002 DDT983001:DDT983002 DNP983001:DNP983002 DXL983001:DXL983002 EHH983001:EHH983002 ERD983001:ERD983002 FAZ983001:FAZ983002 FKV983001:FKV983002 FUR983001:FUR983002 GEN983001:GEN983002 GOJ983001:GOJ983002 GYF983001:GYF983002 HIB983001:HIB983002 HRX983001:HRX983002 IBT983001:IBT983002 ILP983001:ILP983002 IVL983001:IVL983002 JFH983001:JFH983002 JPD983001:JPD983002 JYZ983001:JYZ983002 KIV983001:KIV983002 KSR983001:KSR983002 LCN983001:LCN983002 LMJ983001:LMJ983002 LWF983001:LWF983002 MGB983001:MGB983002 MPX983001:MPX983002 MZT983001:MZT983002 NJP983001:NJP983002 NTL983001:NTL983002 ODH983001:ODH983002 OND983001:OND983002 OWZ983001:OWZ983002 PGV983001:PGV983002 PQR983001:PQR983002 QAN983001:QAN983002 QKJ983001:QKJ983002 QUF983001:QUF983002 REB983001:REB983002 RNX983001:RNX983002 RXT983001:RXT983002 SHP983001:SHP983002 SRL983001:SRL983002 TBH983001:TBH983002 TLD983001:TLD983002 TUZ983001:TUZ983002 UEV983001:UEV983002 UOR983001:UOR983002 UYN983001:UYN983002 VIJ983001:VIJ983002 VSF983001:VSF983002 WCB983001:WCB983002 WLX983001:WLX983002 WVT983001:WVT983002 JH65501:JH65503 TD65501:TD65503 ACZ65501:ACZ65503 AMV65501:AMV65503 AWR65501:AWR65503 BGN65501:BGN65503 BQJ65501:BQJ65503 CAF65501:CAF65503 CKB65501:CKB65503 CTX65501:CTX65503 DDT65501:DDT65503 DNP65501:DNP65503 DXL65501:DXL65503 EHH65501:EHH65503 ERD65501:ERD65503 FAZ65501:FAZ65503 FKV65501:FKV65503 FUR65501:FUR65503 GEN65501:GEN65503 GOJ65501:GOJ65503 GYF65501:GYF65503 HIB65501:HIB65503 HRX65501:HRX65503 IBT65501:IBT65503 ILP65501:ILP65503 IVL65501:IVL65503 JFH65501:JFH65503 JPD65501:JPD65503 JYZ65501:JYZ65503 KIV65501:KIV65503 KSR65501:KSR65503 LCN65501:LCN65503 LMJ65501:LMJ65503 LWF65501:LWF65503 MGB65501:MGB65503 MPX65501:MPX65503 MZT65501:MZT65503 NJP65501:NJP65503 NTL65501:NTL65503 ODH65501:ODH65503 OND65501:OND65503 OWZ65501:OWZ65503 PGV65501:PGV65503 PQR65501:PQR65503 QAN65501:QAN65503 QKJ65501:QKJ65503 QUF65501:QUF65503 REB65501:REB65503 RNX65501:RNX65503 RXT65501:RXT65503 SHP65501:SHP65503 SRL65501:SRL65503 TBH65501:TBH65503 TLD65501:TLD65503 TUZ65501:TUZ65503 UEV65501:UEV65503 UOR65501:UOR65503 UYN65501:UYN65503 VIJ65501:VIJ65503 VSF65501:VSF65503 WCB65501:WCB65503 WLX65501:WLX65503 WVT65501:WVT65503 JH131037:JH131039 TD131037:TD131039 ACZ131037:ACZ131039 AMV131037:AMV131039 AWR131037:AWR131039 BGN131037:BGN131039 BQJ131037:BQJ131039 CAF131037:CAF131039 CKB131037:CKB131039 CTX131037:CTX131039 DDT131037:DDT131039 DNP131037:DNP131039 DXL131037:DXL131039 EHH131037:EHH131039 ERD131037:ERD131039 FAZ131037:FAZ131039 FKV131037:FKV131039 FUR131037:FUR131039 GEN131037:GEN131039 GOJ131037:GOJ131039 GYF131037:GYF131039 HIB131037:HIB131039 HRX131037:HRX131039 IBT131037:IBT131039 ILP131037:ILP131039 IVL131037:IVL131039 JFH131037:JFH131039 JPD131037:JPD131039 JYZ131037:JYZ131039 KIV131037:KIV131039 KSR131037:KSR131039 LCN131037:LCN131039 LMJ131037:LMJ131039 LWF131037:LWF131039 MGB131037:MGB131039 MPX131037:MPX131039 MZT131037:MZT131039 NJP131037:NJP131039 NTL131037:NTL131039 ODH131037:ODH131039 OND131037:OND131039 OWZ131037:OWZ131039 PGV131037:PGV131039 PQR131037:PQR131039 QAN131037:QAN131039 QKJ131037:QKJ131039 QUF131037:QUF131039 REB131037:REB131039 RNX131037:RNX131039 RXT131037:RXT131039 SHP131037:SHP131039 SRL131037:SRL131039 TBH131037:TBH131039 TLD131037:TLD131039 TUZ131037:TUZ131039 UEV131037:UEV131039 UOR131037:UOR131039 UYN131037:UYN131039 VIJ131037:VIJ131039 VSF131037:VSF131039 WCB131037:WCB131039 WLX131037:WLX131039 WVT131037:WVT131039 JH196573:JH196575 TD196573:TD196575 ACZ196573:ACZ196575 AMV196573:AMV196575 AWR196573:AWR196575 BGN196573:BGN196575 BQJ196573:BQJ196575 CAF196573:CAF196575 CKB196573:CKB196575 CTX196573:CTX196575 DDT196573:DDT196575 DNP196573:DNP196575 DXL196573:DXL196575 EHH196573:EHH196575 ERD196573:ERD196575 FAZ196573:FAZ196575 FKV196573:FKV196575 FUR196573:FUR196575 GEN196573:GEN196575 GOJ196573:GOJ196575 GYF196573:GYF196575 HIB196573:HIB196575 HRX196573:HRX196575 IBT196573:IBT196575 ILP196573:ILP196575 IVL196573:IVL196575 JFH196573:JFH196575 JPD196573:JPD196575 JYZ196573:JYZ196575 KIV196573:KIV196575 KSR196573:KSR196575 LCN196573:LCN196575 LMJ196573:LMJ196575 LWF196573:LWF196575 MGB196573:MGB196575 MPX196573:MPX196575 MZT196573:MZT196575 NJP196573:NJP196575 NTL196573:NTL196575 ODH196573:ODH196575 OND196573:OND196575 OWZ196573:OWZ196575 PGV196573:PGV196575 PQR196573:PQR196575 QAN196573:QAN196575 QKJ196573:QKJ196575 QUF196573:QUF196575 REB196573:REB196575 RNX196573:RNX196575 RXT196573:RXT196575 SHP196573:SHP196575 SRL196573:SRL196575 TBH196573:TBH196575 TLD196573:TLD196575 TUZ196573:TUZ196575 UEV196573:UEV196575 UOR196573:UOR196575 UYN196573:UYN196575 VIJ196573:VIJ196575 VSF196573:VSF196575 WCB196573:WCB196575 WLX196573:WLX196575 WVT196573:WVT196575 JH262109:JH262111 TD262109:TD262111 ACZ262109:ACZ262111 AMV262109:AMV262111 AWR262109:AWR262111 BGN262109:BGN262111 BQJ262109:BQJ262111 CAF262109:CAF262111 CKB262109:CKB262111 CTX262109:CTX262111 DDT262109:DDT262111 DNP262109:DNP262111 DXL262109:DXL262111 EHH262109:EHH262111 ERD262109:ERD262111 FAZ262109:FAZ262111 FKV262109:FKV262111 FUR262109:FUR262111 GEN262109:GEN262111 GOJ262109:GOJ262111 GYF262109:GYF262111 HIB262109:HIB262111 HRX262109:HRX262111 IBT262109:IBT262111 ILP262109:ILP262111 IVL262109:IVL262111 JFH262109:JFH262111 JPD262109:JPD262111 JYZ262109:JYZ262111 KIV262109:KIV262111 KSR262109:KSR262111 LCN262109:LCN262111 LMJ262109:LMJ262111 LWF262109:LWF262111 MGB262109:MGB262111 MPX262109:MPX262111 MZT262109:MZT262111 NJP262109:NJP262111 NTL262109:NTL262111 ODH262109:ODH262111 OND262109:OND262111 OWZ262109:OWZ262111 PGV262109:PGV262111 PQR262109:PQR262111 QAN262109:QAN262111 QKJ262109:QKJ262111 QUF262109:QUF262111 REB262109:REB262111 RNX262109:RNX262111 RXT262109:RXT262111 SHP262109:SHP262111 SRL262109:SRL262111 TBH262109:TBH262111 TLD262109:TLD262111 TUZ262109:TUZ262111 UEV262109:UEV262111 UOR262109:UOR262111 UYN262109:UYN262111 VIJ262109:VIJ262111 VSF262109:VSF262111 WCB262109:WCB262111 WLX262109:WLX262111 WVT262109:WVT262111 JH327645:JH327647 TD327645:TD327647 ACZ327645:ACZ327647 AMV327645:AMV327647 AWR327645:AWR327647 BGN327645:BGN327647 BQJ327645:BQJ327647 CAF327645:CAF327647 CKB327645:CKB327647 CTX327645:CTX327647 DDT327645:DDT327647 DNP327645:DNP327647 DXL327645:DXL327647 EHH327645:EHH327647 ERD327645:ERD327647 FAZ327645:FAZ327647 FKV327645:FKV327647 FUR327645:FUR327647 GEN327645:GEN327647 GOJ327645:GOJ327647 GYF327645:GYF327647 HIB327645:HIB327647 HRX327645:HRX327647 IBT327645:IBT327647 ILP327645:ILP327647 IVL327645:IVL327647 JFH327645:JFH327647 JPD327645:JPD327647 JYZ327645:JYZ327647 KIV327645:KIV327647 KSR327645:KSR327647 LCN327645:LCN327647 LMJ327645:LMJ327647 LWF327645:LWF327647 MGB327645:MGB327647 MPX327645:MPX327647 MZT327645:MZT327647 NJP327645:NJP327647 NTL327645:NTL327647 ODH327645:ODH327647 OND327645:OND327647 OWZ327645:OWZ327647 PGV327645:PGV327647 PQR327645:PQR327647 QAN327645:QAN327647 QKJ327645:QKJ327647 QUF327645:QUF327647 REB327645:REB327647 RNX327645:RNX327647 RXT327645:RXT327647 SHP327645:SHP327647 SRL327645:SRL327647 TBH327645:TBH327647 TLD327645:TLD327647 TUZ327645:TUZ327647 UEV327645:UEV327647 UOR327645:UOR327647 UYN327645:UYN327647 VIJ327645:VIJ327647 VSF327645:VSF327647 WCB327645:WCB327647 WLX327645:WLX327647 WVT327645:WVT327647 JH393181:JH393183 TD393181:TD393183 ACZ393181:ACZ393183 AMV393181:AMV393183 AWR393181:AWR393183 BGN393181:BGN393183 BQJ393181:BQJ393183 CAF393181:CAF393183 CKB393181:CKB393183 CTX393181:CTX393183 DDT393181:DDT393183 DNP393181:DNP393183 DXL393181:DXL393183 EHH393181:EHH393183 ERD393181:ERD393183 FAZ393181:FAZ393183 FKV393181:FKV393183 FUR393181:FUR393183 GEN393181:GEN393183 GOJ393181:GOJ393183 GYF393181:GYF393183 HIB393181:HIB393183 HRX393181:HRX393183 IBT393181:IBT393183 ILP393181:ILP393183 IVL393181:IVL393183 JFH393181:JFH393183 JPD393181:JPD393183 JYZ393181:JYZ393183 KIV393181:KIV393183 KSR393181:KSR393183 LCN393181:LCN393183 LMJ393181:LMJ393183 LWF393181:LWF393183 MGB393181:MGB393183 MPX393181:MPX393183 MZT393181:MZT393183 NJP393181:NJP393183 NTL393181:NTL393183 ODH393181:ODH393183 OND393181:OND393183 OWZ393181:OWZ393183 PGV393181:PGV393183 PQR393181:PQR393183 QAN393181:QAN393183 QKJ393181:QKJ393183 QUF393181:QUF393183 REB393181:REB393183 RNX393181:RNX393183 RXT393181:RXT393183 SHP393181:SHP393183 SRL393181:SRL393183 TBH393181:TBH393183 TLD393181:TLD393183 TUZ393181:TUZ393183 UEV393181:UEV393183 UOR393181:UOR393183 UYN393181:UYN393183 VIJ393181:VIJ393183 VSF393181:VSF393183 WCB393181:WCB393183 WLX393181:WLX393183 WVT393181:WVT393183 JH458717:JH458719 TD458717:TD458719 ACZ458717:ACZ458719 AMV458717:AMV458719 AWR458717:AWR458719 BGN458717:BGN458719 BQJ458717:BQJ458719 CAF458717:CAF458719 CKB458717:CKB458719 CTX458717:CTX458719 DDT458717:DDT458719 DNP458717:DNP458719 DXL458717:DXL458719 EHH458717:EHH458719 ERD458717:ERD458719 FAZ458717:FAZ458719 FKV458717:FKV458719 FUR458717:FUR458719 GEN458717:GEN458719 GOJ458717:GOJ458719 GYF458717:GYF458719 HIB458717:HIB458719 HRX458717:HRX458719 IBT458717:IBT458719 ILP458717:ILP458719 IVL458717:IVL458719 JFH458717:JFH458719 JPD458717:JPD458719 JYZ458717:JYZ458719 KIV458717:KIV458719 KSR458717:KSR458719 LCN458717:LCN458719 LMJ458717:LMJ458719 LWF458717:LWF458719 MGB458717:MGB458719 MPX458717:MPX458719 MZT458717:MZT458719 NJP458717:NJP458719 NTL458717:NTL458719 ODH458717:ODH458719 OND458717:OND458719 OWZ458717:OWZ458719 PGV458717:PGV458719 PQR458717:PQR458719 QAN458717:QAN458719 QKJ458717:QKJ458719 QUF458717:QUF458719 REB458717:REB458719 RNX458717:RNX458719 RXT458717:RXT458719 SHP458717:SHP458719 SRL458717:SRL458719 TBH458717:TBH458719 TLD458717:TLD458719 TUZ458717:TUZ458719 UEV458717:UEV458719 UOR458717:UOR458719 UYN458717:UYN458719 VIJ458717:VIJ458719 VSF458717:VSF458719 WCB458717:WCB458719 WLX458717:WLX458719 WVT458717:WVT458719 JH524253:JH524255 TD524253:TD524255 ACZ524253:ACZ524255 AMV524253:AMV524255 AWR524253:AWR524255 BGN524253:BGN524255 BQJ524253:BQJ524255 CAF524253:CAF524255 CKB524253:CKB524255 CTX524253:CTX524255 DDT524253:DDT524255 DNP524253:DNP524255 DXL524253:DXL524255 EHH524253:EHH524255 ERD524253:ERD524255 FAZ524253:FAZ524255 FKV524253:FKV524255 FUR524253:FUR524255 GEN524253:GEN524255 GOJ524253:GOJ524255 GYF524253:GYF524255 HIB524253:HIB524255 HRX524253:HRX524255 IBT524253:IBT524255 ILP524253:ILP524255 IVL524253:IVL524255 JFH524253:JFH524255 JPD524253:JPD524255 JYZ524253:JYZ524255 KIV524253:KIV524255 KSR524253:KSR524255 LCN524253:LCN524255 LMJ524253:LMJ524255 LWF524253:LWF524255 MGB524253:MGB524255 MPX524253:MPX524255 MZT524253:MZT524255 NJP524253:NJP524255 NTL524253:NTL524255 ODH524253:ODH524255 OND524253:OND524255 OWZ524253:OWZ524255 PGV524253:PGV524255 PQR524253:PQR524255 QAN524253:QAN524255 QKJ524253:QKJ524255 QUF524253:QUF524255 REB524253:REB524255 RNX524253:RNX524255 RXT524253:RXT524255 SHP524253:SHP524255 SRL524253:SRL524255 TBH524253:TBH524255 TLD524253:TLD524255 TUZ524253:TUZ524255 UEV524253:UEV524255 UOR524253:UOR524255 UYN524253:UYN524255 VIJ524253:VIJ524255 VSF524253:VSF524255 WCB524253:WCB524255 WLX524253:WLX524255 WVT524253:WVT524255 JH589789:JH589791 TD589789:TD589791 ACZ589789:ACZ589791 AMV589789:AMV589791 AWR589789:AWR589791 BGN589789:BGN589791 BQJ589789:BQJ589791 CAF589789:CAF589791 CKB589789:CKB589791 CTX589789:CTX589791 DDT589789:DDT589791 DNP589789:DNP589791 DXL589789:DXL589791 EHH589789:EHH589791 ERD589789:ERD589791 FAZ589789:FAZ589791 FKV589789:FKV589791 FUR589789:FUR589791 GEN589789:GEN589791 GOJ589789:GOJ589791 GYF589789:GYF589791 HIB589789:HIB589791 HRX589789:HRX589791 IBT589789:IBT589791 ILP589789:ILP589791 IVL589789:IVL589791 JFH589789:JFH589791 JPD589789:JPD589791 JYZ589789:JYZ589791 KIV589789:KIV589791 KSR589789:KSR589791 LCN589789:LCN589791 LMJ589789:LMJ589791 LWF589789:LWF589791 MGB589789:MGB589791 MPX589789:MPX589791 MZT589789:MZT589791 NJP589789:NJP589791 NTL589789:NTL589791 ODH589789:ODH589791 OND589789:OND589791 OWZ589789:OWZ589791 PGV589789:PGV589791 PQR589789:PQR589791 QAN589789:QAN589791 QKJ589789:QKJ589791 QUF589789:QUF589791 REB589789:REB589791 RNX589789:RNX589791 RXT589789:RXT589791 SHP589789:SHP589791 SRL589789:SRL589791 TBH589789:TBH589791 TLD589789:TLD589791 TUZ589789:TUZ589791 UEV589789:UEV589791 UOR589789:UOR589791 UYN589789:UYN589791 VIJ589789:VIJ589791 VSF589789:VSF589791 WCB589789:WCB589791 WLX589789:WLX589791 WVT589789:WVT589791 JH655325:JH655327 TD655325:TD655327 ACZ655325:ACZ655327 AMV655325:AMV655327 AWR655325:AWR655327 BGN655325:BGN655327 BQJ655325:BQJ655327 CAF655325:CAF655327 CKB655325:CKB655327 CTX655325:CTX655327 DDT655325:DDT655327 DNP655325:DNP655327 DXL655325:DXL655327 EHH655325:EHH655327 ERD655325:ERD655327 FAZ655325:FAZ655327 FKV655325:FKV655327 FUR655325:FUR655327 GEN655325:GEN655327 GOJ655325:GOJ655327 GYF655325:GYF655327 HIB655325:HIB655327 HRX655325:HRX655327 IBT655325:IBT655327 ILP655325:ILP655327 IVL655325:IVL655327 JFH655325:JFH655327 JPD655325:JPD655327 JYZ655325:JYZ655327 KIV655325:KIV655327 KSR655325:KSR655327 LCN655325:LCN655327 LMJ655325:LMJ655327 LWF655325:LWF655327 MGB655325:MGB655327 MPX655325:MPX655327 MZT655325:MZT655327 NJP655325:NJP655327 NTL655325:NTL655327 ODH655325:ODH655327 OND655325:OND655327 OWZ655325:OWZ655327 PGV655325:PGV655327 PQR655325:PQR655327 QAN655325:QAN655327 QKJ655325:QKJ655327 QUF655325:QUF655327 REB655325:REB655327 RNX655325:RNX655327 RXT655325:RXT655327 SHP655325:SHP655327 SRL655325:SRL655327 TBH655325:TBH655327 TLD655325:TLD655327 TUZ655325:TUZ655327 UEV655325:UEV655327 UOR655325:UOR655327 UYN655325:UYN655327 VIJ655325:VIJ655327 VSF655325:VSF655327 WCB655325:WCB655327 WLX655325:WLX655327 WVT655325:WVT655327 JH720861:JH720863 TD720861:TD720863 ACZ720861:ACZ720863 AMV720861:AMV720863 AWR720861:AWR720863 BGN720861:BGN720863 BQJ720861:BQJ720863 CAF720861:CAF720863 CKB720861:CKB720863 CTX720861:CTX720863 DDT720861:DDT720863 DNP720861:DNP720863 DXL720861:DXL720863 EHH720861:EHH720863 ERD720861:ERD720863 FAZ720861:FAZ720863 FKV720861:FKV720863 FUR720861:FUR720863 GEN720861:GEN720863 GOJ720861:GOJ720863 GYF720861:GYF720863 HIB720861:HIB720863 HRX720861:HRX720863 IBT720861:IBT720863 ILP720861:ILP720863 IVL720861:IVL720863 JFH720861:JFH720863 JPD720861:JPD720863 JYZ720861:JYZ720863 KIV720861:KIV720863 KSR720861:KSR720863 LCN720861:LCN720863 LMJ720861:LMJ720863 LWF720861:LWF720863 MGB720861:MGB720863 MPX720861:MPX720863 MZT720861:MZT720863 NJP720861:NJP720863 NTL720861:NTL720863 ODH720861:ODH720863 OND720861:OND720863 OWZ720861:OWZ720863 PGV720861:PGV720863 PQR720861:PQR720863 QAN720861:QAN720863 QKJ720861:QKJ720863 QUF720861:QUF720863 REB720861:REB720863 RNX720861:RNX720863 RXT720861:RXT720863 SHP720861:SHP720863 SRL720861:SRL720863 TBH720861:TBH720863 TLD720861:TLD720863 TUZ720861:TUZ720863 UEV720861:UEV720863 UOR720861:UOR720863 UYN720861:UYN720863 VIJ720861:VIJ720863 VSF720861:VSF720863 WCB720861:WCB720863 WLX720861:WLX720863 WVT720861:WVT720863 JH786397:JH786399 TD786397:TD786399 ACZ786397:ACZ786399 AMV786397:AMV786399 AWR786397:AWR786399 BGN786397:BGN786399 BQJ786397:BQJ786399 CAF786397:CAF786399 CKB786397:CKB786399 CTX786397:CTX786399 DDT786397:DDT786399 DNP786397:DNP786399 DXL786397:DXL786399 EHH786397:EHH786399 ERD786397:ERD786399 FAZ786397:FAZ786399 FKV786397:FKV786399 FUR786397:FUR786399 GEN786397:GEN786399 GOJ786397:GOJ786399 GYF786397:GYF786399 HIB786397:HIB786399 HRX786397:HRX786399 IBT786397:IBT786399 ILP786397:ILP786399 IVL786397:IVL786399 JFH786397:JFH786399 JPD786397:JPD786399 JYZ786397:JYZ786399 KIV786397:KIV786399 KSR786397:KSR786399 LCN786397:LCN786399 LMJ786397:LMJ786399 LWF786397:LWF786399 MGB786397:MGB786399 MPX786397:MPX786399 MZT786397:MZT786399 NJP786397:NJP786399 NTL786397:NTL786399 ODH786397:ODH786399 OND786397:OND786399 OWZ786397:OWZ786399 PGV786397:PGV786399 PQR786397:PQR786399 QAN786397:QAN786399 QKJ786397:QKJ786399 QUF786397:QUF786399 REB786397:REB786399 RNX786397:RNX786399 RXT786397:RXT786399 SHP786397:SHP786399 SRL786397:SRL786399 TBH786397:TBH786399 TLD786397:TLD786399 TUZ786397:TUZ786399 UEV786397:UEV786399 UOR786397:UOR786399 UYN786397:UYN786399 VIJ786397:VIJ786399 VSF786397:VSF786399 WCB786397:WCB786399 WLX786397:WLX786399 WVT786397:WVT786399 JH851933:JH851935 TD851933:TD851935 ACZ851933:ACZ851935 AMV851933:AMV851935 AWR851933:AWR851935 BGN851933:BGN851935 BQJ851933:BQJ851935 CAF851933:CAF851935 CKB851933:CKB851935 CTX851933:CTX851935 DDT851933:DDT851935 DNP851933:DNP851935 DXL851933:DXL851935 EHH851933:EHH851935 ERD851933:ERD851935 FAZ851933:FAZ851935 FKV851933:FKV851935 FUR851933:FUR851935 GEN851933:GEN851935 GOJ851933:GOJ851935 GYF851933:GYF851935 HIB851933:HIB851935 HRX851933:HRX851935 IBT851933:IBT851935 ILP851933:ILP851935 IVL851933:IVL851935 JFH851933:JFH851935 JPD851933:JPD851935 JYZ851933:JYZ851935 KIV851933:KIV851935 KSR851933:KSR851935 LCN851933:LCN851935 LMJ851933:LMJ851935 LWF851933:LWF851935 MGB851933:MGB851935 MPX851933:MPX851935 MZT851933:MZT851935 NJP851933:NJP851935 NTL851933:NTL851935 ODH851933:ODH851935 OND851933:OND851935 OWZ851933:OWZ851935 PGV851933:PGV851935 PQR851933:PQR851935 QAN851933:QAN851935 QKJ851933:QKJ851935 QUF851933:QUF851935 REB851933:REB851935 RNX851933:RNX851935 RXT851933:RXT851935 SHP851933:SHP851935 SRL851933:SRL851935 TBH851933:TBH851935 TLD851933:TLD851935 TUZ851933:TUZ851935 UEV851933:UEV851935 UOR851933:UOR851935 UYN851933:UYN851935 VIJ851933:VIJ851935 VSF851933:VSF851935 WCB851933:WCB851935 WLX851933:WLX851935 WVT851933:WVT851935 JH917469:JH917471 TD917469:TD917471 ACZ917469:ACZ917471 AMV917469:AMV917471 AWR917469:AWR917471 BGN917469:BGN917471 BQJ917469:BQJ917471 CAF917469:CAF917471 CKB917469:CKB917471 CTX917469:CTX917471 DDT917469:DDT917471 DNP917469:DNP917471 DXL917469:DXL917471 EHH917469:EHH917471 ERD917469:ERD917471 FAZ917469:FAZ917471 FKV917469:FKV917471 FUR917469:FUR917471 GEN917469:GEN917471 GOJ917469:GOJ917471 GYF917469:GYF917471 HIB917469:HIB917471 HRX917469:HRX917471 IBT917469:IBT917471 ILP917469:ILP917471 IVL917469:IVL917471 JFH917469:JFH917471 JPD917469:JPD917471 JYZ917469:JYZ917471 KIV917469:KIV917471 KSR917469:KSR917471 LCN917469:LCN917471 LMJ917469:LMJ917471 LWF917469:LWF917471 MGB917469:MGB917471 MPX917469:MPX917471 MZT917469:MZT917471 NJP917469:NJP917471 NTL917469:NTL917471 ODH917469:ODH917471 OND917469:OND917471 OWZ917469:OWZ917471 PGV917469:PGV917471 PQR917469:PQR917471 QAN917469:QAN917471 QKJ917469:QKJ917471 QUF917469:QUF917471 REB917469:REB917471 RNX917469:RNX917471 RXT917469:RXT917471 SHP917469:SHP917471 SRL917469:SRL917471 TBH917469:TBH917471 TLD917469:TLD917471 TUZ917469:TUZ917471 UEV917469:UEV917471 UOR917469:UOR917471 UYN917469:UYN917471 VIJ917469:VIJ917471 VSF917469:VSF917471 WCB917469:WCB917471 WLX917469:WLX917471 WVT917469:WVT917471 JH983005:JH983007 TD983005:TD983007 ACZ983005:ACZ983007 AMV983005:AMV983007 AWR983005:AWR983007 BGN983005:BGN983007 BQJ983005:BQJ983007 CAF983005:CAF983007 CKB983005:CKB983007 CTX983005:CTX983007 DDT983005:DDT983007 DNP983005:DNP983007 DXL983005:DXL983007 EHH983005:EHH983007 ERD983005:ERD983007 FAZ983005:FAZ983007 FKV983005:FKV983007 FUR983005:FUR983007 GEN983005:GEN983007 GOJ983005:GOJ983007 GYF983005:GYF983007 HIB983005:HIB983007 HRX983005:HRX983007 IBT983005:IBT983007 ILP983005:ILP983007 IVL983005:IVL983007 JFH983005:JFH983007 JPD983005:JPD983007 JYZ983005:JYZ983007 KIV983005:KIV983007 KSR983005:KSR983007 LCN983005:LCN983007 LMJ983005:LMJ983007 LWF983005:LWF983007 MGB983005:MGB983007 MPX983005:MPX983007 MZT983005:MZT983007 NJP983005:NJP983007 NTL983005:NTL983007 ODH983005:ODH983007 OND983005:OND983007 OWZ983005:OWZ983007 PGV983005:PGV983007 PQR983005:PQR983007 QAN983005:QAN983007 QKJ983005:QKJ983007 QUF983005:QUF983007 REB983005:REB983007 RNX983005:RNX983007 RXT983005:RXT983007 SHP983005:SHP983007 SRL983005:SRL983007 TBH983005:TBH983007 TLD983005:TLD983007 TUZ983005:TUZ983007 UEV983005:UEV983007 UOR983005:UOR983007 UYN983005:UYN983007 VIJ983005:VIJ983007 VSF983005:VSF983007 WCB983005:WCB983007 WLX983005:WLX983007">
      <formula1>0</formula1>
    </dataValidation>
    <dataValidation type="whole" operator="greaterThanOrEqual" allowBlank="1" showInputMessage="1" showErrorMessage="1" sqref="WVT983021 O983021 O917485 O851949 O786413 O720877 O655341 O589805 O524269 O458733 O393197 O327661 O262125 O196589 O131053 O65517 J983004:J983013 J917468:J917477 J851932:J851941 J786396:J786405 J720860:J720869 J655324:J655333 J589788:J589797 J524252:J524261 J458716:J458725 J393180:J393189 J327644:J327653 J262108:J262117 J196572:J196581 J131036:J131045 J65500:J65509 O982997:O982999 O917461:O917463 O851925:O851927 O786389:O786391 O720853:O720855 O655317:O655319 O589781:O589783 O524245:O524247 O458709:O458711 O393173:O393175 O327637:O327639 O262101:O262103 O196565:O196567 O131029:O131031 O65493:O65495 J982998:J983000 J917462:J917464 J851926:J851928 J786390:J786392 J720854:J720856 J655318:J655320 J589782:J589784 J524246:J524248 J458710:J458712 J393174:J393176 J327638:J327640 J262102:J262104 J196566:J196568 J131030:J131032 J65494:J65496 J982995:J982996 J917459:J917460 J851923:J851924 J786387:J786388 J720851:J720852 J655315:J655316 J589779:J589780 J524243:J524244 J458707:J458708 J393171:J393172 J327635:J327636 J262099:J262100 J196563:J196564 J131027:J131028 J65491:J65492 J983017:J983019 J917481:J917483 J851945:J851947 J786409:J786411 J720873:J720875 J655337:J655339 J589801:J589803 J524265:J524267 J458729:J458731 J393193:J393195 J327657:J327659 J262121:J262123 J196585:J196587 J131049:J131051 J65513:J65515 J983055 J917519 J851983 J786447 J720911 J655375 J589839 J524303 J458767 J393231 J327695 J262159 J196623 J131087 J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JC65513:JC65515 SY65513:SY65515 ACU65513:ACU65515 AMQ65513:AMQ65515 AWM65513:AWM65515 BGI65513:BGI65515 BQE65513:BQE65515 CAA65513:CAA65515 CJW65513:CJW65515 CTS65513:CTS65515 DDO65513:DDO65515 DNK65513:DNK65515 DXG65513:DXG65515 EHC65513:EHC65515 EQY65513:EQY65515 FAU65513:FAU65515 FKQ65513:FKQ65515 FUM65513:FUM65515 GEI65513:GEI65515 GOE65513:GOE65515 GYA65513:GYA65515 HHW65513:HHW65515 HRS65513:HRS65515 IBO65513:IBO65515 ILK65513:ILK65515 IVG65513:IVG65515 JFC65513:JFC65515 JOY65513:JOY65515 JYU65513:JYU65515 KIQ65513:KIQ65515 KSM65513:KSM65515 LCI65513:LCI65515 LME65513:LME65515 LWA65513:LWA65515 MFW65513:MFW65515 MPS65513:MPS65515 MZO65513:MZO65515 NJK65513:NJK65515 NTG65513:NTG65515 ODC65513:ODC65515 OMY65513:OMY65515 OWU65513:OWU65515 PGQ65513:PGQ65515 PQM65513:PQM65515 QAI65513:QAI65515 QKE65513:QKE65515 QUA65513:QUA65515 RDW65513:RDW65515 RNS65513:RNS65515 RXO65513:RXO65515 SHK65513:SHK65515 SRG65513:SRG65515 TBC65513:TBC65515 TKY65513:TKY65515 TUU65513:TUU65515 UEQ65513:UEQ65515 UOM65513:UOM65515 UYI65513:UYI65515 VIE65513:VIE65515 VSA65513:VSA65515 WBW65513:WBW65515 WLS65513:WLS65515 WVO65513:WVO65515 JC131049:JC131051 SY131049:SY131051 ACU131049:ACU131051 AMQ131049:AMQ131051 AWM131049:AWM131051 BGI131049:BGI131051 BQE131049:BQE131051 CAA131049:CAA131051 CJW131049:CJW131051 CTS131049:CTS131051 DDO131049:DDO131051 DNK131049:DNK131051 DXG131049:DXG131051 EHC131049:EHC131051 EQY131049:EQY131051 FAU131049:FAU131051 FKQ131049:FKQ131051 FUM131049:FUM131051 GEI131049:GEI131051 GOE131049:GOE131051 GYA131049:GYA131051 HHW131049:HHW131051 HRS131049:HRS131051 IBO131049:IBO131051 ILK131049:ILK131051 IVG131049:IVG131051 JFC131049:JFC131051 JOY131049:JOY131051 JYU131049:JYU131051 KIQ131049:KIQ131051 KSM131049:KSM131051 LCI131049:LCI131051 LME131049:LME131051 LWA131049:LWA131051 MFW131049:MFW131051 MPS131049:MPS131051 MZO131049:MZO131051 NJK131049:NJK131051 NTG131049:NTG131051 ODC131049:ODC131051 OMY131049:OMY131051 OWU131049:OWU131051 PGQ131049:PGQ131051 PQM131049:PQM131051 QAI131049:QAI131051 QKE131049:QKE131051 QUA131049:QUA131051 RDW131049:RDW131051 RNS131049:RNS131051 RXO131049:RXO131051 SHK131049:SHK131051 SRG131049:SRG131051 TBC131049:TBC131051 TKY131049:TKY131051 TUU131049:TUU131051 UEQ131049:UEQ131051 UOM131049:UOM131051 UYI131049:UYI131051 VIE131049:VIE131051 VSA131049:VSA131051 WBW131049:WBW131051 WLS131049:WLS131051 WVO131049:WVO131051 JC196585:JC196587 SY196585:SY196587 ACU196585:ACU196587 AMQ196585:AMQ196587 AWM196585:AWM196587 BGI196585:BGI196587 BQE196585:BQE196587 CAA196585:CAA196587 CJW196585:CJW196587 CTS196585:CTS196587 DDO196585:DDO196587 DNK196585:DNK196587 DXG196585:DXG196587 EHC196585:EHC196587 EQY196585:EQY196587 FAU196585:FAU196587 FKQ196585:FKQ196587 FUM196585:FUM196587 GEI196585:GEI196587 GOE196585:GOE196587 GYA196585:GYA196587 HHW196585:HHW196587 HRS196585:HRS196587 IBO196585:IBO196587 ILK196585:ILK196587 IVG196585:IVG196587 JFC196585:JFC196587 JOY196585:JOY196587 JYU196585:JYU196587 KIQ196585:KIQ196587 KSM196585:KSM196587 LCI196585:LCI196587 LME196585:LME196587 LWA196585:LWA196587 MFW196585:MFW196587 MPS196585:MPS196587 MZO196585:MZO196587 NJK196585:NJK196587 NTG196585:NTG196587 ODC196585:ODC196587 OMY196585:OMY196587 OWU196585:OWU196587 PGQ196585:PGQ196587 PQM196585:PQM196587 QAI196585:QAI196587 QKE196585:QKE196587 QUA196585:QUA196587 RDW196585:RDW196587 RNS196585:RNS196587 RXO196585:RXO196587 SHK196585:SHK196587 SRG196585:SRG196587 TBC196585:TBC196587 TKY196585:TKY196587 TUU196585:TUU196587 UEQ196585:UEQ196587 UOM196585:UOM196587 UYI196585:UYI196587 VIE196585:VIE196587 VSA196585:VSA196587 WBW196585:WBW196587 WLS196585:WLS196587 WVO196585:WVO196587 JC262121:JC262123 SY262121:SY262123 ACU262121:ACU262123 AMQ262121:AMQ262123 AWM262121:AWM262123 BGI262121:BGI262123 BQE262121:BQE262123 CAA262121:CAA262123 CJW262121:CJW262123 CTS262121:CTS262123 DDO262121:DDO262123 DNK262121:DNK262123 DXG262121:DXG262123 EHC262121:EHC262123 EQY262121:EQY262123 FAU262121:FAU262123 FKQ262121:FKQ262123 FUM262121:FUM262123 GEI262121:GEI262123 GOE262121:GOE262123 GYA262121:GYA262123 HHW262121:HHW262123 HRS262121:HRS262123 IBO262121:IBO262123 ILK262121:ILK262123 IVG262121:IVG262123 JFC262121:JFC262123 JOY262121:JOY262123 JYU262121:JYU262123 KIQ262121:KIQ262123 KSM262121:KSM262123 LCI262121:LCI262123 LME262121:LME262123 LWA262121:LWA262123 MFW262121:MFW262123 MPS262121:MPS262123 MZO262121:MZO262123 NJK262121:NJK262123 NTG262121:NTG262123 ODC262121:ODC262123 OMY262121:OMY262123 OWU262121:OWU262123 PGQ262121:PGQ262123 PQM262121:PQM262123 QAI262121:QAI262123 QKE262121:QKE262123 QUA262121:QUA262123 RDW262121:RDW262123 RNS262121:RNS262123 RXO262121:RXO262123 SHK262121:SHK262123 SRG262121:SRG262123 TBC262121:TBC262123 TKY262121:TKY262123 TUU262121:TUU262123 UEQ262121:UEQ262123 UOM262121:UOM262123 UYI262121:UYI262123 VIE262121:VIE262123 VSA262121:VSA262123 WBW262121:WBW262123 WLS262121:WLS262123 WVO262121:WVO262123 JC327657:JC327659 SY327657:SY327659 ACU327657:ACU327659 AMQ327657:AMQ327659 AWM327657:AWM327659 BGI327657:BGI327659 BQE327657:BQE327659 CAA327657:CAA327659 CJW327657:CJW327659 CTS327657:CTS327659 DDO327657:DDO327659 DNK327657:DNK327659 DXG327657:DXG327659 EHC327657:EHC327659 EQY327657:EQY327659 FAU327657:FAU327659 FKQ327657:FKQ327659 FUM327657:FUM327659 GEI327657:GEI327659 GOE327657:GOE327659 GYA327657:GYA327659 HHW327657:HHW327659 HRS327657:HRS327659 IBO327657:IBO327659 ILK327657:ILK327659 IVG327657:IVG327659 JFC327657:JFC327659 JOY327657:JOY327659 JYU327657:JYU327659 KIQ327657:KIQ327659 KSM327657:KSM327659 LCI327657:LCI327659 LME327657:LME327659 LWA327657:LWA327659 MFW327657:MFW327659 MPS327657:MPS327659 MZO327657:MZO327659 NJK327657:NJK327659 NTG327657:NTG327659 ODC327657:ODC327659 OMY327657:OMY327659 OWU327657:OWU327659 PGQ327657:PGQ327659 PQM327657:PQM327659 QAI327657:QAI327659 QKE327657:QKE327659 QUA327657:QUA327659 RDW327657:RDW327659 RNS327657:RNS327659 RXO327657:RXO327659 SHK327657:SHK327659 SRG327657:SRG327659 TBC327657:TBC327659 TKY327657:TKY327659 TUU327657:TUU327659 UEQ327657:UEQ327659 UOM327657:UOM327659 UYI327657:UYI327659 VIE327657:VIE327659 VSA327657:VSA327659 WBW327657:WBW327659 WLS327657:WLS327659 WVO327657:WVO327659 JC393193:JC393195 SY393193:SY393195 ACU393193:ACU393195 AMQ393193:AMQ393195 AWM393193:AWM393195 BGI393193:BGI393195 BQE393193:BQE393195 CAA393193:CAA393195 CJW393193:CJW393195 CTS393193:CTS393195 DDO393193:DDO393195 DNK393193:DNK393195 DXG393193:DXG393195 EHC393193:EHC393195 EQY393193:EQY393195 FAU393193:FAU393195 FKQ393193:FKQ393195 FUM393193:FUM393195 GEI393193:GEI393195 GOE393193:GOE393195 GYA393193:GYA393195 HHW393193:HHW393195 HRS393193:HRS393195 IBO393193:IBO393195 ILK393193:ILK393195 IVG393193:IVG393195 JFC393193:JFC393195 JOY393193:JOY393195 JYU393193:JYU393195 KIQ393193:KIQ393195 KSM393193:KSM393195 LCI393193:LCI393195 LME393193:LME393195 LWA393193:LWA393195 MFW393193:MFW393195 MPS393193:MPS393195 MZO393193:MZO393195 NJK393193:NJK393195 NTG393193:NTG393195 ODC393193:ODC393195 OMY393193:OMY393195 OWU393193:OWU393195 PGQ393193:PGQ393195 PQM393193:PQM393195 QAI393193:QAI393195 QKE393193:QKE393195 QUA393193:QUA393195 RDW393193:RDW393195 RNS393193:RNS393195 RXO393193:RXO393195 SHK393193:SHK393195 SRG393193:SRG393195 TBC393193:TBC393195 TKY393193:TKY393195 TUU393193:TUU393195 UEQ393193:UEQ393195 UOM393193:UOM393195 UYI393193:UYI393195 VIE393193:VIE393195 VSA393193:VSA393195 WBW393193:WBW393195 WLS393193:WLS393195 WVO393193:WVO393195 JC458729:JC458731 SY458729:SY458731 ACU458729:ACU458731 AMQ458729:AMQ458731 AWM458729:AWM458731 BGI458729:BGI458731 BQE458729:BQE458731 CAA458729:CAA458731 CJW458729:CJW458731 CTS458729:CTS458731 DDO458729:DDO458731 DNK458729:DNK458731 DXG458729:DXG458731 EHC458729:EHC458731 EQY458729:EQY458731 FAU458729:FAU458731 FKQ458729:FKQ458731 FUM458729:FUM458731 GEI458729:GEI458731 GOE458729:GOE458731 GYA458729:GYA458731 HHW458729:HHW458731 HRS458729:HRS458731 IBO458729:IBO458731 ILK458729:ILK458731 IVG458729:IVG458731 JFC458729:JFC458731 JOY458729:JOY458731 JYU458729:JYU458731 KIQ458729:KIQ458731 KSM458729:KSM458731 LCI458729:LCI458731 LME458729:LME458731 LWA458729:LWA458731 MFW458729:MFW458731 MPS458729:MPS458731 MZO458729:MZO458731 NJK458729:NJK458731 NTG458729:NTG458731 ODC458729:ODC458731 OMY458729:OMY458731 OWU458729:OWU458731 PGQ458729:PGQ458731 PQM458729:PQM458731 QAI458729:QAI458731 QKE458729:QKE458731 QUA458729:QUA458731 RDW458729:RDW458731 RNS458729:RNS458731 RXO458729:RXO458731 SHK458729:SHK458731 SRG458729:SRG458731 TBC458729:TBC458731 TKY458729:TKY458731 TUU458729:TUU458731 UEQ458729:UEQ458731 UOM458729:UOM458731 UYI458729:UYI458731 VIE458729:VIE458731 VSA458729:VSA458731 WBW458729:WBW458731 WLS458729:WLS458731 WVO458729:WVO458731 JC524265:JC524267 SY524265:SY524267 ACU524265:ACU524267 AMQ524265:AMQ524267 AWM524265:AWM524267 BGI524265:BGI524267 BQE524265:BQE524267 CAA524265:CAA524267 CJW524265:CJW524267 CTS524265:CTS524267 DDO524265:DDO524267 DNK524265:DNK524267 DXG524265:DXG524267 EHC524265:EHC524267 EQY524265:EQY524267 FAU524265:FAU524267 FKQ524265:FKQ524267 FUM524265:FUM524267 GEI524265:GEI524267 GOE524265:GOE524267 GYA524265:GYA524267 HHW524265:HHW524267 HRS524265:HRS524267 IBO524265:IBO524267 ILK524265:ILK524267 IVG524265:IVG524267 JFC524265:JFC524267 JOY524265:JOY524267 JYU524265:JYU524267 KIQ524265:KIQ524267 KSM524265:KSM524267 LCI524265:LCI524267 LME524265:LME524267 LWA524265:LWA524267 MFW524265:MFW524267 MPS524265:MPS524267 MZO524265:MZO524267 NJK524265:NJK524267 NTG524265:NTG524267 ODC524265:ODC524267 OMY524265:OMY524267 OWU524265:OWU524267 PGQ524265:PGQ524267 PQM524265:PQM524267 QAI524265:QAI524267 QKE524265:QKE524267 QUA524265:QUA524267 RDW524265:RDW524267 RNS524265:RNS524267 RXO524265:RXO524267 SHK524265:SHK524267 SRG524265:SRG524267 TBC524265:TBC524267 TKY524265:TKY524267 TUU524265:TUU524267 UEQ524265:UEQ524267 UOM524265:UOM524267 UYI524265:UYI524267 VIE524265:VIE524267 VSA524265:VSA524267 WBW524265:WBW524267 WLS524265:WLS524267 WVO524265:WVO524267 JC589801:JC589803 SY589801:SY589803 ACU589801:ACU589803 AMQ589801:AMQ589803 AWM589801:AWM589803 BGI589801:BGI589803 BQE589801:BQE589803 CAA589801:CAA589803 CJW589801:CJW589803 CTS589801:CTS589803 DDO589801:DDO589803 DNK589801:DNK589803 DXG589801:DXG589803 EHC589801:EHC589803 EQY589801:EQY589803 FAU589801:FAU589803 FKQ589801:FKQ589803 FUM589801:FUM589803 GEI589801:GEI589803 GOE589801:GOE589803 GYA589801:GYA589803 HHW589801:HHW589803 HRS589801:HRS589803 IBO589801:IBO589803 ILK589801:ILK589803 IVG589801:IVG589803 JFC589801:JFC589803 JOY589801:JOY589803 JYU589801:JYU589803 KIQ589801:KIQ589803 KSM589801:KSM589803 LCI589801:LCI589803 LME589801:LME589803 LWA589801:LWA589803 MFW589801:MFW589803 MPS589801:MPS589803 MZO589801:MZO589803 NJK589801:NJK589803 NTG589801:NTG589803 ODC589801:ODC589803 OMY589801:OMY589803 OWU589801:OWU589803 PGQ589801:PGQ589803 PQM589801:PQM589803 QAI589801:QAI589803 QKE589801:QKE589803 QUA589801:QUA589803 RDW589801:RDW589803 RNS589801:RNS589803 RXO589801:RXO589803 SHK589801:SHK589803 SRG589801:SRG589803 TBC589801:TBC589803 TKY589801:TKY589803 TUU589801:TUU589803 UEQ589801:UEQ589803 UOM589801:UOM589803 UYI589801:UYI589803 VIE589801:VIE589803 VSA589801:VSA589803 WBW589801:WBW589803 WLS589801:WLS589803 WVO589801:WVO589803 JC655337:JC655339 SY655337:SY655339 ACU655337:ACU655339 AMQ655337:AMQ655339 AWM655337:AWM655339 BGI655337:BGI655339 BQE655337:BQE655339 CAA655337:CAA655339 CJW655337:CJW655339 CTS655337:CTS655339 DDO655337:DDO655339 DNK655337:DNK655339 DXG655337:DXG655339 EHC655337:EHC655339 EQY655337:EQY655339 FAU655337:FAU655339 FKQ655337:FKQ655339 FUM655337:FUM655339 GEI655337:GEI655339 GOE655337:GOE655339 GYA655337:GYA655339 HHW655337:HHW655339 HRS655337:HRS655339 IBO655337:IBO655339 ILK655337:ILK655339 IVG655337:IVG655339 JFC655337:JFC655339 JOY655337:JOY655339 JYU655337:JYU655339 KIQ655337:KIQ655339 KSM655337:KSM655339 LCI655337:LCI655339 LME655337:LME655339 LWA655337:LWA655339 MFW655337:MFW655339 MPS655337:MPS655339 MZO655337:MZO655339 NJK655337:NJK655339 NTG655337:NTG655339 ODC655337:ODC655339 OMY655337:OMY655339 OWU655337:OWU655339 PGQ655337:PGQ655339 PQM655337:PQM655339 QAI655337:QAI655339 QKE655337:QKE655339 QUA655337:QUA655339 RDW655337:RDW655339 RNS655337:RNS655339 RXO655337:RXO655339 SHK655337:SHK655339 SRG655337:SRG655339 TBC655337:TBC655339 TKY655337:TKY655339 TUU655337:TUU655339 UEQ655337:UEQ655339 UOM655337:UOM655339 UYI655337:UYI655339 VIE655337:VIE655339 VSA655337:VSA655339 WBW655337:WBW655339 WLS655337:WLS655339 WVO655337:WVO655339 JC720873:JC720875 SY720873:SY720875 ACU720873:ACU720875 AMQ720873:AMQ720875 AWM720873:AWM720875 BGI720873:BGI720875 BQE720873:BQE720875 CAA720873:CAA720875 CJW720873:CJW720875 CTS720873:CTS720875 DDO720873:DDO720875 DNK720873:DNK720875 DXG720873:DXG720875 EHC720873:EHC720875 EQY720873:EQY720875 FAU720873:FAU720875 FKQ720873:FKQ720875 FUM720873:FUM720875 GEI720873:GEI720875 GOE720873:GOE720875 GYA720873:GYA720875 HHW720873:HHW720875 HRS720873:HRS720875 IBO720873:IBO720875 ILK720873:ILK720875 IVG720873:IVG720875 JFC720873:JFC720875 JOY720873:JOY720875 JYU720873:JYU720875 KIQ720873:KIQ720875 KSM720873:KSM720875 LCI720873:LCI720875 LME720873:LME720875 LWA720873:LWA720875 MFW720873:MFW720875 MPS720873:MPS720875 MZO720873:MZO720875 NJK720873:NJK720875 NTG720873:NTG720875 ODC720873:ODC720875 OMY720873:OMY720875 OWU720873:OWU720875 PGQ720873:PGQ720875 PQM720873:PQM720875 QAI720873:QAI720875 QKE720873:QKE720875 QUA720873:QUA720875 RDW720873:RDW720875 RNS720873:RNS720875 RXO720873:RXO720875 SHK720873:SHK720875 SRG720873:SRG720875 TBC720873:TBC720875 TKY720873:TKY720875 TUU720873:TUU720875 UEQ720873:UEQ720875 UOM720873:UOM720875 UYI720873:UYI720875 VIE720873:VIE720875 VSA720873:VSA720875 WBW720873:WBW720875 WLS720873:WLS720875 WVO720873:WVO720875 JC786409:JC786411 SY786409:SY786411 ACU786409:ACU786411 AMQ786409:AMQ786411 AWM786409:AWM786411 BGI786409:BGI786411 BQE786409:BQE786411 CAA786409:CAA786411 CJW786409:CJW786411 CTS786409:CTS786411 DDO786409:DDO786411 DNK786409:DNK786411 DXG786409:DXG786411 EHC786409:EHC786411 EQY786409:EQY786411 FAU786409:FAU786411 FKQ786409:FKQ786411 FUM786409:FUM786411 GEI786409:GEI786411 GOE786409:GOE786411 GYA786409:GYA786411 HHW786409:HHW786411 HRS786409:HRS786411 IBO786409:IBO786411 ILK786409:ILK786411 IVG786409:IVG786411 JFC786409:JFC786411 JOY786409:JOY786411 JYU786409:JYU786411 KIQ786409:KIQ786411 KSM786409:KSM786411 LCI786409:LCI786411 LME786409:LME786411 LWA786409:LWA786411 MFW786409:MFW786411 MPS786409:MPS786411 MZO786409:MZO786411 NJK786409:NJK786411 NTG786409:NTG786411 ODC786409:ODC786411 OMY786409:OMY786411 OWU786409:OWU786411 PGQ786409:PGQ786411 PQM786409:PQM786411 QAI786409:QAI786411 QKE786409:QKE786411 QUA786409:QUA786411 RDW786409:RDW786411 RNS786409:RNS786411 RXO786409:RXO786411 SHK786409:SHK786411 SRG786409:SRG786411 TBC786409:TBC786411 TKY786409:TKY786411 TUU786409:TUU786411 UEQ786409:UEQ786411 UOM786409:UOM786411 UYI786409:UYI786411 VIE786409:VIE786411 VSA786409:VSA786411 WBW786409:WBW786411 WLS786409:WLS786411 WVO786409:WVO786411 JC851945:JC851947 SY851945:SY851947 ACU851945:ACU851947 AMQ851945:AMQ851947 AWM851945:AWM851947 BGI851945:BGI851947 BQE851945:BQE851947 CAA851945:CAA851947 CJW851945:CJW851947 CTS851945:CTS851947 DDO851945:DDO851947 DNK851945:DNK851947 DXG851945:DXG851947 EHC851945:EHC851947 EQY851945:EQY851947 FAU851945:FAU851947 FKQ851945:FKQ851947 FUM851945:FUM851947 GEI851945:GEI851947 GOE851945:GOE851947 GYA851945:GYA851947 HHW851945:HHW851947 HRS851945:HRS851947 IBO851945:IBO851947 ILK851945:ILK851947 IVG851945:IVG851947 JFC851945:JFC851947 JOY851945:JOY851947 JYU851945:JYU851947 KIQ851945:KIQ851947 KSM851945:KSM851947 LCI851945:LCI851947 LME851945:LME851947 LWA851945:LWA851947 MFW851945:MFW851947 MPS851945:MPS851947 MZO851945:MZO851947 NJK851945:NJK851947 NTG851945:NTG851947 ODC851945:ODC851947 OMY851945:OMY851947 OWU851945:OWU851947 PGQ851945:PGQ851947 PQM851945:PQM851947 QAI851945:QAI851947 QKE851945:QKE851947 QUA851945:QUA851947 RDW851945:RDW851947 RNS851945:RNS851947 RXO851945:RXO851947 SHK851945:SHK851947 SRG851945:SRG851947 TBC851945:TBC851947 TKY851945:TKY851947 TUU851945:TUU851947 UEQ851945:UEQ851947 UOM851945:UOM851947 UYI851945:UYI851947 VIE851945:VIE851947 VSA851945:VSA851947 WBW851945:WBW851947 WLS851945:WLS851947 WVO851945:WVO851947 JC917481:JC917483 SY917481:SY917483 ACU917481:ACU917483 AMQ917481:AMQ917483 AWM917481:AWM917483 BGI917481:BGI917483 BQE917481:BQE917483 CAA917481:CAA917483 CJW917481:CJW917483 CTS917481:CTS917483 DDO917481:DDO917483 DNK917481:DNK917483 DXG917481:DXG917483 EHC917481:EHC917483 EQY917481:EQY917483 FAU917481:FAU917483 FKQ917481:FKQ917483 FUM917481:FUM917483 GEI917481:GEI917483 GOE917481:GOE917483 GYA917481:GYA917483 HHW917481:HHW917483 HRS917481:HRS917483 IBO917481:IBO917483 ILK917481:ILK917483 IVG917481:IVG917483 JFC917481:JFC917483 JOY917481:JOY917483 JYU917481:JYU917483 KIQ917481:KIQ917483 KSM917481:KSM917483 LCI917481:LCI917483 LME917481:LME917483 LWA917481:LWA917483 MFW917481:MFW917483 MPS917481:MPS917483 MZO917481:MZO917483 NJK917481:NJK917483 NTG917481:NTG917483 ODC917481:ODC917483 OMY917481:OMY917483 OWU917481:OWU917483 PGQ917481:PGQ917483 PQM917481:PQM917483 QAI917481:QAI917483 QKE917481:QKE917483 QUA917481:QUA917483 RDW917481:RDW917483 RNS917481:RNS917483 RXO917481:RXO917483 SHK917481:SHK917483 SRG917481:SRG917483 TBC917481:TBC917483 TKY917481:TKY917483 TUU917481:TUU917483 UEQ917481:UEQ917483 UOM917481:UOM917483 UYI917481:UYI917483 VIE917481:VIE917483 VSA917481:VSA917483 WBW917481:WBW917483 WLS917481:WLS917483 WVO917481:WVO917483 JC983017:JC983019 SY983017:SY983019 ACU983017:ACU983019 AMQ983017:AMQ983019 AWM983017:AWM983019 BGI983017:BGI983019 BQE983017:BQE983019 CAA983017:CAA983019 CJW983017:CJW983019 CTS983017:CTS983019 DDO983017:DDO983019 DNK983017:DNK983019 DXG983017:DXG983019 EHC983017:EHC983019 EQY983017:EQY983019 FAU983017:FAU983019 FKQ983017:FKQ983019 FUM983017:FUM983019 GEI983017:GEI983019 GOE983017:GOE983019 GYA983017:GYA983019 HHW983017:HHW983019 HRS983017:HRS983019 IBO983017:IBO983019 ILK983017:ILK983019 IVG983017:IVG983019 JFC983017:JFC983019 JOY983017:JOY983019 JYU983017:JYU983019 KIQ983017:KIQ983019 KSM983017:KSM983019 LCI983017:LCI983019 LME983017:LME983019 LWA983017:LWA983019 MFW983017:MFW983019 MPS983017:MPS983019 MZO983017:MZO983019 NJK983017:NJK983019 NTG983017:NTG983019 ODC983017:ODC983019 OMY983017:OMY983019 OWU983017:OWU983019 PGQ983017:PGQ983019 PQM983017:PQM983019 QAI983017:QAI983019 QKE983017:QKE983019 QUA983017:QUA983019 RDW983017:RDW983019 RNS983017:RNS983019 RXO983017:RXO983019 SHK983017:SHK983019 SRG983017:SRG983019 TBC983017:TBC983019 TKY983017:TKY983019 TUU983017:TUU983019 UEQ983017:UEQ983019 UOM983017:UOM983019 UYI983017:UYI983019 VIE983017:VIE983019 VSA983017:VSA983019 WBW983017:WBW983019 WLS983017:WLS983019 WVO983017:WVO983019 JC65491:JC65492 SY65491:SY65492 ACU65491:ACU65492 AMQ65491:AMQ65492 AWM65491:AWM65492 BGI65491:BGI65492 BQE65491:BQE65492 CAA65491:CAA65492 CJW65491:CJW65492 CTS65491:CTS65492 DDO65491:DDO65492 DNK65491:DNK65492 DXG65491:DXG65492 EHC65491:EHC65492 EQY65491:EQY65492 FAU65491:FAU65492 FKQ65491:FKQ65492 FUM65491:FUM65492 GEI65491:GEI65492 GOE65491:GOE65492 GYA65491:GYA65492 HHW65491:HHW65492 HRS65491:HRS65492 IBO65491:IBO65492 ILK65491:ILK65492 IVG65491:IVG65492 JFC65491:JFC65492 JOY65491:JOY65492 JYU65491:JYU65492 KIQ65491:KIQ65492 KSM65491:KSM65492 LCI65491:LCI65492 LME65491:LME65492 LWA65491:LWA65492 MFW65491:MFW65492 MPS65491:MPS65492 MZO65491:MZO65492 NJK65491:NJK65492 NTG65491:NTG65492 ODC65491:ODC65492 OMY65491:OMY65492 OWU65491:OWU65492 PGQ65491:PGQ65492 PQM65491:PQM65492 QAI65491:QAI65492 QKE65491:QKE65492 QUA65491:QUA65492 RDW65491:RDW65492 RNS65491:RNS65492 RXO65491:RXO65492 SHK65491:SHK65492 SRG65491:SRG65492 TBC65491:TBC65492 TKY65491:TKY65492 TUU65491:TUU65492 UEQ65491:UEQ65492 UOM65491:UOM65492 UYI65491:UYI65492 VIE65491:VIE65492 VSA65491:VSA65492 WBW65491:WBW65492 WLS65491:WLS65492 WVO65491:WVO65492 JC131027:JC131028 SY131027:SY131028 ACU131027:ACU131028 AMQ131027:AMQ131028 AWM131027:AWM131028 BGI131027:BGI131028 BQE131027:BQE131028 CAA131027:CAA131028 CJW131027:CJW131028 CTS131027:CTS131028 DDO131027:DDO131028 DNK131027:DNK131028 DXG131027:DXG131028 EHC131027:EHC131028 EQY131027:EQY131028 FAU131027:FAU131028 FKQ131027:FKQ131028 FUM131027:FUM131028 GEI131027:GEI131028 GOE131027:GOE131028 GYA131027:GYA131028 HHW131027:HHW131028 HRS131027:HRS131028 IBO131027:IBO131028 ILK131027:ILK131028 IVG131027:IVG131028 JFC131027:JFC131028 JOY131027:JOY131028 JYU131027:JYU131028 KIQ131027:KIQ131028 KSM131027:KSM131028 LCI131027:LCI131028 LME131027:LME131028 LWA131027:LWA131028 MFW131027:MFW131028 MPS131027:MPS131028 MZO131027:MZO131028 NJK131027:NJK131028 NTG131027:NTG131028 ODC131027:ODC131028 OMY131027:OMY131028 OWU131027:OWU131028 PGQ131027:PGQ131028 PQM131027:PQM131028 QAI131027:QAI131028 QKE131027:QKE131028 QUA131027:QUA131028 RDW131027:RDW131028 RNS131027:RNS131028 RXO131027:RXO131028 SHK131027:SHK131028 SRG131027:SRG131028 TBC131027:TBC131028 TKY131027:TKY131028 TUU131027:TUU131028 UEQ131027:UEQ131028 UOM131027:UOM131028 UYI131027:UYI131028 VIE131027:VIE131028 VSA131027:VSA131028 WBW131027:WBW131028 WLS131027:WLS131028 WVO131027:WVO131028 JC196563:JC196564 SY196563:SY196564 ACU196563:ACU196564 AMQ196563:AMQ196564 AWM196563:AWM196564 BGI196563:BGI196564 BQE196563:BQE196564 CAA196563:CAA196564 CJW196563:CJW196564 CTS196563:CTS196564 DDO196563:DDO196564 DNK196563:DNK196564 DXG196563:DXG196564 EHC196563:EHC196564 EQY196563:EQY196564 FAU196563:FAU196564 FKQ196563:FKQ196564 FUM196563:FUM196564 GEI196563:GEI196564 GOE196563:GOE196564 GYA196563:GYA196564 HHW196563:HHW196564 HRS196563:HRS196564 IBO196563:IBO196564 ILK196563:ILK196564 IVG196563:IVG196564 JFC196563:JFC196564 JOY196563:JOY196564 JYU196563:JYU196564 KIQ196563:KIQ196564 KSM196563:KSM196564 LCI196563:LCI196564 LME196563:LME196564 LWA196563:LWA196564 MFW196563:MFW196564 MPS196563:MPS196564 MZO196563:MZO196564 NJK196563:NJK196564 NTG196563:NTG196564 ODC196563:ODC196564 OMY196563:OMY196564 OWU196563:OWU196564 PGQ196563:PGQ196564 PQM196563:PQM196564 QAI196563:QAI196564 QKE196563:QKE196564 QUA196563:QUA196564 RDW196563:RDW196564 RNS196563:RNS196564 RXO196563:RXO196564 SHK196563:SHK196564 SRG196563:SRG196564 TBC196563:TBC196564 TKY196563:TKY196564 TUU196563:TUU196564 UEQ196563:UEQ196564 UOM196563:UOM196564 UYI196563:UYI196564 VIE196563:VIE196564 VSA196563:VSA196564 WBW196563:WBW196564 WLS196563:WLS196564 WVO196563:WVO196564 JC262099:JC262100 SY262099:SY262100 ACU262099:ACU262100 AMQ262099:AMQ262100 AWM262099:AWM262100 BGI262099:BGI262100 BQE262099:BQE262100 CAA262099:CAA262100 CJW262099:CJW262100 CTS262099:CTS262100 DDO262099:DDO262100 DNK262099:DNK262100 DXG262099:DXG262100 EHC262099:EHC262100 EQY262099:EQY262100 FAU262099:FAU262100 FKQ262099:FKQ262100 FUM262099:FUM262100 GEI262099:GEI262100 GOE262099:GOE262100 GYA262099:GYA262100 HHW262099:HHW262100 HRS262099:HRS262100 IBO262099:IBO262100 ILK262099:ILK262100 IVG262099:IVG262100 JFC262099:JFC262100 JOY262099:JOY262100 JYU262099:JYU262100 KIQ262099:KIQ262100 KSM262099:KSM262100 LCI262099:LCI262100 LME262099:LME262100 LWA262099:LWA262100 MFW262099:MFW262100 MPS262099:MPS262100 MZO262099:MZO262100 NJK262099:NJK262100 NTG262099:NTG262100 ODC262099:ODC262100 OMY262099:OMY262100 OWU262099:OWU262100 PGQ262099:PGQ262100 PQM262099:PQM262100 QAI262099:QAI262100 QKE262099:QKE262100 QUA262099:QUA262100 RDW262099:RDW262100 RNS262099:RNS262100 RXO262099:RXO262100 SHK262099:SHK262100 SRG262099:SRG262100 TBC262099:TBC262100 TKY262099:TKY262100 TUU262099:TUU262100 UEQ262099:UEQ262100 UOM262099:UOM262100 UYI262099:UYI262100 VIE262099:VIE262100 VSA262099:VSA262100 WBW262099:WBW262100 WLS262099:WLS262100 WVO262099:WVO262100 JC327635:JC327636 SY327635:SY327636 ACU327635:ACU327636 AMQ327635:AMQ327636 AWM327635:AWM327636 BGI327635:BGI327636 BQE327635:BQE327636 CAA327635:CAA327636 CJW327635:CJW327636 CTS327635:CTS327636 DDO327635:DDO327636 DNK327635:DNK327636 DXG327635:DXG327636 EHC327635:EHC327636 EQY327635:EQY327636 FAU327635:FAU327636 FKQ327635:FKQ327636 FUM327635:FUM327636 GEI327635:GEI327636 GOE327635:GOE327636 GYA327635:GYA327636 HHW327635:HHW327636 HRS327635:HRS327636 IBO327635:IBO327636 ILK327635:ILK327636 IVG327635:IVG327636 JFC327635:JFC327636 JOY327635:JOY327636 JYU327635:JYU327636 KIQ327635:KIQ327636 KSM327635:KSM327636 LCI327635:LCI327636 LME327635:LME327636 LWA327635:LWA327636 MFW327635:MFW327636 MPS327635:MPS327636 MZO327635:MZO327636 NJK327635:NJK327636 NTG327635:NTG327636 ODC327635:ODC327636 OMY327635:OMY327636 OWU327635:OWU327636 PGQ327635:PGQ327636 PQM327635:PQM327636 QAI327635:QAI327636 QKE327635:QKE327636 QUA327635:QUA327636 RDW327635:RDW327636 RNS327635:RNS327636 RXO327635:RXO327636 SHK327635:SHK327636 SRG327635:SRG327636 TBC327635:TBC327636 TKY327635:TKY327636 TUU327635:TUU327636 UEQ327635:UEQ327636 UOM327635:UOM327636 UYI327635:UYI327636 VIE327635:VIE327636 VSA327635:VSA327636 WBW327635:WBW327636 WLS327635:WLS327636 WVO327635:WVO327636 JC393171:JC393172 SY393171:SY393172 ACU393171:ACU393172 AMQ393171:AMQ393172 AWM393171:AWM393172 BGI393171:BGI393172 BQE393171:BQE393172 CAA393171:CAA393172 CJW393171:CJW393172 CTS393171:CTS393172 DDO393171:DDO393172 DNK393171:DNK393172 DXG393171:DXG393172 EHC393171:EHC393172 EQY393171:EQY393172 FAU393171:FAU393172 FKQ393171:FKQ393172 FUM393171:FUM393172 GEI393171:GEI393172 GOE393171:GOE393172 GYA393171:GYA393172 HHW393171:HHW393172 HRS393171:HRS393172 IBO393171:IBO393172 ILK393171:ILK393172 IVG393171:IVG393172 JFC393171:JFC393172 JOY393171:JOY393172 JYU393171:JYU393172 KIQ393171:KIQ393172 KSM393171:KSM393172 LCI393171:LCI393172 LME393171:LME393172 LWA393171:LWA393172 MFW393171:MFW393172 MPS393171:MPS393172 MZO393171:MZO393172 NJK393171:NJK393172 NTG393171:NTG393172 ODC393171:ODC393172 OMY393171:OMY393172 OWU393171:OWU393172 PGQ393171:PGQ393172 PQM393171:PQM393172 QAI393171:QAI393172 QKE393171:QKE393172 QUA393171:QUA393172 RDW393171:RDW393172 RNS393171:RNS393172 RXO393171:RXO393172 SHK393171:SHK393172 SRG393171:SRG393172 TBC393171:TBC393172 TKY393171:TKY393172 TUU393171:TUU393172 UEQ393171:UEQ393172 UOM393171:UOM393172 UYI393171:UYI393172 VIE393171:VIE393172 VSA393171:VSA393172 WBW393171:WBW393172 WLS393171:WLS393172 WVO393171:WVO393172 JC458707:JC458708 SY458707:SY458708 ACU458707:ACU458708 AMQ458707:AMQ458708 AWM458707:AWM458708 BGI458707:BGI458708 BQE458707:BQE458708 CAA458707:CAA458708 CJW458707:CJW458708 CTS458707:CTS458708 DDO458707:DDO458708 DNK458707:DNK458708 DXG458707:DXG458708 EHC458707:EHC458708 EQY458707:EQY458708 FAU458707:FAU458708 FKQ458707:FKQ458708 FUM458707:FUM458708 GEI458707:GEI458708 GOE458707:GOE458708 GYA458707:GYA458708 HHW458707:HHW458708 HRS458707:HRS458708 IBO458707:IBO458708 ILK458707:ILK458708 IVG458707:IVG458708 JFC458707:JFC458708 JOY458707:JOY458708 JYU458707:JYU458708 KIQ458707:KIQ458708 KSM458707:KSM458708 LCI458707:LCI458708 LME458707:LME458708 LWA458707:LWA458708 MFW458707:MFW458708 MPS458707:MPS458708 MZO458707:MZO458708 NJK458707:NJK458708 NTG458707:NTG458708 ODC458707:ODC458708 OMY458707:OMY458708 OWU458707:OWU458708 PGQ458707:PGQ458708 PQM458707:PQM458708 QAI458707:QAI458708 QKE458707:QKE458708 QUA458707:QUA458708 RDW458707:RDW458708 RNS458707:RNS458708 RXO458707:RXO458708 SHK458707:SHK458708 SRG458707:SRG458708 TBC458707:TBC458708 TKY458707:TKY458708 TUU458707:TUU458708 UEQ458707:UEQ458708 UOM458707:UOM458708 UYI458707:UYI458708 VIE458707:VIE458708 VSA458707:VSA458708 WBW458707:WBW458708 WLS458707:WLS458708 WVO458707:WVO458708 JC524243:JC524244 SY524243:SY524244 ACU524243:ACU524244 AMQ524243:AMQ524244 AWM524243:AWM524244 BGI524243:BGI524244 BQE524243:BQE524244 CAA524243:CAA524244 CJW524243:CJW524244 CTS524243:CTS524244 DDO524243:DDO524244 DNK524243:DNK524244 DXG524243:DXG524244 EHC524243:EHC524244 EQY524243:EQY524244 FAU524243:FAU524244 FKQ524243:FKQ524244 FUM524243:FUM524244 GEI524243:GEI524244 GOE524243:GOE524244 GYA524243:GYA524244 HHW524243:HHW524244 HRS524243:HRS524244 IBO524243:IBO524244 ILK524243:ILK524244 IVG524243:IVG524244 JFC524243:JFC524244 JOY524243:JOY524244 JYU524243:JYU524244 KIQ524243:KIQ524244 KSM524243:KSM524244 LCI524243:LCI524244 LME524243:LME524244 LWA524243:LWA524244 MFW524243:MFW524244 MPS524243:MPS524244 MZO524243:MZO524244 NJK524243:NJK524244 NTG524243:NTG524244 ODC524243:ODC524244 OMY524243:OMY524244 OWU524243:OWU524244 PGQ524243:PGQ524244 PQM524243:PQM524244 QAI524243:QAI524244 QKE524243:QKE524244 QUA524243:QUA524244 RDW524243:RDW524244 RNS524243:RNS524244 RXO524243:RXO524244 SHK524243:SHK524244 SRG524243:SRG524244 TBC524243:TBC524244 TKY524243:TKY524244 TUU524243:TUU524244 UEQ524243:UEQ524244 UOM524243:UOM524244 UYI524243:UYI524244 VIE524243:VIE524244 VSA524243:VSA524244 WBW524243:WBW524244 WLS524243:WLS524244 WVO524243:WVO524244 JC589779:JC589780 SY589779:SY589780 ACU589779:ACU589780 AMQ589779:AMQ589780 AWM589779:AWM589780 BGI589779:BGI589780 BQE589779:BQE589780 CAA589779:CAA589780 CJW589779:CJW589780 CTS589779:CTS589780 DDO589779:DDO589780 DNK589779:DNK589780 DXG589779:DXG589780 EHC589779:EHC589780 EQY589779:EQY589780 FAU589779:FAU589780 FKQ589779:FKQ589780 FUM589779:FUM589780 GEI589779:GEI589780 GOE589779:GOE589780 GYA589779:GYA589780 HHW589779:HHW589780 HRS589779:HRS589780 IBO589779:IBO589780 ILK589779:ILK589780 IVG589779:IVG589780 JFC589779:JFC589780 JOY589779:JOY589780 JYU589779:JYU589780 KIQ589779:KIQ589780 KSM589779:KSM589780 LCI589779:LCI589780 LME589779:LME589780 LWA589779:LWA589780 MFW589779:MFW589780 MPS589779:MPS589780 MZO589779:MZO589780 NJK589779:NJK589780 NTG589779:NTG589780 ODC589779:ODC589780 OMY589779:OMY589780 OWU589779:OWU589780 PGQ589779:PGQ589780 PQM589779:PQM589780 QAI589779:QAI589780 QKE589779:QKE589780 QUA589779:QUA589780 RDW589779:RDW589780 RNS589779:RNS589780 RXO589779:RXO589780 SHK589779:SHK589780 SRG589779:SRG589780 TBC589779:TBC589780 TKY589779:TKY589780 TUU589779:TUU589780 UEQ589779:UEQ589780 UOM589779:UOM589780 UYI589779:UYI589780 VIE589779:VIE589780 VSA589779:VSA589780 WBW589779:WBW589780 WLS589779:WLS589780 WVO589779:WVO589780 JC655315:JC655316 SY655315:SY655316 ACU655315:ACU655316 AMQ655315:AMQ655316 AWM655315:AWM655316 BGI655315:BGI655316 BQE655315:BQE655316 CAA655315:CAA655316 CJW655315:CJW655316 CTS655315:CTS655316 DDO655315:DDO655316 DNK655315:DNK655316 DXG655315:DXG655316 EHC655315:EHC655316 EQY655315:EQY655316 FAU655315:FAU655316 FKQ655315:FKQ655316 FUM655315:FUM655316 GEI655315:GEI655316 GOE655315:GOE655316 GYA655315:GYA655316 HHW655315:HHW655316 HRS655315:HRS655316 IBO655315:IBO655316 ILK655315:ILK655316 IVG655315:IVG655316 JFC655315:JFC655316 JOY655315:JOY655316 JYU655315:JYU655316 KIQ655315:KIQ655316 KSM655315:KSM655316 LCI655315:LCI655316 LME655315:LME655316 LWA655315:LWA655316 MFW655315:MFW655316 MPS655315:MPS655316 MZO655315:MZO655316 NJK655315:NJK655316 NTG655315:NTG655316 ODC655315:ODC655316 OMY655315:OMY655316 OWU655315:OWU655316 PGQ655315:PGQ655316 PQM655315:PQM655316 QAI655315:QAI655316 QKE655315:QKE655316 QUA655315:QUA655316 RDW655315:RDW655316 RNS655315:RNS655316 RXO655315:RXO655316 SHK655315:SHK655316 SRG655315:SRG655316 TBC655315:TBC655316 TKY655315:TKY655316 TUU655315:TUU655316 UEQ655315:UEQ655316 UOM655315:UOM655316 UYI655315:UYI655316 VIE655315:VIE655316 VSA655315:VSA655316 WBW655315:WBW655316 WLS655315:WLS655316 WVO655315:WVO655316 JC720851:JC720852 SY720851:SY720852 ACU720851:ACU720852 AMQ720851:AMQ720852 AWM720851:AWM720852 BGI720851:BGI720852 BQE720851:BQE720852 CAA720851:CAA720852 CJW720851:CJW720852 CTS720851:CTS720852 DDO720851:DDO720852 DNK720851:DNK720852 DXG720851:DXG720852 EHC720851:EHC720852 EQY720851:EQY720852 FAU720851:FAU720852 FKQ720851:FKQ720852 FUM720851:FUM720852 GEI720851:GEI720852 GOE720851:GOE720852 GYA720851:GYA720852 HHW720851:HHW720852 HRS720851:HRS720852 IBO720851:IBO720852 ILK720851:ILK720852 IVG720851:IVG720852 JFC720851:JFC720852 JOY720851:JOY720852 JYU720851:JYU720852 KIQ720851:KIQ720852 KSM720851:KSM720852 LCI720851:LCI720852 LME720851:LME720852 LWA720851:LWA720852 MFW720851:MFW720852 MPS720851:MPS720852 MZO720851:MZO720852 NJK720851:NJK720852 NTG720851:NTG720852 ODC720851:ODC720852 OMY720851:OMY720852 OWU720851:OWU720852 PGQ720851:PGQ720852 PQM720851:PQM720852 QAI720851:QAI720852 QKE720851:QKE720852 QUA720851:QUA720852 RDW720851:RDW720852 RNS720851:RNS720852 RXO720851:RXO720852 SHK720851:SHK720852 SRG720851:SRG720852 TBC720851:TBC720852 TKY720851:TKY720852 TUU720851:TUU720852 UEQ720851:UEQ720852 UOM720851:UOM720852 UYI720851:UYI720852 VIE720851:VIE720852 VSA720851:VSA720852 WBW720851:WBW720852 WLS720851:WLS720852 WVO720851:WVO720852 JC786387:JC786388 SY786387:SY786388 ACU786387:ACU786388 AMQ786387:AMQ786388 AWM786387:AWM786388 BGI786387:BGI786388 BQE786387:BQE786388 CAA786387:CAA786388 CJW786387:CJW786388 CTS786387:CTS786388 DDO786387:DDO786388 DNK786387:DNK786388 DXG786387:DXG786388 EHC786387:EHC786388 EQY786387:EQY786388 FAU786387:FAU786388 FKQ786387:FKQ786388 FUM786387:FUM786388 GEI786387:GEI786388 GOE786387:GOE786388 GYA786387:GYA786388 HHW786387:HHW786388 HRS786387:HRS786388 IBO786387:IBO786388 ILK786387:ILK786388 IVG786387:IVG786388 JFC786387:JFC786388 JOY786387:JOY786388 JYU786387:JYU786388 KIQ786387:KIQ786388 KSM786387:KSM786388 LCI786387:LCI786388 LME786387:LME786388 LWA786387:LWA786388 MFW786387:MFW786388 MPS786387:MPS786388 MZO786387:MZO786388 NJK786387:NJK786388 NTG786387:NTG786388 ODC786387:ODC786388 OMY786387:OMY786388 OWU786387:OWU786388 PGQ786387:PGQ786388 PQM786387:PQM786388 QAI786387:QAI786388 QKE786387:QKE786388 QUA786387:QUA786388 RDW786387:RDW786388 RNS786387:RNS786388 RXO786387:RXO786388 SHK786387:SHK786388 SRG786387:SRG786388 TBC786387:TBC786388 TKY786387:TKY786388 TUU786387:TUU786388 UEQ786387:UEQ786388 UOM786387:UOM786388 UYI786387:UYI786388 VIE786387:VIE786388 VSA786387:VSA786388 WBW786387:WBW786388 WLS786387:WLS786388 WVO786387:WVO786388 JC851923:JC851924 SY851923:SY851924 ACU851923:ACU851924 AMQ851923:AMQ851924 AWM851923:AWM851924 BGI851923:BGI851924 BQE851923:BQE851924 CAA851923:CAA851924 CJW851923:CJW851924 CTS851923:CTS851924 DDO851923:DDO851924 DNK851923:DNK851924 DXG851923:DXG851924 EHC851923:EHC851924 EQY851923:EQY851924 FAU851923:FAU851924 FKQ851923:FKQ851924 FUM851923:FUM851924 GEI851923:GEI851924 GOE851923:GOE851924 GYA851923:GYA851924 HHW851923:HHW851924 HRS851923:HRS851924 IBO851923:IBO851924 ILK851923:ILK851924 IVG851923:IVG851924 JFC851923:JFC851924 JOY851923:JOY851924 JYU851923:JYU851924 KIQ851923:KIQ851924 KSM851923:KSM851924 LCI851923:LCI851924 LME851923:LME851924 LWA851923:LWA851924 MFW851923:MFW851924 MPS851923:MPS851924 MZO851923:MZO851924 NJK851923:NJK851924 NTG851923:NTG851924 ODC851923:ODC851924 OMY851923:OMY851924 OWU851923:OWU851924 PGQ851923:PGQ851924 PQM851923:PQM851924 QAI851923:QAI851924 QKE851923:QKE851924 QUA851923:QUA851924 RDW851923:RDW851924 RNS851923:RNS851924 RXO851923:RXO851924 SHK851923:SHK851924 SRG851923:SRG851924 TBC851923:TBC851924 TKY851923:TKY851924 TUU851923:TUU851924 UEQ851923:UEQ851924 UOM851923:UOM851924 UYI851923:UYI851924 VIE851923:VIE851924 VSA851923:VSA851924 WBW851923:WBW851924 WLS851923:WLS851924 WVO851923:WVO851924 JC917459:JC917460 SY917459:SY917460 ACU917459:ACU917460 AMQ917459:AMQ917460 AWM917459:AWM917460 BGI917459:BGI917460 BQE917459:BQE917460 CAA917459:CAA917460 CJW917459:CJW917460 CTS917459:CTS917460 DDO917459:DDO917460 DNK917459:DNK917460 DXG917459:DXG917460 EHC917459:EHC917460 EQY917459:EQY917460 FAU917459:FAU917460 FKQ917459:FKQ917460 FUM917459:FUM917460 GEI917459:GEI917460 GOE917459:GOE917460 GYA917459:GYA917460 HHW917459:HHW917460 HRS917459:HRS917460 IBO917459:IBO917460 ILK917459:ILK917460 IVG917459:IVG917460 JFC917459:JFC917460 JOY917459:JOY917460 JYU917459:JYU917460 KIQ917459:KIQ917460 KSM917459:KSM917460 LCI917459:LCI917460 LME917459:LME917460 LWA917459:LWA917460 MFW917459:MFW917460 MPS917459:MPS917460 MZO917459:MZO917460 NJK917459:NJK917460 NTG917459:NTG917460 ODC917459:ODC917460 OMY917459:OMY917460 OWU917459:OWU917460 PGQ917459:PGQ917460 PQM917459:PQM917460 QAI917459:QAI917460 QKE917459:QKE917460 QUA917459:QUA917460 RDW917459:RDW917460 RNS917459:RNS917460 RXO917459:RXO917460 SHK917459:SHK917460 SRG917459:SRG917460 TBC917459:TBC917460 TKY917459:TKY917460 TUU917459:TUU917460 UEQ917459:UEQ917460 UOM917459:UOM917460 UYI917459:UYI917460 VIE917459:VIE917460 VSA917459:VSA917460 WBW917459:WBW917460 WLS917459:WLS917460 WVO917459:WVO917460 JC982995:JC982996 SY982995:SY982996 ACU982995:ACU982996 AMQ982995:AMQ982996 AWM982995:AWM982996 BGI982995:BGI982996 BQE982995:BQE982996 CAA982995:CAA982996 CJW982995:CJW982996 CTS982995:CTS982996 DDO982995:DDO982996 DNK982995:DNK982996 DXG982995:DXG982996 EHC982995:EHC982996 EQY982995:EQY982996 FAU982995:FAU982996 FKQ982995:FKQ982996 FUM982995:FUM982996 GEI982995:GEI982996 GOE982995:GOE982996 GYA982995:GYA982996 HHW982995:HHW982996 HRS982995:HRS982996 IBO982995:IBO982996 ILK982995:ILK982996 IVG982995:IVG982996 JFC982995:JFC982996 JOY982995:JOY982996 JYU982995:JYU982996 KIQ982995:KIQ982996 KSM982995:KSM982996 LCI982995:LCI982996 LME982995:LME982996 LWA982995:LWA982996 MFW982995:MFW982996 MPS982995:MPS982996 MZO982995:MZO982996 NJK982995:NJK982996 NTG982995:NTG982996 ODC982995:ODC982996 OMY982995:OMY982996 OWU982995:OWU982996 PGQ982995:PGQ982996 PQM982995:PQM982996 QAI982995:QAI982996 QKE982995:QKE982996 QUA982995:QUA982996 RDW982995:RDW982996 RNS982995:RNS982996 RXO982995:RXO982996 SHK982995:SHK982996 SRG982995:SRG982996 TBC982995:TBC982996 TKY982995:TKY982996 TUU982995:TUU982996 UEQ982995:UEQ982996 UOM982995:UOM982996 UYI982995:UYI982996 VIE982995:VIE982996 VSA982995:VSA982996 WBW982995:WBW982996 WLS982995:WLS982996 WVO982995:WVO982996 JC65494:JC65496 SY65494:SY65496 ACU65494:ACU65496 AMQ65494:AMQ65496 AWM65494:AWM65496 BGI65494:BGI65496 BQE65494:BQE65496 CAA65494:CAA65496 CJW65494:CJW65496 CTS65494:CTS65496 DDO65494:DDO65496 DNK65494:DNK65496 DXG65494:DXG65496 EHC65494:EHC65496 EQY65494:EQY65496 FAU65494:FAU65496 FKQ65494:FKQ65496 FUM65494:FUM65496 GEI65494:GEI65496 GOE65494:GOE65496 GYA65494:GYA65496 HHW65494:HHW65496 HRS65494:HRS65496 IBO65494:IBO65496 ILK65494:ILK65496 IVG65494:IVG65496 JFC65494:JFC65496 JOY65494:JOY65496 JYU65494:JYU65496 KIQ65494:KIQ65496 KSM65494:KSM65496 LCI65494:LCI65496 LME65494:LME65496 LWA65494:LWA65496 MFW65494:MFW65496 MPS65494:MPS65496 MZO65494:MZO65496 NJK65494:NJK65496 NTG65494:NTG65496 ODC65494:ODC65496 OMY65494:OMY65496 OWU65494:OWU65496 PGQ65494:PGQ65496 PQM65494:PQM65496 QAI65494:QAI65496 QKE65494:QKE65496 QUA65494:QUA65496 RDW65494:RDW65496 RNS65494:RNS65496 RXO65494:RXO65496 SHK65494:SHK65496 SRG65494:SRG65496 TBC65494:TBC65496 TKY65494:TKY65496 TUU65494:TUU65496 UEQ65494:UEQ65496 UOM65494:UOM65496 UYI65494:UYI65496 VIE65494:VIE65496 VSA65494:VSA65496 WBW65494:WBW65496 WLS65494:WLS65496 WVO65494:WVO65496 JC131030:JC131032 SY131030:SY131032 ACU131030:ACU131032 AMQ131030:AMQ131032 AWM131030:AWM131032 BGI131030:BGI131032 BQE131030:BQE131032 CAA131030:CAA131032 CJW131030:CJW131032 CTS131030:CTS131032 DDO131030:DDO131032 DNK131030:DNK131032 DXG131030:DXG131032 EHC131030:EHC131032 EQY131030:EQY131032 FAU131030:FAU131032 FKQ131030:FKQ131032 FUM131030:FUM131032 GEI131030:GEI131032 GOE131030:GOE131032 GYA131030:GYA131032 HHW131030:HHW131032 HRS131030:HRS131032 IBO131030:IBO131032 ILK131030:ILK131032 IVG131030:IVG131032 JFC131030:JFC131032 JOY131030:JOY131032 JYU131030:JYU131032 KIQ131030:KIQ131032 KSM131030:KSM131032 LCI131030:LCI131032 LME131030:LME131032 LWA131030:LWA131032 MFW131030:MFW131032 MPS131030:MPS131032 MZO131030:MZO131032 NJK131030:NJK131032 NTG131030:NTG131032 ODC131030:ODC131032 OMY131030:OMY131032 OWU131030:OWU131032 PGQ131030:PGQ131032 PQM131030:PQM131032 QAI131030:QAI131032 QKE131030:QKE131032 QUA131030:QUA131032 RDW131030:RDW131032 RNS131030:RNS131032 RXO131030:RXO131032 SHK131030:SHK131032 SRG131030:SRG131032 TBC131030:TBC131032 TKY131030:TKY131032 TUU131030:TUU131032 UEQ131030:UEQ131032 UOM131030:UOM131032 UYI131030:UYI131032 VIE131030:VIE131032 VSA131030:VSA131032 WBW131030:WBW131032 WLS131030:WLS131032 WVO131030:WVO131032 JC196566:JC196568 SY196566:SY196568 ACU196566:ACU196568 AMQ196566:AMQ196568 AWM196566:AWM196568 BGI196566:BGI196568 BQE196566:BQE196568 CAA196566:CAA196568 CJW196566:CJW196568 CTS196566:CTS196568 DDO196566:DDO196568 DNK196566:DNK196568 DXG196566:DXG196568 EHC196566:EHC196568 EQY196566:EQY196568 FAU196566:FAU196568 FKQ196566:FKQ196568 FUM196566:FUM196568 GEI196566:GEI196568 GOE196566:GOE196568 GYA196566:GYA196568 HHW196566:HHW196568 HRS196566:HRS196568 IBO196566:IBO196568 ILK196566:ILK196568 IVG196566:IVG196568 JFC196566:JFC196568 JOY196566:JOY196568 JYU196566:JYU196568 KIQ196566:KIQ196568 KSM196566:KSM196568 LCI196566:LCI196568 LME196566:LME196568 LWA196566:LWA196568 MFW196566:MFW196568 MPS196566:MPS196568 MZO196566:MZO196568 NJK196566:NJK196568 NTG196566:NTG196568 ODC196566:ODC196568 OMY196566:OMY196568 OWU196566:OWU196568 PGQ196566:PGQ196568 PQM196566:PQM196568 QAI196566:QAI196568 QKE196566:QKE196568 QUA196566:QUA196568 RDW196566:RDW196568 RNS196566:RNS196568 RXO196566:RXO196568 SHK196566:SHK196568 SRG196566:SRG196568 TBC196566:TBC196568 TKY196566:TKY196568 TUU196566:TUU196568 UEQ196566:UEQ196568 UOM196566:UOM196568 UYI196566:UYI196568 VIE196566:VIE196568 VSA196566:VSA196568 WBW196566:WBW196568 WLS196566:WLS196568 WVO196566:WVO196568 JC262102:JC262104 SY262102:SY262104 ACU262102:ACU262104 AMQ262102:AMQ262104 AWM262102:AWM262104 BGI262102:BGI262104 BQE262102:BQE262104 CAA262102:CAA262104 CJW262102:CJW262104 CTS262102:CTS262104 DDO262102:DDO262104 DNK262102:DNK262104 DXG262102:DXG262104 EHC262102:EHC262104 EQY262102:EQY262104 FAU262102:FAU262104 FKQ262102:FKQ262104 FUM262102:FUM262104 GEI262102:GEI262104 GOE262102:GOE262104 GYA262102:GYA262104 HHW262102:HHW262104 HRS262102:HRS262104 IBO262102:IBO262104 ILK262102:ILK262104 IVG262102:IVG262104 JFC262102:JFC262104 JOY262102:JOY262104 JYU262102:JYU262104 KIQ262102:KIQ262104 KSM262102:KSM262104 LCI262102:LCI262104 LME262102:LME262104 LWA262102:LWA262104 MFW262102:MFW262104 MPS262102:MPS262104 MZO262102:MZO262104 NJK262102:NJK262104 NTG262102:NTG262104 ODC262102:ODC262104 OMY262102:OMY262104 OWU262102:OWU262104 PGQ262102:PGQ262104 PQM262102:PQM262104 QAI262102:QAI262104 QKE262102:QKE262104 QUA262102:QUA262104 RDW262102:RDW262104 RNS262102:RNS262104 RXO262102:RXO262104 SHK262102:SHK262104 SRG262102:SRG262104 TBC262102:TBC262104 TKY262102:TKY262104 TUU262102:TUU262104 UEQ262102:UEQ262104 UOM262102:UOM262104 UYI262102:UYI262104 VIE262102:VIE262104 VSA262102:VSA262104 WBW262102:WBW262104 WLS262102:WLS262104 WVO262102:WVO262104 JC327638:JC327640 SY327638:SY327640 ACU327638:ACU327640 AMQ327638:AMQ327640 AWM327638:AWM327640 BGI327638:BGI327640 BQE327638:BQE327640 CAA327638:CAA327640 CJW327638:CJW327640 CTS327638:CTS327640 DDO327638:DDO327640 DNK327638:DNK327640 DXG327638:DXG327640 EHC327638:EHC327640 EQY327638:EQY327640 FAU327638:FAU327640 FKQ327638:FKQ327640 FUM327638:FUM327640 GEI327638:GEI327640 GOE327638:GOE327640 GYA327638:GYA327640 HHW327638:HHW327640 HRS327638:HRS327640 IBO327638:IBO327640 ILK327638:ILK327640 IVG327638:IVG327640 JFC327638:JFC327640 JOY327638:JOY327640 JYU327638:JYU327640 KIQ327638:KIQ327640 KSM327638:KSM327640 LCI327638:LCI327640 LME327638:LME327640 LWA327638:LWA327640 MFW327638:MFW327640 MPS327638:MPS327640 MZO327638:MZO327640 NJK327638:NJK327640 NTG327638:NTG327640 ODC327638:ODC327640 OMY327638:OMY327640 OWU327638:OWU327640 PGQ327638:PGQ327640 PQM327638:PQM327640 QAI327638:QAI327640 QKE327638:QKE327640 QUA327638:QUA327640 RDW327638:RDW327640 RNS327638:RNS327640 RXO327638:RXO327640 SHK327638:SHK327640 SRG327638:SRG327640 TBC327638:TBC327640 TKY327638:TKY327640 TUU327638:TUU327640 UEQ327638:UEQ327640 UOM327638:UOM327640 UYI327638:UYI327640 VIE327638:VIE327640 VSA327638:VSA327640 WBW327638:WBW327640 WLS327638:WLS327640 WVO327638:WVO327640 JC393174:JC393176 SY393174:SY393176 ACU393174:ACU393176 AMQ393174:AMQ393176 AWM393174:AWM393176 BGI393174:BGI393176 BQE393174:BQE393176 CAA393174:CAA393176 CJW393174:CJW393176 CTS393174:CTS393176 DDO393174:DDO393176 DNK393174:DNK393176 DXG393174:DXG393176 EHC393174:EHC393176 EQY393174:EQY393176 FAU393174:FAU393176 FKQ393174:FKQ393176 FUM393174:FUM393176 GEI393174:GEI393176 GOE393174:GOE393176 GYA393174:GYA393176 HHW393174:HHW393176 HRS393174:HRS393176 IBO393174:IBO393176 ILK393174:ILK393176 IVG393174:IVG393176 JFC393174:JFC393176 JOY393174:JOY393176 JYU393174:JYU393176 KIQ393174:KIQ393176 KSM393174:KSM393176 LCI393174:LCI393176 LME393174:LME393176 LWA393174:LWA393176 MFW393174:MFW393176 MPS393174:MPS393176 MZO393174:MZO393176 NJK393174:NJK393176 NTG393174:NTG393176 ODC393174:ODC393176 OMY393174:OMY393176 OWU393174:OWU393176 PGQ393174:PGQ393176 PQM393174:PQM393176 QAI393174:QAI393176 QKE393174:QKE393176 QUA393174:QUA393176 RDW393174:RDW393176 RNS393174:RNS393176 RXO393174:RXO393176 SHK393174:SHK393176 SRG393174:SRG393176 TBC393174:TBC393176 TKY393174:TKY393176 TUU393174:TUU393176 UEQ393174:UEQ393176 UOM393174:UOM393176 UYI393174:UYI393176 VIE393174:VIE393176 VSA393174:VSA393176 WBW393174:WBW393176 WLS393174:WLS393176 WVO393174:WVO393176 JC458710:JC458712 SY458710:SY458712 ACU458710:ACU458712 AMQ458710:AMQ458712 AWM458710:AWM458712 BGI458710:BGI458712 BQE458710:BQE458712 CAA458710:CAA458712 CJW458710:CJW458712 CTS458710:CTS458712 DDO458710:DDO458712 DNK458710:DNK458712 DXG458710:DXG458712 EHC458710:EHC458712 EQY458710:EQY458712 FAU458710:FAU458712 FKQ458710:FKQ458712 FUM458710:FUM458712 GEI458710:GEI458712 GOE458710:GOE458712 GYA458710:GYA458712 HHW458710:HHW458712 HRS458710:HRS458712 IBO458710:IBO458712 ILK458710:ILK458712 IVG458710:IVG458712 JFC458710:JFC458712 JOY458710:JOY458712 JYU458710:JYU458712 KIQ458710:KIQ458712 KSM458710:KSM458712 LCI458710:LCI458712 LME458710:LME458712 LWA458710:LWA458712 MFW458710:MFW458712 MPS458710:MPS458712 MZO458710:MZO458712 NJK458710:NJK458712 NTG458710:NTG458712 ODC458710:ODC458712 OMY458710:OMY458712 OWU458710:OWU458712 PGQ458710:PGQ458712 PQM458710:PQM458712 QAI458710:QAI458712 QKE458710:QKE458712 QUA458710:QUA458712 RDW458710:RDW458712 RNS458710:RNS458712 RXO458710:RXO458712 SHK458710:SHK458712 SRG458710:SRG458712 TBC458710:TBC458712 TKY458710:TKY458712 TUU458710:TUU458712 UEQ458710:UEQ458712 UOM458710:UOM458712 UYI458710:UYI458712 VIE458710:VIE458712 VSA458710:VSA458712 WBW458710:WBW458712 WLS458710:WLS458712 WVO458710:WVO458712 JC524246:JC524248 SY524246:SY524248 ACU524246:ACU524248 AMQ524246:AMQ524248 AWM524246:AWM524248 BGI524246:BGI524248 BQE524246:BQE524248 CAA524246:CAA524248 CJW524246:CJW524248 CTS524246:CTS524248 DDO524246:DDO524248 DNK524246:DNK524248 DXG524246:DXG524248 EHC524246:EHC524248 EQY524246:EQY524248 FAU524246:FAU524248 FKQ524246:FKQ524248 FUM524246:FUM524248 GEI524246:GEI524248 GOE524246:GOE524248 GYA524246:GYA524248 HHW524246:HHW524248 HRS524246:HRS524248 IBO524246:IBO524248 ILK524246:ILK524248 IVG524246:IVG524248 JFC524246:JFC524248 JOY524246:JOY524248 JYU524246:JYU524248 KIQ524246:KIQ524248 KSM524246:KSM524248 LCI524246:LCI524248 LME524246:LME524248 LWA524246:LWA524248 MFW524246:MFW524248 MPS524246:MPS524248 MZO524246:MZO524248 NJK524246:NJK524248 NTG524246:NTG524248 ODC524246:ODC524248 OMY524246:OMY524248 OWU524246:OWU524248 PGQ524246:PGQ524248 PQM524246:PQM524248 QAI524246:QAI524248 QKE524246:QKE524248 QUA524246:QUA524248 RDW524246:RDW524248 RNS524246:RNS524248 RXO524246:RXO524248 SHK524246:SHK524248 SRG524246:SRG524248 TBC524246:TBC524248 TKY524246:TKY524248 TUU524246:TUU524248 UEQ524246:UEQ524248 UOM524246:UOM524248 UYI524246:UYI524248 VIE524246:VIE524248 VSA524246:VSA524248 WBW524246:WBW524248 WLS524246:WLS524248 WVO524246:WVO524248 JC589782:JC589784 SY589782:SY589784 ACU589782:ACU589784 AMQ589782:AMQ589784 AWM589782:AWM589784 BGI589782:BGI589784 BQE589782:BQE589784 CAA589782:CAA589784 CJW589782:CJW589784 CTS589782:CTS589784 DDO589782:DDO589784 DNK589782:DNK589784 DXG589782:DXG589784 EHC589782:EHC589784 EQY589782:EQY589784 FAU589782:FAU589784 FKQ589782:FKQ589784 FUM589782:FUM589784 GEI589782:GEI589784 GOE589782:GOE589784 GYA589782:GYA589784 HHW589782:HHW589784 HRS589782:HRS589784 IBO589782:IBO589784 ILK589782:ILK589784 IVG589782:IVG589784 JFC589782:JFC589784 JOY589782:JOY589784 JYU589782:JYU589784 KIQ589782:KIQ589784 KSM589782:KSM589784 LCI589782:LCI589784 LME589782:LME589784 LWA589782:LWA589784 MFW589782:MFW589784 MPS589782:MPS589784 MZO589782:MZO589784 NJK589782:NJK589784 NTG589782:NTG589784 ODC589782:ODC589784 OMY589782:OMY589784 OWU589782:OWU589784 PGQ589782:PGQ589784 PQM589782:PQM589784 QAI589782:QAI589784 QKE589782:QKE589784 QUA589782:QUA589784 RDW589782:RDW589784 RNS589782:RNS589784 RXO589782:RXO589784 SHK589782:SHK589784 SRG589782:SRG589784 TBC589782:TBC589784 TKY589782:TKY589784 TUU589782:TUU589784 UEQ589782:UEQ589784 UOM589782:UOM589784 UYI589782:UYI589784 VIE589782:VIE589784 VSA589782:VSA589784 WBW589782:WBW589784 WLS589782:WLS589784 WVO589782:WVO589784 JC655318:JC655320 SY655318:SY655320 ACU655318:ACU655320 AMQ655318:AMQ655320 AWM655318:AWM655320 BGI655318:BGI655320 BQE655318:BQE655320 CAA655318:CAA655320 CJW655318:CJW655320 CTS655318:CTS655320 DDO655318:DDO655320 DNK655318:DNK655320 DXG655318:DXG655320 EHC655318:EHC655320 EQY655318:EQY655320 FAU655318:FAU655320 FKQ655318:FKQ655320 FUM655318:FUM655320 GEI655318:GEI655320 GOE655318:GOE655320 GYA655318:GYA655320 HHW655318:HHW655320 HRS655318:HRS655320 IBO655318:IBO655320 ILK655318:ILK655320 IVG655318:IVG655320 JFC655318:JFC655320 JOY655318:JOY655320 JYU655318:JYU655320 KIQ655318:KIQ655320 KSM655318:KSM655320 LCI655318:LCI655320 LME655318:LME655320 LWA655318:LWA655320 MFW655318:MFW655320 MPS655318:MPS655320 MZO655318:MZO655320 NJK655318:NJK655320 NTG655318:NTG655320 ODC655318:ODC655320 OMY655318:OMY655320 OWU655318:OWU655320 PGQ655318:PGQ655320 PQM655318:PQM655320 QAI655318:QAI655320 QKE655318:QKE655320 QUA655318:QUA655320 RDW655318:RDW655320 RNS655318:RNS655320 RXO655318:RXO655320 SHK655318:SHK655320 SRG655318:SRG655320 TBC655318:TBC655320 TKY655318:TKY655320 TUU655318:TUU655320 UEQ655318:UEQ655320 UOM655318:UOM655320 UYI655318:UYI655320 VIE655318:VIE655320 VSA655318:VSA655320 WBW655318:WBW655320 WLS655318:WLS655320 WVO655318:WVO655320 JC720854:JC720856 SY720854:SY720856 ACU720854:ACU720856 AMQ720854:AMQ720856 AWM720854:AWM720856 BGI720854:BGI720856 BQE720854:BQE720856 CAA720854:CAA720856 CJW720854:CJW720856 CTS720854:CTS720856 DDO720854:DDO720856 DNK720854:DNK720856 DXG720854:DXG720856 EHC720854:EHC720856 EQY720854:EQY720856 FAU720854:FAU720856 FKQ720854:FKQ720856 FUM720854:FUM720856 GEI720854:GEI720856 GOE720854:GOE720856 GYA720854:GYA720856 HHW720854:HHW720856 HRS720854:HRS720856 IBO720854:IBO720856 ILK720854:ILK720856 IVG720854:IVG720856 JFC720854:JFC720856 JOY720854:JOY720856 JYU720854:JYU720856 KIQ720854:KIQ720856 KSM720854:KSM720856 LCI720854:LCI720856 LME720854:LME720856 LWA720854:LWA720856 MFW720854:MFW720856 MPS720854:MPS720856 MZO720854:MZO720856 NJK720854:NJK720856 NTG720854:NTG720856 ODC720854:ODC720856 OMY720854:OMY720856 OWU720854:OWU720856 PGQ720854:PGQ720856 PQM720854:PQM720856 QAI720854:QAI720856 QKE720854:QKE720856 QUA720854:QUA720856 RDW720854:RDW720856 RNS720854:RNS720856 RXO720854:RXO720856 SHK720854:SHK720856 SRG720854:SRG720856 TBC720854:TBC720856 TKY720854:TKY720856 TUU720854:TUU720856 UEQ720854:UEQ720856 UOM720854:UOM720856 UYI720854:UYI720856 VIE720854:VIE720856 VSA720854:VSA720856 WBW720854:WBW720856 WLS720854:WLS720856 WVO720854:WVO720856 JC786390:JC786392 SY786390:SY786392 ACU786390:ACU786392 AMQ786390:AMQ786392 AWM786390:AWM786392 BGI786390:BGI786392 BQE786390:BQE786392 CAA786390:CAA786392 CJW786390:CJW786392 CTS786390:CTS786392 DDO786390:DDO786392 DNK786390:DNK786392 DXG786390:DXG786392 EHC786390:EHC786392 EQY786390:EQY786392 FAU786390:FAU786392 FKQ786390:FKQ786392 FUM786390:FUM786392 GEI786390:GEI786392 GOE786390:GOE786392 GYA786390:GYA786392 HHW786390:HHW786392 HRS786390:HRS786392 IBO786390:IBO786392 ILK786390:ILK786392 IVG786390:IVG786392 JFC786390:JFC786392 JOY786390:JOY786392 JYU786390:JYU786392 KIQ786390:KIQ786392 KSM786390:KSM786392 LCI786390:LCI786392 LME786390:LME786392 LWA786390:LWA786392 MFW786390:MFW786392 MPS786390:MPS786392 MZO786390:MZO786392 NJK786390:NJK786392 NTG786390:NTG786392 ODC786390:ODC786392 OMY786390:OMY786392 OWU786390:OWU786392 PGQ786390:PGQ786392 PQM786390:PQM786392 QAI786390:QAI786392 QKE786390:QKE786392 QUA786390:QUA786392 RDW786390:RDW786392 RNS786390:RNS786392 RXO786390:RXO786392 SHK786390:SHK786392 SRG786390:SRG786392 TBC786390:TBC786392 TKY786390:TKY786392 TUU786390:TUU786392 UEQ786390:UEQ786392 UOM786390:UOM786392 UYI786390:UYI786392 VIE786390:VIE786392 VSA786390:VSA786392 WBW786390:WBW786392 WLS786390:WLS786392 WVO786390:WVO786392 JC851926:JC851928 SY851926:SY851928 ACU851926:ACU851928 AMQ851926:AMQ851928 AWM851926:AWM851928 BGI851926:BGI851928 BQE851926:BQE851928 CAA851926:CAA851928 CJW851926:CJW851928 CTS851926:CTS851928 DDO851926:DDO851928 DNK851926:DNK851928 DXG851926:DXG851928 EHC851926:EHC851928 EQY851926:EQY851928 FAU851926:FAU851928 FKQ851926:FKQ851928 FUM851926:FUM851928 GEI851926:GEI851928 GOE851926:GOE851928 GYA851926:GYA851928 HHW851926:HHW851928 HRS851926:HRS851928 IBO851926:IBO851928 ILK851926:ILK851928 IVG851926:IVG851928 JFC851926:JFC851928 JOY851926:JOY851928 JYU851926:JYU851928 KIQ851926:KIQ851928 KSM851926:KSM851928 LCI851926:LCI851928 LME851926:LME851928 LWA851926:LWA851928 MFW851926:MFW851928 MPS851926:MPS851928 MZO851926:MZO851928 NJK851926:NJK851928 NTG851926:NTG851928 ODC851926:ODC851928 OMY851926:OMY851928 OWU851926:OWU851928 PGQ851926:PGQ851928 PQM851926:PQM851928 QAI851926:QAI851928 QKE851926:QKE851928 QUA851926:QUA851928 RDW851926:RDW851928 RNS851926:RNS851928 RXO851926:RXO851928 SHK851926:SHK851928 SRG851926:SRG851928 TBC851926:TBC851928 TKY851926:TKY851928 TUU851926:TUU851928 UEQ851926:UEQ851928 UOM851926:UOM851928 UYI851926:UYI851928 VIE851926:VIE851928 VSA851926:VSA851928 WBW851926:WBW851928 WLS851926:WLS851928 WVO851926:WVO851928 JC917462:JC917464 SY917462:SY917464 ACU917462:ACU917464 AMQ917462:AMQ917464 AWM917462:AWM917464 BGI917462:BGI917464 BQE917462:BQE917464 CAA917462:CAA917464 CJW917462:CJW917464 CTS917462:CTS917464 DDO917462:DDO917464 DNK917462:DNK917464 DXG917462:DXG917464 EHC917462:EHC917464 EQY917462:EQY917464 FAU917462:FAU917464 FKQ917462:FKQ917464 FUM917462:FUM917464 GEI917462:GEI917464 GOE917462:GOE917464 GYA917462:GYA917464 HHW917462:HHW917464 HRS917462:HRS917464 IBO917462:IBO917464 ILK917462:ILK917464 IVG917462:IVG917464 JFC917462:JFC917464 JOY917462:JOY917464 JYU917462:JYU917464 KIQ917462:KIQ917464 KSM917462:KSM917464 LCI917462:LCI917464 LME917462:LME917464 LWA917462:LWA917464 MFW917462:MFW917464 MPS917462:MPS917464 MZO917462:MZO917464 NJK917462:NJK917464 NTG917462:NTG917464 ODC917462:ODC917464 OMY917462:OMY917464 OWU917462:OWU917464 PGQ917462:PGQ917464 PQM917462:PQM917464 QAI917462:QAI917464 QKE917462:QKE917464 QUA917462:QUA917464 RDW917462:RDW917464 RNS917462:RNS917464 RXO917462:RXO917464 SHK917462:SHK917464 SRG917462:SRG917464 TBC917462:TBC917464 TKY917462:TKY917464 TUU917462:TUU917464 UEQ917462:UEQ917464 UOM917462:UOM917464 UYI917462:UYI917464 VIE917462:VIE917464 VSA917462:VSA917464 WBW917462:WBW917464 WLS917462:WLS917464 WVO917462:WVO917464 JC982998:JC983000 SY982998:SY983000 ACU982998:ACU983000 AMQ982998:AMQ983000 AWM982998:AWM983000 BGI982998:BGI983000 BQE982998:BQE983000 CAA982998:CAA983000 CJW982998:CJW983000 CTS982998:CTS983000 DDO982998:DDO983000 DNK982998:DNK983000 DXG982998:DXG983000 EHC982998:EHC983000 EQY982998:EQY983000 FAU982998:FAU983000 FKQ982998:FKQ983000 FUM982998:FUM983000 GEI982998:GEI983000 GOE982998:GOE983000 GYA982998:GYA983000 HHW982998:HHW983000 HRS982998:HRS983000 IBO982998:IBO983000 ILK982998:ILK983000 IVG982998:IVG983000 JFC982998:JFC983000 JOY982998:JOY983000 JYU982998:JYU983000 KIQ982998:KIQ983000 KSM982998:KSM983000 LCI982998:LCI983000 LME982998:LME983000 LWA982998:LWA983000 MFW982998:MFW983000 MPS982998:MPS983000 MZO982998:MZO983000 NJK982998:NJK983000 NTG982998:NTG983000 ODC982998:ODC983000 OMY982998:OMY983000 OWU982998:OWU983000 PGQ982998:PGQ983000 PQM982998:PQM983000 QAI982998:QAI983000 QKE982998:QKE983000 QUA982998:QUA983000 RDW982998:RDW983000 RNS982998:RNS983000 RXO982998:RXO983000 SHK982998:SHK983000 SRG982998:SRG983000 TBC982998:TBC983000 TKY982998:TKY983000 TUU982998:TUU983000 UEQ982998:UEQ983000 UOM982998:UOM983000 UYI982998:UYI983000 VIE982998:VIE983000 VSA982998:VSA983000 WBW982998:WBW983000 WLS982998:WLS983000 WVO982998:WVO983000 JH65493:JH65495 TD65493:TD65495 ACZ65493:ACZ65495 AMV65493:AMV65495 AWR65493:AWR65495 BGN65493:BGN65495 BQJ65493:BQJ65495 CAF65493:CAF65495 CKB65493:CKB65495 CTX65493:CTX65495 DDT65493:DDT65495 DNP65493:DNP65495 DXL65493:DXL65495 EHH65493:EHH65495 ERD65493:ERD65495 FAZ65493:FAZ65495 FKV65493:FKV65495 FUR65493:FUR65495 GEN65493:GEN65495 GOJ65493:GOJ65495 GYF65493:GYF65495 HIB65493:HIB65495 HRX65493:HRX65495 IBT65493:IBT65495 ILP65493:ILP65495 IVL65493:IVL65495 JFH65493:JFH65495 JPD65493:JPD65495 JYZ65493:JYZ65495 KIV65493:KIV65495 KSR65493:KSR65495 LCN65493:LCN65495 LMJ65493:LMJ65495 LWF65493:LWF65495 MGB65493:MGB65495 MPX65493:MPX65495 MZT65493:MZT65495 NJP65493:NJP65495 NTL65493:NTL65495 ODH65493:ODH65495 OND65493:OND65495 OWZ65493:OWZ65495 PGV65493:PGV65495 PQR65493:PQR65495 QAN65493:QAN65495 QKJ65493:QKJ65495 QUF65493:QUF65495 REB65493:REB65495 RNX65493:RNX65495 RXT65493:RXT65495 SHP65493:SHP65495 SRL65493:SRL65495 TBH65493:TBH65495 TLD65493:TLD65495 TUZ65493:TUZ65495 UEV65493:UEV65495 UOR65493:UOR65495 UYN65493:UYN65495 VIJ65493:VIJ65495 VSF65493:VSF65495 WCB65493:WCB65495 WLX65493:WLX65495 WVT65493:WVT65495 JH131029:JH131031 TD131029:TD131031 ACZ131029:ACZ131031 AMV131029:AMV131031 AWR131029:AWR131031 BGN131029:BGN131031 BQJ131029:BQJ131031 CAF131029:CAF131031 CKB131029:CKB131031 CTX131029:CTX131031 DDT131029:DDT131031 DNP131029:DNP131031 DXL131029:DXL131031 EHH131029:EHH131031 ERD131029:ERD131031 FAZ131029:FAZ131031 FKV131029:FKV131031 FUR131029:FUR131031 GEN131029:GEN131031 GOJ131029:GOJ131031 GYF131029:GYF131031 HIB131029:HIB131031 HRX131029:HRX131031 IBT131029:IBT131031 ILP131029:ILP131031 IVL131029:IVL131031 JFH131029:JFH131031 JPD131029:JPD131031 JYZ131029:JYZ131031 KIV131029:KIV131031 KSR131029:KSR131031 LCN131029:LCN131031 LMJ131029:LMJ131031 LWF131029:LWF131031 MGB131029:MGB131031 MPX131029:MPX131031 MZT131029:MZT131031 NJP131029:NJP131031 NTL131029:NTL131031 ODH131029:ODH131031 OND131029:OND131031 OWZ131029:OWZ131031 PGV131029:PGV131031 PQR131029:PQR131031 QAN131029:QAN131031 QKJ131029:QKJ131031 QUF131029:QUF131031 REB131029:REB131031 RNX131029:RNX131031 RXT131029:RXT131031 SHP131029:SHP131031 SRL131029:SRL131031 TBH131029:TBH131031 TLD131029:TLD131031 TUZ131029:TUZ131031 UEV131029:UEV131031 UOR131029:UOR131031 UYN131029:UYN131031 VIJ131029:VIJ131031 VSF131029:VSF131031 WCB131029:WCB131031 WLX131029:WLX131031 WVT131029:WVT131031 JH196565:JH196567 TD196565:TD196567 ACZ196565:ACZ196567 AMV196565:AMV196567 AWR196565:AWR196567 BGN196565:BGN196567 BQJ196565:BQJ196567 CAF196565:CAF196567 CKB196565:CKB196567 CTX196565:CTX196567 DDT196565:DDT196567 DNP196565:DNP196567 DXL196565:DXL196567 EHH196565:EHH196567 ERD196565:ERD196567 FAZ196565:FAZ196567 FKV196565:FKV196567 FUR196565:FUR196567 GEN196565:GEN196567 GOJ196565:GOJ196567 GYF196565:GYF196567 HIB196565:HIB196567 HRX196565:HRX196567 IBT196565:IBT196567 ILP196565:ILP196567 IVL196565:IVL196567 JFH196565:JFH196567 JPD196565:JPD196567 JYZ196565:JYZ196567 KIV196565:KIV196567 KSR196565:KSR196567 LCN196565:LCN196567 LMJ196565:LMJ196567 LWF196565:LWF196567 MGB196565:MGB196567 MPX196565:MPX196567 MZT196565:MZT196567 NJP196565:NJP196567 NTL196565:NTL196567 ODH196565:ODH196567 OND196565:OND196567 OWZ196565:OWZ196567 PGV196565:PGV196567 PQR196565:PQR196567 QAN196565:QAN196567 QKJ196565:QKJ196567 QUF196565:QUF196567 REB196565:REB196567 RNX196565:RNX196567 RXT196565:RXT196567 SHP196565:SHP196567 SRL196565:SRL196567 TBH196565:TBH196567 TLD196565:TLD196567 TUZ196565:TUZ196567 UEV196565:UEV196567 UOR196565:UOR196567 UYN196565:UYN196567 VIJ196565:VIJ196567 VSF196565:VSF196567 WCB196565:WCB196567 WLX196565:WLX196567 WVT196565:WVT196567 JH262101:JH262103 TD262101:TD262103 ACZ262101:ACZ262103 AMV262101:AMV262103 AWR262101:AWR262103 BGN262101:BGN262103 BQJ262101:BQJ262103 CAF262101:CAF262103 CKB262101:CKB262103 CTX262101:CTX262103 DDT262101:DDT262103 DNP262101:DNP262103 DXL262101:DXL262103 EHH262101:EHH262103 ERD262101:ERD262103 FAZ262101:FAZ262103 FKV262101:FKV262103 FUR262101:FUR262103 GEN262101:GEN262103 GOJ262101:GOJ262103 GYF262101:GYF262103 HIB262101:HIB262103 HRX262101:HRX262103 IBT262101:IBT262103 ILP262101:ILP262103 IVL262101:IVL262103 JFH262101:JFH262103 JPD262101:JPD262103 JYZ262101:JYZ262103 KIV262101:KIV262103 KSR262101:KSR262103 LCN262101:LCN262103 LMJ262101:LMJ262103 LWF262101:LWF262103 MGB262101:MGB262103 MPX262101:MPX262103 MZT262101:MZT262103 NJP262101:NJP262103 NTL262101:NTL262103 ODH262101:ODH262103 OND262101:OND262103 OWZ262101:OWZ262103 PGV262101:PGV262103 PQR262101:PQR262103 QAN262101:QAN262103 QKJ262101:QKJ262103 QUF262101:QUF262103 REB262101:REB262103 RNX262101:RNX262103 RXT262101:RXT262103 SHP262101:SHP262103 SRL262101:SRL262103 TBH262101:TBH262103 TLD262101:TLD262103 TUZ262101:TUZ262103 UEV262101:UEV262103 UOR262101:UOR262103 UYN262101:UYN262103 VIJ262101:VIJ262103 VSF262101:VSF262103 WCB262101:WCB262103 WLX262101:WLX262103 WVT262101:WVT262103 JH327637:JH327639 TD327637:TD327639 ACZ327637:ACZ327639 AMV327637:AMV327639 AWR327637:AWR327639 BGN327637:BGN327639 BQJ327637:BQJ327639 CAF327637:CAF327639 CKB327637:CKB327639 CTX327637:CTX327639 DDT327637:DDT327639 DNP327637:DNP327639 DXL327637:DXL327639 EHH327637:EHH327639 ERD327637:ERD327639 FAZ327637:FAZ327639 FKV327637:FKV327639 FUR327637:FUR327639 GEN327637:GEN327639 GOJ327637:GOJ327639 GYF327637:GYF327639 HIB327637:HIB327639 HRX327637:HRX327639 IBT327637:IBT327639 ILP327637:ILP327639 IVL327637:IVL327639 JFH327637:JFH327639 JPD327637:JPD327639 JYZ327637:JYZ327639 KIV327637:KIV327639 KSR327637:KSR327639 LCN327637:LCN327639 LMJ327637:LMJ327639 LWF327637:LWF327639 MGB327637:MGB327639 MPX327637:MPX327639 MZT327637:MZT327639 NJP327637:NJP327639 NTL327637:NTL327639 ODH327637:ODH327639 OND327637:OND327639 OWZ327637:OWZ327639 PGV327637:PGV327639 PQR327637:PQR327639 QAN327637:QAN327639 QKJ327637:QKJ327639 QUF327637:QUF327639 REB327637:REB327639 RNX327637:RNX327639 RXT327637:RXT327639 SHP327637:SHP327639 SRL327637:SRL327639 TBH327637:TBH327639 TLD327637:TLD327639 TUZ327637:TUZ327639 UEV327637:UEV327639 UOR327637:UOR327639 UYN327637:UYN327639 VIJ327637:VIJ327639 VSF327637:VSF327639 WCB327637:WCB327639 WLX327637:WLX327639 WVT327637:WVT327639 JH393173:JH393175 TD393173:TD393175 ACZ393173:ACZ393175 AMV393173:AMV393175 AWR393173:AWR393175 BGN393173:BGN393175 BQJ393173:BQJ393175 CAF393173:CAF393175 CKB393173:CKB393175 CTX393173:CTX393175 DDT393173:DDT393175 DNP393173:DNP393175 DXL393173:DXL393175 EHH393173:EHH393175 ERD393173:ERD393175 FAZ393173:FAZ393175 FKV393173:FKV393175 FUR393173:FUR393175 GEN393173:GEN393175 GOJ393173:GOJ393175 GYF393173:GYF393175 HIB393173:HIB393175 HRX393173:HRX393175 IBT393173:IBT393175 ILP393173:ILP393175 IVL393173:IVL393175 JFH393173:JFH393175 JPD393173:JPD393175 JYZ393173:JYZ393175 KIV393173:KIV393175 KSR393173:KSR393175 LCN393173:LCN393175 LMJ393173:LMJ393175 LWF393173:LWF393175 MGB393173:MGB393175 MPX393173:MPX393175 MZT393173:MZT393175 NJP393173:NJP393175 NTL393173:NTL393175 ODH393173:ODH393175 OND393173:OND393175 OWZ393173:OWZ393175 PGV393173:PGV393175 PQR393173:PQR393175 QAN393173:QAN393175 QKJ393173:QKJ393175 QUF393173:QUF393175 REB393173:REB393175 RNX393173:RNX393175 RXT393173:RXT393175 SHP393173:SHP393175 SRL393173:SRL393175 TBH393173:TBH393175 TLD393173:TLD393175 TUZ393173:TUZ393175 UEV393173:UEV393175 UOR393173:UOR393175 UYN393173:UYN393175 VIJ393173:VIJ393175 VSF393173:VSF393175 WCB393173:WCB393175 WLX393173:WLX393175 WVT393173:WVT393175 JH458709:JH458711 TD458709:TD458711 ACZ458709:ACZ458711 AMV458709:AMV458711 AWR458709:AWR458711 BGN458709:BGN458711 BQJ458709:BQJ458711 CAF458709:CAF458711 CKB458709:CKB458711 CTX458709:CTX458711 DDT458709:DDT458711 DNP458709:DNP458711 DXL458709:DXL458711 EHH458709:EHH458711 ERD458709:ERD458711 FAZ458709:FAZ458711 FKV458709:FKV458711 FUR458709:FUR458711 GEN458709:GEN458711 GOJ458709:GOJ458711 GYF458709:GYF458711 HIB458709:HIB458711 HRX458709:HRX458711 IBT458709:IBT458711 ILP458709:ILP458711 IVL458709:IVL458711 JFH458709:JFH458711 JPD458709:JPD458711 JYZ458709:JYZ458711 KIV458709:KIV458711 KSR458709:KSR458711 LCN458709:LCN458711 LMJ458709:LMJ458711 LWF458709:LWF458711 MGB458709:MGB458711 MPX458709:MPX458711 MZT458709:MZT458711 NJP458709:NJP458711 NTL458709:NTL458711 ODH458709:ODH458711 OND458709:OND458711 OWZ458709:OWZ458711 PGV458709:PGV458711 PQR458709:PQR458711 QAN458709:QAN458711 QKJ458709:QKJ458711 QUF458709:QUF458711 REB458709:REB458711 RNX458709:RNX458711 RXT458709:RXT458711 SHP458709:SHP458711 SRL458709:SRL458711 TBH458709:TBH458711 TLD458709:TLD458711 TUZ458709:TUZ458711 UEV458709:UEV458711 UOR458709:UOR458711 UYN458709:UYN458711 VIJ458709:VIJ458711 VSF458709:VSF458711 WCB458709:WCB458711 WLX458709:WLX458711 WVT458709:WVT458711 JH524245:JH524247 TD524245:TD524247 ACZ524245:ACZ524247 AMV524245:AMV524247 AWR524245:AWR524247 BGN524245:BGN524247 BQJ524245:BQJ524247 CAF524245:CAF524247 CKB524245:CKB524247 CTX524245:CTX524247 DDT524245:DDT524247 DNP524245:DNP524247 DXL524245:DXL524247 EHH524245:EHH524247 ERD524245:ERD524247 FAZ524245:FAZ524247 FKV524245:FKV524247 FUR524245:FUR524247 GEN524245:GEN524247 GOJ524245:GOJ524247 GYF524245:GYF524247 HIB524245:HIB524247 HRX524245:HRX524247 IBT524245:IBT524247 ILP524245:ILP524247 IVL524245:IVL524247 JFH524245:JFH524247 JPD524245:JPD524247 JYZ524245:JYZ524247 KIV524245:KIV524247 KSR524245:KSR524247 LCN524245:LCN524247 LMJ524245:LMJ524247 LWF524245:LWF524247 MGB524245:MGB524247 MPX524245:MPX524247 MZT524245:MZT524247 NJP524245:NJP524247 NTL524245:NTL524247 ODH524245:ODH524247 OND524245:OND524247 OWZ524245:OWZ524247 PGV524245:PGV524247 PQR524245:PQR524247 QAN524245:QAN524247 QKJ524245:QKJ524247 QUF524245:QUF524247 REB524245:REB524247 RNX524245:RNX524247 RXT524245:RXT524247 SHP524245:SHP524247 SRL524245:SRL524247 TBH524245:TBH524247 TLD524245:TLD524247 TUZ524245:TUZ524247 UEV524245:UEV524247 UOR524245:UOR524247 UYN524245:UYN524247 VIJ524245:VIJ524247 VSF524245:VSF524247 WCB524245:WCB524247 WLX524245:WLX524247 WVT524245:WVT524247 JH589781:JH589783 TD589781:TD589783 ACZ589781:ACZ589783 AMV589781:AMV589783 AWR589781:AWR589783 BGN589781:BGN589783 BQJ589781:BQJ589783 CAF589781:CAF589783 CKB589781:CKB589783 CTX589781:CTX589783 DDT589781:DDT589783 DNP589781:DNP589783 DXL589781:DXL589783 EHH589781:EHH589783 ERD589781:ERD589783 FAZ589781:FAZ589783 FKV589781:FKV589783 FUR589781:FUR589783 GEN589781:GEN589783 GOJ589781:GOJ589783 GYF589781:GYF589783 HIB589781:HIB589783 HRX589781:HRX589783 IBT589781:IBT589783 ILP589781:ILP589783 IVL589781:IVL589783 JFH589781:JFH589783 JPD589781:JPD589783 JYZ589781:JYZ589783 KIV589781:KIV589783 KSR589781:KSR589783 LCN589781:LCN589783 LMJ589781:LMJ589783 LWF589781:LWF589783 MGB589781:MGB589783 MPX589781:MPX589783 MZT589781:MZT589783 NJP589781:NJP589783 NTL589781:NTL589783 ODH589781:ODH589783 OND589781:OND589783 OWZ589781:OWZ589783 PGV589781:PGV589783 PQR589781:PQR589783 QAN589781:QAN589783 QKJ589781:QKJ589783 QUF589781:QUF589783 REB589781:REB589783 RNX589781:RNX589783 RXT589781:RXT589783 SHP589781:SHP589783 SRL589781:SRL589783 TBH589781:TBH589783 TLD589781:TLD589783 TUZ589781:TUZ589783 UEV589781:UEV589783 UOR589781:UOR589783 UYN589781:UYN589783 VIJ589781:VIJ589783 VSF589781:VSF589783 WCB589781:WCB589783 WLX589781:WLX589783 WVT589781:WVT589783 JH655317:JH655319 TD655317:TD655319 ACZ655317:ACZ655319 AMV655317:AMV655319 AWR655317:AWR655319 BGN655317:BGN655319 BQJ655317:BQJ655319 CAF655317:CAF655319 CKB655317:CKB655319 CTX655317:CTX655319 DDT655317:DDT655319 DNP655317:DNP655319 DXL655317:DXL655319 EHH655317:EHH655319 ERD655317:ERD655319 FAZ655317:FAZ655319 FKV655317:FKV655319 FUR655317:FUR655319 GEN655317:GEN655319 GOJ655317:GOJ655319 GYF655317:GYF655319 HIB655317:HIB655319 HRX655317:HRX655319 IBT655317:IBT655319 ILP655317:ILP655319 IVL655317:IVL655319 JFH655317:JFH655319 JPD655317:JPD655319 JYZ655317:JYZ655319 KIV655317:KIV655319 KSR655317:KSR655319 LCN655317:LCN655319 LMJ655317:LMJ655319 LWF655317:LWF655319 MGB655317:MGB655319 MPX655317:MPX655319 MZT655317:MZT655319 NJP655317:NJP655319 NTL655317:NTL655319 ODH655317:ODH655319 OND655317:OND655319 OWZ655317:OWZ655319 PGV655317:PGV655319 PQR655317:PQR655319 QAN655317:QAN655319 QKJ655317:QKJ655319 QUF655317:QUF655319 REB655317:REB655319 RNX655317:RNX655319 RXT655317:RXT655319 SHP655317:SHP655319 SRL655317:SRL655319 TBH655317:TBH655319 TLD655317:TLD655319 TUZ655317:TUZ655319 UEV655317:UEV655319 UOR655317:UOR655319 UYN655317:UYN655319 VIJ655317:VIJ655319 VSF655317:VSF655319 WCB655317:WCB655319 WLX655317:WLX655319 WVT655317:WVT655319 JH720853:JH720855 TD720853:TD720855 ACZ720853:ACZ720855 AMV720853:AMV720855 AWR720853:AWR720855 BGN720853:BGN720855 BQJ720853:BQJ720855 CAF720853:CAF720855 CKB720853:CKB720855 CTX720853:CTX720855 DDT720853:DDT720855 DNP720853:DNP720855 DXL720853:DXL720855 EHH720853:EHH720855 ERD720853:ERD720855 FAZ720853:FAZ720855 FKV720853:FKV720855 FUR720853:FUR720855 GEN720853:GEN720855 GOJ720853:GOJ720855 GYF720853:GYF720855 HIB720853:HIB720855 HRX720853:HRX720855 IBT720853:IBT720855 ILP720853:ILP720855 IVL720853:IVL720855 JFH720853:JFH720855 JPD720853:JPD720855 JYZ720853:JYZ720855 KIV720853:KIV720855 KSR720853:KSR720855 LCN720853:LCN720855 LMJ720853:LMJ720855 LWF720853:LWF720855 MGB720853:MGB720855 MPX720853:MPX720855 MZT720853:MZT720855 NJP720853:NJP720855 NTL720853:NTL720855 ODH720853:ODH720855 OND720853:OND720855 OWZ720853:OWZ720855 PGV720853:PGV720855 PQR720853:PQR720855 QAN720853:QAN720855 QKJ720853:QKJ720855 QUF720853:QUF720855 REB720853:REB720855 RNX720853:RNX720855 RXT720853:RXT720855 SHP720853:SHP720855 SRL720853:SRL720855 TBH720853:TBH720855 TLD720853:TLD720855 TUZ720853:TUZ720855 UEV720853:UEV720855 UOR720853:UOR720855 UYN720853:UYN720855 VIJ720853:VIJ720855 VSF720853:VSF720855 WCB720853:WCB720855 WLX720853:WLX720855 WVT720853:WVT720855 JH786389:JH786391 TD786389:TD786391 ACZ786389:ACZ786391 AMV786389:AMV786391 AWR786389:AWR786391 BGN786389:BGN786391 BQJ786389:BQJ786391 CAF786389:CAF786391 CKB786389:CKB786391 CTX786389:CTX786391 DDT786389:DDT786391 DNP786389:DNP786391 DXL786389:DXL786391 EHH786389:EHH786391 ERD786389:ERD786391 FAZ786389:FAZ786391 FKV786389:FKV786391 FUR786389:FUR786391 GEN786389:GEN786391 GOJ786389:GOJ786391 GYF786389:GYF786391 HIB786389:HIB786391 HRX786389:HRX786391 IBT786389:IBT786391 ILP786389:ILP786391 IVL786389:IVL786391 JFH786389:JFH786391 JPD786389:JPD786391 JYZ786389:JYZ786391 KIV786389:KIV786391 KSR786389:KSR786391 LCN786389:LCN786391 LMJ786389:LMJ786391 LWF786389:LWF786391 MGB786389:MGB786391 MPX786389:MPX786391 MZT786389:MZT786391 NJP786389:NJP786391 NTL786389:NTL786391 ODH786389:ODH786391 OND786389:OND786391 OWZ786389:OWZ786391 PGV786389:PGV786391 PQR786389:PQR786391 QAN786389:QAN786391 QKJ786389:QKJ786391 QUF786389:QUF786391 REB786389:REB786391 RNX786389:RNX786391 RXT786389:RXT786391 SHP786389:SHP786391 SRL786389:SRL786391 TBH786389:TBH786391 TLD786389:TLD786391 TUZ786389:TUZ786391 UEV786389:UEV786391 UOR786389:UOR786391 UYN786389:UYN786391 VIJ786389:VIJ786391 VSF786389:VSF786391 WCB786389:WCB786391 WLX786389:WLX786391 WVT786389:WVT786391 JH851925:JH851927 TD851925:TD851927 ACZ851925:ACZ851927 AMV851925:AMV851927 AWR851925:AWR851927 BGN851925:BGN851927 BQJ851925:BQJ851927 CAF851925:CAF851927 CKB851925:CKB851927 CTX851925:CTX851927 DDT851925:DDT851927 DNP851925:DNP851927 DXL851925:DXL851927 EHH851925:EHH851927 ERD851925:ERD851927 FAZ851925:FAZ851927 FKV851925:FKV851927 FUR851925:FUR851927 GEN851925:GEN851927 GOJ851925:GOJ851927 GYF851925:GYF851927 HIB851925:HIB851927 HRX851925:HRX851927 IBT851925:IBT851927 ILP851925:ILP851927 IVL851925:IVL851927 JFH851925:JFH851927 JPD851925:JPD851927 JYZ851925:JYZ851927 KIV851925:KIV851927 KSR851925:KSR851927 LCN851925:LCN851927 LMJ851925:LMJ851927 LWF851925:LWF851927 MGB851925:MGB851927 MPX851925:MPX851927 MZT851925:MZT851927 NJP851925:NJP851927 NTL851925:NTL851927 ODH851925:ODH851927 OND851925:OND851927 OWZ851925:OWZ851927 PGV851925:PGV851927 PQR851925:PQR851927 QAN851925:QAN851927 QKJ851925:QKJ851927 QUF851925:QUF851927 REB851925:REB851927 RNX851925:RNX851927 RXT851925:RXT851927 SHP851925:SHP851927 SRL851925:SRL851927 TBH851925:TBH851927 TLD851925:TLD851927 TUZ851925:TUZ851927 UEV851925:UEV851927 UOR851925:UOR851927 UYN851925:UYN851927 VIJ851925:VIJ851927 VSF851925:VSF851927 WCB851925:WCB851927 WLX851925:WLX851927 WVT851925:WVT851927 JH917461:JH917463 TD917461:TD917463 ACZ917461:ACZ917463 AMV917461:AMV917463 AWR917461:AWR917463 BGN917461:BGN917463 BQJ917461:BQJ917463 CAF917461:CAF917463 CKB917461:CKB917463 CTX917461:CTX917463 DDT917461:DDT917463 DNP917461:DNP917463 DXL917461:DXL917463 EHH917461:EHH917463 ERD917461:ERD917463 FAZ917461:FAZ917463 FKV917461:FKV917463 FUR917461:FUR917463 GEN917461:GEN917463 GOJ917461:GOJ917463 GYF917461:GYF917463 HIB917461:HIB917463 HRX917461:HRX917463 IBT917461:IBT917463 ILP917461:ILP917463 IVL917461:IVL917463 JFH917461:JFH917463 JPD917461:JPD917463 JYZ917461:JYZ917463 KIV917461:KIV917463 KSR917461:KSR917463 LCN917461:LCN917463 LMJ917461:LMJ917463 LWF917461:LWF917463 MGB917461:MGB917463 MPX917461:MPX917463 MZT917461:MZT917463 NJP917461:NJP917463 NTL917461:NTL917463 ODH917461:ODH917463 OND917461:OND917463 OWZ917461:OWZ917463 PGV917461:PGV917463 PQR917461:PQR917463 QAN917461:QAN917463 QKJ917461:QKJ917463 QUF917461:QUF917463 REB917461:REB917463 RNX917461:RNX917463 RXT917461:RXT917463 SHP917461:SHP917463 SRL917461:SRL917463 TBH917461:TBH917463 TLD917461:TLD917463 TUZ917461:TUZ917463 UEV917461:UEV917463 UOR917461:UOR917463 UYN917461:UYN917463 VIJ917461:VIJ917463 VSF917461:VSF917463 WCB917461:WCB917463 WLX917461:WLX917463 WVT917461:WVT917463 JH982997:JH982999 TD982997:TD982999 ACZ982997:ACZ982999 AMV982997:AMV982999 AWR982997:AWR982999 BGN982997:BGN982999 BQJ982997:BQJ982999 CAF982997:CAF982999 CKB982997:CKB982999 CTX982997:CTX982999 DDT982997:DDT982999 DNP982997:DNP982999 DXL982997:DXL982999 EHH982997:EHH982999 ERD982997:ERD982999 FAZ982997:FAZ982999 FKV982997:FKV982999 FUR982997:FUR982999 GEN982997:GEN982999 GOJ982997:GOJ982999 GYF982997:GYF982999 HIB982997:HIB982999 HRX982997:HRX982999 IBT982997:IBT982999 ILP982997:ILP982999 IVL982997:IVL982999 JFH982997:JFH982999 JPD982997:JPD982999 JYZ982997:JYZ982999 KIV982997:KIV982999 KSR982997:KSR982999 LCN982997:LCN982999 LMJ982997:LMJ982999 LWF982997:LWF982999 MGB982997:MGB982999 MPX982997:MPX982999 MZT982997:MZT982999 NJP982997:NJP982999 NTL982997:NTL982999 ODH982997:ODH982999 OND982997:OND982999 OWZ982997:OWZ982999 PGV982997:PGV982999 PQR982997:PQR982999 QAN982997:QAN982999 QKJ982997:QKJ982999 QUF982997:QUF982999 REB982997:REB982999 RNX982997:RNX982999 RXT982997:RXT982999 SHP982997:SHP982999 SRL982997:SRL982999 TBH982997:TBH982999 TLD982997:TLD982999 TUZ982997:TUZ982999 UEV982997:UEV982999 UOR982997:UOR982999 UYN982997:UYN982999 VIJ982997:VIJ982999 VSF982997:VSF982999 WCB982997:WCB982999 WLX982997:WLX982999 WVT982997:WVT982999 JC65500:JC65509 SY65500:SY65509 ACU65500:ACU65509 AMQ65500:AMQ65509 AWM65500:AWM65509 BGI65500:BGI65509 BQE65500:BQE65509 CAA65500:CAA65509 CJW65500:CJW65509 CTS65500:CTS65509 DDO65500:DDO65509 DNK65500:DNK65509 DXG65500:DXG65509 EHC65500:EHC65509 EQY65500:EQY65509 FAU65500:FAU65509 FKQ65500:FKQ65509 FUM65500:FUM65509 GEI65500:GEI65509 GOE65500:GOE65509 GYA65500:GYA65509 HHW65500:HHW65509 HRS65500:HRS65509 IBO65500:IBO65509 ILK65500:ILK65509 IVG65500:IVG65509 JFC65500:JFC65509 JOY65500:JOY65509 JYU65500:JYU65509 KIQ65500:KIQ65509 KSM65500:KSM65509 LCI65500:LCI65509 LME65500:LME65509 LWA65500:LWA65509 MFW65500:MFW65509 MPS65500:MPS65509 MZO65500:MZO65509 NJK65500:NJK65509 NTG65500:NTG65509 ODC65500:ODC65509 OMY65500:OMY65509 OWU65500:OWU65509 PGQ65500:PGQ65509 PQM65500:PQM65509 QAI65500:QAI65509 QKE65500:QKE65509 QUA65500:QUA65509 RDW65500:RDW65509 RNS65500:RNS65509 RXO65500:RXO65509 SHK65500:SHK65509 SRG65500:SRG65509 TBC65500:TBC65509 TKY65500:TKY65509 TUU65500:TUU65509 UEQ65500:UEQ65509 UOM65500:UOM65509 UYI65500:UYI65509 VIE65500:VIE65509 VSA65500:VSA65509 WBW65500:WBW65509 WLS65500:WLS65509 WVO65500:WVO65509 JC131036:JC131045 SY131036:SY131045 ACU131036:ACU131045 AMQ131036:AMQ131045 AWM131036:AWM131045 BGI131036:BGI131045 BQE131036:BQE131045 CAA131036:CAA131045 CJW131036:CJW131045 CTS131036:CTS131045 DDO131036:DDO131045 DNK131036:DNK131045 DXG131036:DXG131045 EHC131036:EHC131045 EQY131036:EQY131045 FAU131036:FAU131045 FKQ131036:FKQ131045 FUM131036:FUM131045 GEI131036:GEI131045 GOE131036:GOE131045 GYA131036:GYA131045 HHW131036:HHW131045 HRS131036:HRS131045 IBO131036:IBO131045 ILK131036:ILK131045 IVG131036:IVG131045 JFC131036:JFC131045 JOY131036:JOY131045 JYU131036:JYU131045 KIQ131036:KIQ131045 KSM131036:KSM131045 LCI131036:LCI131045 LME131036:LME131045 LWA131036:LWA131045 MFW131036:MFW131045 MPS131036:MPS131045 MZO131036:MZO131045 NJK131036:NJK131045 NTG131036:NTG131045 ODC131036:ODC131045 OMY131036:OMY131045 OWU131036:OWU131045 PGQ131036:PGQ131045 PQM131036:PQM131045 QAI131036:QAI131045 QKE131036:QKE131045 QUA131036:QUA131045 RDW131036:RDW131045 RNS131036:RNS131045 RXO131036:RXO131045 SHK131036:SHK131045 SRG131036:SRG131045 TBC131036:TBC131045 TKY131036:TKY131045 TUU131036:TUU131045 UEQ131036:UEQ131045 UOM131036:UOM131045 UYI131036:UYI131045 VIE131036:VIE131045 VSA131036:VSA131045 WBW131036:WBW131045 WLS131036:WLS131045 WVO131036:WVO131045 JC196572:JC196581 SY196572:SY196581 ACU196572:ACU196581 AMQ196572:AMQ196581 AWM196572:AWM196581 BGI196572:BGI196581 BQE196572:BQE196581 CAA196572:CAA196581 CJW196572:CJW196581 CTS196572:CTS196581 DDO196572:DDO196581 DNK196572:DNK196581 DXG196572:DXG196581 EHC196572:EHC196581 EQY196572:EQY196581 FAU196572:FAU196581 FKQ196572:FKQ196581 FUM196572:FUM196581 GEI196572:GEI196581 GOE196572:GOE196581 GYA196572:GYA196581 HHW196572:HHW196581 HRS196572:HRS196581 IBO196572:IBO196581 ILK196572:ILK196581 IVG196572:IVG196581 JFC196572:JFC196581 JOY196572:JOY196581 JYU196572:JYU196581 KIQ196572:KIQ196581 KSM196572:KSM196581 LCI196572:LCI196581 LME196572:LME196581 LWA196572:LWA196581 MFW196572:MFW196581 MPS196572:MPS196581 MZO196572:MZO196581 NJK196572:NJK196581 NTG196572:NTG196581 ODC196572:ODC196581 OMY196572:OMY196581 OWU196572:OWU196581 PGQ196572:PGQ196581 PQM196572:PQM196581 QAI196572:QAI196581 QKE196572:QKE196581 QUA196572:QUA196581 RDW196572:RDW196581 RNS196572:RNS196581 RXO196572:RXO196581 SHK196572:SHK196581 SRG196572:SRG196581 TBC196572:TBC196581 TKY196572:TKY196581 TUU196572:TUU196581 UEQ196572:UEQ196581 UOM196572:UOM196581 UYI196572:UYI196581 VIE196572:VIE196581 VSA196572:VSA196581 WBW196572:WBW196581 WLS196572:WLS196581 WVO196572:WVO196581 JC262108:JC262117 SY262108:SY262117 ACU262108:ACU262117 AMQ262108:AMQ262117 AWM262108:AWM262117 BGI262108:BGI262117 BQE262108:BQE262117 CAA262108:CAA262117 CJW262108:CJW262117 CTS262108:CTS262117 DDO262108:DDO262117 DNK262108:DNK262117 DXG262108:DXG262117 EHC262108:EHC262117 EQY262108:EQY262117 FAU262108:FAU262117 FKQ262108:FKQ262117 FUM262108:FUM262117 GEI262108:GEI262117 GOE262108:GOE262117 GYA262108:GYA262117 HHW262108:HHW262117 HRS262108:HRS262117 IBO262108:IBO262117 ILK262108:ILK262117 IVG262108:IVG262117 JFC262108:JFC262117 JOY262108:JOY262117 JYU262108:JYU262117 KIQ262108:KIQ262117 KSM262108:KSM262117 LCI262108:LCI262117 LME262108:LME262117 LWA262108:LWA262117 MFW262108:MFW262117 MPS262108:MPS262117 MZO262108:MZO262117 NJK262108:NJK262117 NTG262108:NTG262117 ODC262108:ODC262117 OMY262108:OMY262117 OWU262108:OWU262117 PGQ262108:PGQ262117 PQM262108:PQM262117 QAI262108:QAI262117 QKE262108:QKE262117 QUA262108:QUA262117 RDW262108:RDW262117 RNS262108:RNS262117 RXO262108:RXO262117 SHK262108:SHK262117 SRG262108:SRG262117 TBC262108:TBC262117 TKY262108:TKY262117 TUU262108:TUU262117 UEQ262108:UEQ262117 UOM262108:UOM262117 UYI262108:UYI262117 VIE262108:VIE262117 VSA262108:VSA262117 WBW262108:WBW262117 WLS262108:WLS262117 WVO262108:WVO262117 JC327644:JC327653 SY327644:SY327653 ACU327644:ACU327653 AMQ327644:AMQ327653 AWM327644:AWM327653 BGI327644:BGI327653 BQE327644:BQE327653 CAA327644:CAA327653 CJW327644:CJW327653 CTS327644:CTS327653 DDO327644:DDO327653 DNK327644:DNK327653 DXG327644:DXG327653 EHC327644:EHC327653 EQY327644:EQY327653 FAU327644:FAU327653 FKQ327644:FKQ327653 FUM327644:FUM327653 GEI327644:GEI327653 GOE327644:GOE327653 GYA327644:GYA327653 HHW327644:HHW327653 HRS327644:HRS327653 IBO327644:IBO327653 ILK327644:ILK327653 IVG327644:IVG327653 JFC327644:JFC327653 JOY327644:JOY327653 JYU327644:JYU327653 KIQ327644:KIQ327653 KSM327644:KSM327653 LCI327644:LCI327653 LME327644:LME327653 LWA327644:LWA327653 MFW327644:MFW327653 MPS327644:MPS327653 MZO327644:MZO327653 NJK327644:NJK327653 NTG327644:NTG327653 ODC327644:ODC327653 OMY327644:OMY327653 OWU327644:OWU327653 PGQ327644:PGQ327653 PQM327644:PQM327653 QAI327644:QAI327653 QKE327644:QKE327653 QUA327644:QUA327653 RDW327644:RDW327653 RNS327644:RNS327653 RXO327644:RXO327653 SHK327644:SHK327653 SRG327644:SRG327653 TBC327644:TBC327653 TKY327644:TKY327653 TUU327644:TUU327653 UEQ327644:UEQ327653 UOM327644:UOM327653 UYI327644:UYI327653 VIE327644:VIE327653 VSA327644:VSA327653 WBW327644:WBW327653 WLS327644:WLS327653 WVO327644:WVO327653 JC393180:JC393189 SY393180:SY393189 ACU393180:ACU393189 AMQ393180:AMQ393189 AWM393180:AWM393189 BGI393180:BGI393189 BQE393180:BQE393189 CAA393180:CAA393189 CJW393180:CJW393189 CTS393180:CTS393189 DDO393180:DDO393189 DNK393180:DNK393189 DXG393180:DXG393189 EHC393180:EHC393189 EQY393180:EQY393189 FAU393180:FAU393189 FKQ393180:FKQ393189 FUM393180:FUM393189 GEI393180:GEI393189 GOE393180:GOE393189 GYA393180:GYA393189 HHW393180:HHW393189 HRS393180:HRS393189 IBO393180:IBO393189 ILK393180:ILK393189 IVG393180:IVG393189 JFC393180:JFC393189 JOY393180:JOY393189 JYU393180:JYU393189 KIQ393180:KIQ393189 KSM393180:KSM393189 LCI393180:LCI393189 LME393180:LME393189 LWA393180:LWA393189 MFW393180:MFW393189 MPS393180:MPS393189 MZO393180:MZO393189 NJK393180:NJK393189 NTG393180:NTG393189 ODC393180:ODC393189 OMY393180:OMY393189 OWU393180:OWU393189 PGQ393180:PGQ393189 PQM393180:PQM393189 QAI393180:QAI393189 QKE393180:QKE393189 QUA393180:QUA393189 RDW393180:RDW393189 RNS393180:RNS393189 RXO393180:RXO393189 SHK393180:SHK393189 SRG393180:SRG393189 TBC393180:TBC393189 TKY393180:TKY393189 TUU393180:TUU393189 UEQ393180:UEQ393189 UOM393180:UOM393189 UYI393180:UYI393189 VIE393180:VIE393189 VSA393180:VSA393189 WBW393180:WBW393189 WLS393180:WLS393189 WVO393180:WVO393189 JC458716:JC458725 SY458716:SY458725 ACU458716:ACU458725 AMQ458716:AMQ458725 AWM458716:AWM458725 BGI458716:BGI458725 BQE458716:BQE458725 CAA458716:CAA458725 CJW458716:CJW458725 CTS458716:CTS458725 DDO458716:DDO458725 DNK458716:DNK458725 DXG458716:DXG458725 EHC458716:EHC458725 EQY458716:EQY458725 FAU458716:FAU458725 FKQ458716:FKQ458725 FUM458716:FUM458725 GEI458716:GEI458725 GOE458716:GOE458725 GYA458716:GYA458725 HHW458716:HHW458725 HRS458716:HRS458725 IBO458716:IBO458725 ILK458716:ILK458725 IVG458716:IVG458725 JFC458716:JFC458725 JOY458716:JOY458725 JYU458716:JYU458725 KIQ458716:KIQ458725 KSM458716:KSM458725 LCI458716:LCI458725 LME458716:LME458725 LWA458716:LWA458725 MFW458716:MFW458725 MPS458716:MPS458725 MZO458716:MZO458725 NJK458716:NJK458725 NTG458716:NTG458725 ODC458716:ODC458725 OMY458716:OMY458725 OWU458716:OWU458725 PGQ458716:PGQ458725 PQM458716:PQM458725 QAI458716:QAI458725 QKE458716:QKE458725 QUA458716:QUA458725 RDW458716:RDW458725 RNS458716:RNS458725 RXO458716:RXO458725 SHK458716:SHK458725 SRG458716:SRG458725 TBC458716:TBC458725 TKY458716:TKY458725 TUU458716:TUU458725 UEQ458716:UEQ458725 UOM458716:UOM458725 UYI458716:UYI458725 VIE458716:VIE458725 VSA458716:VSA458725 WBW458716:WBW458725 WLS458716:WLS458725 WVO458716:WVO458725 JC524252:JC524261 SY524252:SY524261 ACU524252:ACU524261 AMQ524252:AMQ524261 AWM524252:AWM524261 BGI524252:BGI524261 BQE524252:BQE524261 CAA524252:CAA524261 CJW524252:CJW524261 CTS524252:CTS524261 DDO524252:DDO524261 DNK524252:DNK524261 DXG524252:DXG524261 EHC524252:EHC524261 EQY524252:EQY524261 FAU524252:FAU524261 FKQ524252:FKQ524261 FUM524252:FUM524261 GEI524252:GEI524261 GOE524252:GOE524261 GYA524252:GYA524261 HHW524252:HHW524261 HRS524252:HRS524261 IBO524252:IBO524261 ILK524252:ILK524261 IVG524252:IVG524261 JFC524252:JFC524261 JOY524252:JOY524261 JYU524252:JYU524261 KIQ524252:KIQ524261 KSM524252:KSM524261 LCI524252:LCI524261 LME524252:LME524261 LWA524252:LWA524261 MFW524252:MFW524261 MPS524252:MPS524261 MZO524252:MZO524261 NJK524252:NJK524261 NTG524252:NTG524261 ODC524252:ODC524261 OMY524252:OMY524261 OWU524252:OWU524261 PGQ524252:PGQ524261 PQM524252:PQM524261 QAI524252:QAI524261 QKE524252:QKE524261 QUA524252:QUA524261 RDW524252:RDW524261 RNS524252:RNS524261 RXO524252:RXO524261 SHK524252:SHK524261 SRG524252:SRG524261 TBC524252:TBC524261 TKY524252:TKY524261 TUU524252:TUU524261 UEQ524252:UEQ524261 UOM524252:UOM524261 UYI524252:UYI524261 VIE524252:VIE524261 VSA524252:VSA524261 WBW524252:WBW524261 WLS524252:WLS524261 WVO524252:WVO524261 JC589788:JC589797 SY589788:SY589797 ACU589788:ACU589797 AMQ589788:AMQ589797 AWM589788:AWM589797 BGI589788:BGI589797 BQE589788:BQE589797 CAA589788:CAA589797 CJW589788:CJW589797 CTS589788:CTS589797 DDO589788:DDO589797 DNK589788:DNK589797 DXG589788:DXG589797 EHC589788:EHC589797 EQY589788:EQY589797 FAU589788:FAU589797 FKQ589788:FKQ589797 FUM589788:FUM589797 GEI589788:GEI589797 GOE589788:GOE589797 GYA589788:GYA589797 HHW589788:HHW589797 HRS589788:HRS589797 IBO589788:IBO589797 ILK589788:ILK589797 IVG589788:IVG589797 JFC589788:JFC589797 JOY589788:JOY589797 JYU589788:JYU589797 KIQ589788:KIQ589797 KSM589788:KSM589797 LCI589788:LCI589797 LME589788:LME589797 LWA589788:LWA589797 MFW589788:MFW589797 MPS589788:MPS589797 MZO589788:MZO589797 NJK589788:NJK589797 NTG589788:NTG589797 ODC589788:ODC589797 OMY589788:OMY589797 OWU589788:OWU589797 PGQ589788:PGQ589797 PQM589788:PQM589797 QAI589788:QAI589797 QKE589788:QKE589797 QUA589788:QUA589797 RDW589788:RDW589797 RNS589788:RNS589797 RXO589788:RXO589797 SHK589788:SHK589797 SRG589788:SRG589797 TBC589788:TBC589797 TKY589788:TKY589797 TUU589788:TUU589797 UEQ589788:UEQ589797 UOM589788:UOM589797 UYI589788:UYI589797 VIE589788:VIE589797 VSA589788:VSA589797 WBW589788:WBW589797 WLS589788:WLS589797 WVO589788:WVO589797 JC655324:JC655333 SY655324:SY655333 ACU655324:ACU655333 AMQ655324:AMQ655333 AWM655324:AWM655333 BGI655324:BGI655333 BQE655324:BQE655333 CAA655324:CAA655333 CJW655324:CJW655333 CTS655324:CTS655333 DDO655324:DDO655333 DNK655324:DNK655333 DXG655324:DXG655333 EHC655324:EHC655333 EQY655324:EQY655333 FAU655324:FAU655333 FKQ655324:FKQ655333 FUM655324:FUM655333 GEI655324:GEI655333 GOE655324:GOE655333 GYA655324:GYA655333 HHW655324:HHW655333 HRS655324:HRS655333 IBO655324:IBO655333 ILK655324:ILK655333 IVG655324:IVG655333 JFC655324:JFC655333 JOY655324:JOY655333 JYU655324:JYU655333 KIQ655324:KIQ655333 KSM655324:KSM655333 LCI655324:LCI655333 LME655324:LME655333 LWA655324:LWA655333 MFW655324:MFW655333 MPS655324:MPS655333 MZO655324:MZO655333 NJK655324:NJK655333 NTG655324:NTG655333 ODC655324:ODC655333 OMY655324:OMY655333 OWU655324:OWU655333 PGQ655324:PGQ655333 PQM655324:PQM655333 QAI655324:QAI655333 QKE655324:QKE655333 QUA655324:QUA655333 RDW655324:RDW655333 RNS655324:RNS655333 RXO655324:RXO655333 SHK655324:SHK655333 SRG655324:SRG655333 TBC655324:TBC655333 TKY655324:TKY655333 TUU655324:TUU655333 UEQ655324:UEQ655333 UOM655324:UOM655333 UYI655324:UYI655333 VIE655324:VIE655333 VSA655324:VSA655333 WBW655324:WBW655333 WLS655324:WLS655333 WVO655324:WVO655333 JC720860:JC720869 SY720860:SY720869 ACU720860:ACU720869 AMQ720860:AMQ720869 AWM720860:AWM720869 BGI720860:BGI720869 BQE720860:BQE720869 CAA720860:CAA720869 CJW720860:CJW720869 CTS720860:CTS720869 DDO720860:DDO720869 DNK720860:DNK720869 DXG720860:DXG720869 EHC720860:EHC720869 EQY720860:EQY720869 FAU720860:FAU720869 FKQ720860:FKQ720869 FUM720860:FUM720869 GEI720860:GEI720869 GOE720860:GOE720869 GYA720860:GYA720869 HHW720860:HHW720869 HRS720860:HRS720869 IBO720860:IBO720869 ILK720860:ILK720869 IVG720860:IVG720869 JFC720860:JFC720869 JOY720860:JOY720869 JYU720860:JYU720869 KIQ720860:KIQ720869 KSM720860:KSM720869 LCI720860:LCI720869 LME720860:LME720869 LWA720860:LWA720869 MFW720860:MFW720869 MPS720860:MPS720869 MZO720860:MZO720869 NJK720860:NJK720869 NTG720860:NTG720869 ODC720860:ODC720869 OMY720860:OMY720869 OWU720860:OWU720869 PGQ720860:PGQ720869 PQM720860:PQM720869 QAI720860:QAI720869 QKE720860:QKE720869 QUA720860:QUA720869 RDW720860:RDW720869 RNS720860:RNS720869 RXO720860:RXO720869 SHK720860:SHK720869 SRG720860:SRG720869 TBC720860:TBC720869 TKY720860:TKY720869 TUU720860:TUU720869 UEQ720860:UEQ720869 UOM720860:UOM720869 UYI720860:UYI720869 VIE720860:VIE720869 VSA720860:VSA720869 WBW720860:WBW720869 WLS720860:WLS720869 WVO720860:WVO720869 JC786396:JC786405 SY786396:SY786405 ACU786396:ACU786405 AMQ786396:AMQ786405 AWM786396:AWM786405 BGI786396:BGI786405 BQE786396:BQE786405 CAA786396:CAA786405 CJW786396:CJW786405 CTS786396:CTS786405 DDO786396:DDO786405 DNK786396:DNK786405 DXG786396:DXG786405 EHC786396:EHC786405 EQY786396:EQY786405 FAU786396:FAU786405 FKQ786396:FKQ786405 FUM786396:FUM786405 GEI786396:GEI786405 GOE786396:GOE786405 GYA786396:GYA786405 HHW786396:HHW786405 HRS786396:HRS786405 IBO786396:IBO786405 ILK786396:ILK786405 IVG786396:IVG786405 JFC786396:JFC786405 JOY786396:JOY786405 JYU786396:JYU786405 KIQ786396:KIQ786405 KSM786396:KSM786405 LCI786396:LCI786405 LME786396:LME786405 LWA786396:LWA786405 MFW786396:MFW786405 MPS786396:MPS786405 MZO786396:MZO786405 NJK786396:NJK786405 NTG786396:NTG786405 ODC786396:ODC786405 OMY786396:OMY786405 OWU786396:OWU786405 PGQ786396:PGQ786405 PQM786396:PQM786405 QAI786396:QAI786405 QKE786396:QKE786405 QUA786396:QUA786405 RDW786396:RDW786405 RNS786396:RNS786405 RXO786396:RXO786405 SHK786396:SHK786405 SRG786396:SRG786405 TBC786396:TBC786405 TKY786396:TKY786405 TUU786396:TUU786405 UEQ786396:UEQ786405 UOM786396:UOM786405 UYI786396:UYI786405 VIE786396:VIE786405 VSA786396:VSA786405 WBW786396:WBW786405 WLS786396:WLS786405 WVO786396:WVO786405 JC851932:JC851941 SY851932:SY851941 ACU851932:ACU851941 AMQ851932:AMQ851941 AWM851932:AWM851941 BGI851932:BGI851941 BQE851932:BQE851941 CAA851932:CAA851941 CJW851932:CJW851941 CTS851932:CTS851941 DDO851932:DDO851941 DNK851932:DNK851941 DXG851932:DXG851941 EHC851932:EHC851941 EQY851932:EQY851941 FAU851932:FAU851941 FKQ851932:FKQ851941 FUM851932:FUM851941 GEI851932:GEI851941 GOE851932:GOE851941 GYA851932:GYA851941 HHW851932:HHW851941 HRS851932:HRS851941 IBO851932:IBO851941 ILK851932:ILK851941 IVG851932:IVG851941 JFC851932:JFC851941 JOY851932:JOY851941 JYU851932:JYU851941 KIQ851932:KIQ851941 KSM851932:KSM851941 LCI851932:LCI851941 LME851932:LME851941 LWA851932:LWA851941 MFW851932:MFW851941 MPS851932:MPS851941 MZO851932:MZO851941 NJK851932:NJK851941 NTG851932:NTG851941 ODC851932:ODC851941 OMY851932:OMY851941 OWU851932:OWU851941 PGQ851932:PGQ851941 PQM851932:PQM851941 QAI851932:QAI851941 QKE851932:QKE851941 QUA851932:QUA851941 RDW851932:RDW851941 RNS851932:RNS851941 RXO851932:RXO851941 SHK851932:SHK851941 SRG851932:SRG851941 TBC851932:TBC851941 TKY851932:TKY851941 TUU851932:TUU851941 UEQ851932:UEQ851941 UOM851932:UOM851941 UYI851932:UYI851941 VIE851932:VIE851941 VSA851932:VSA851941 WBW851932:WBW851941 WLS851932:WLS851941 WVO851932:WVO851941 JC917468:JC917477 SY917468:SY917477 ACU917468:ACU917477 AMQ917468:AMQ917477 AWM917468:AWM917477 BGI917468:BGI917477 BQE917468:BQE917477 CAA917468:CAA917477 CJW917468:CJW917477 CTS917468:CTS917477 DDO917468:DDO917477 DNK917468:DNK917477 DXG917468:DXG917477 EHC917468:EHC917477 EQY917468:EQY917477 FAU917468:FAU917477 FKQ917468:FKQ917477 FUM917468:FUM917477 GEI917468:GEI917477 GOE917468:GOE917477 GYA917468:GYA917477 HHW917468:HHW917477 HRS917468:HRS917477 IBO917468:IBO917477 ILK917468:ILK917477 IVG917468:IVG917477 JFC917468:JFC917477 JOY917468:JOY917477 JYU917468:JYU917477 KIQ917468:KIQ917477 KSM917468:KSM917477 LCI917468:LCI917477 LME917468:LME917477 LWA917468:LWA917477 MFW917468:MFW917477 MPS917468:MPS917477 MZO917468:MZO917477 NJK917468:NJK917477 NTG917468:NTG917477 ODC917468:ODC917477 OMY917468:OMY917477 OWU917468:OWU917477 PGQ917468:PGQ917477 PQM917468:PQM917477 QAI917468:QAI917477 QKE917468:QKE917477 QUA917468:QUA917477 RDW917468:RDW917477 RNS917468:RNS917477 RXO917468:RXO917477 SHK917468:SHK917477 SRG917468:SRG917477 TBC917468:TBC917477 TKY917468:TKY917477 TUU917468:TUU917477 UEQ917468:UEQ917477 UOM917468:UOM917477 UYI917468:UYI917477 VIE917468:VIE917477 VSA917468:VSA917477 WBW917468:WBW917477 WLS917468:WLS917477 WVO917468:WVO917477 JC983004:JC983013 SY983004:SY983013 ACU983004:ACU983013 AMQ983004:AMQ983013 AWM983004:AWM983013 BGI983004:BGI983013 BQE983004:BQE983013 CAA983004:CAA983013 CJW983004:CJW983013 CTS983004:CTS983013 DDO983004:DDO983013 DNK983004:DNK983013 DXG983004:DXG983013 EHC983004:EHC983013 EQY983004:EQY983013 FAU983004:FAU983013 FKQ983004:FKQ983013 FUM983004:FUM983013 GEI983004:GEI983013 GOE983004:GOE983013 GYA983004:GYA983013 HHW983004:HHW983013 HRS983004:HRS983013 IBO983004:IBO983013 ILK983004:ILK983013 IVG983004:IVG983013 JFC983004:JFC983013 JOY983004:JOY983013 JYU983004:JYU983013 KIQ983004:KIQ983013 KSM983004:KSM983013 LCI983004:LCI983013 LME983004:LME983013 LWA983004:LWA983013 MFW983004:MFW983013 MPS983004:MPS983013 MZO983004:MZO983013 NJK983004:NJK983013 NTG983004:NTG983013 ODC983004:ODC983013 OMY983004:OMY983013 OWU983004:OWU983013 PGQ983004:PGQ983013 PQM983004:PQM983013 QAI983004:QAI983013 QKE983004:QKE983013 QUA983004:QUA983013 RDW983004:RDW983013 RNS983004:RNS983013 RXO983004:RXO983013 SHK983004:SHK983013 SRG983004:SRG983013 TBC983004:TBC983013 TKY983004:TKY983013 TUU983004:TUU983013 UEQ983004:UEQ983013 UOM983004:UOM983013 UYI983004:UYI983013 VIE983004:VIE983013 VSA983004:VSA983013 WBW983004:WBW983013 WLS983004:WLS983013 WVO983004:WVO983013 JH65517 TD65517 ACZ65517 AMV65517 AWR65517 BGN65517 BQJ65517 CAF65517 CKB65517 CTX65517 DDT65517 DNP65517 DXL65517 EHH65517 ERD65517 FAZ65517 FKV65517 FUR65517 GEN65517 GOJ65517 GYF65517 HIB65517 HRX65517 IBT65517 ILP65517 IVL65517 JFH65517 JPD65517 JYZ65517 KIV65517 KSR65517 LCN65517 LMJ65517 LWF65517 MGB65517 MPX65517 MZT65517 NJP65517 NTL65517 ODH65517 OND65517 OWZ65517 PGV65517 PQR65517 QAN65517 QKJ65517 QUF65517 REB65517 RNX65517 RXT65517 SHP65517 SRL65517 TBH65517 TLD65517 TUZ65517 UEV65517 UOR65517 UYN65517 VIJ65517 VSF65517 WCB65517 WLX65517 WVT65517 JH131053 TD131053 ACZ131053 AMV131053 AWR131053 BGN131053 BQJ131053 CAF131053 CKB131053 CTX131053 DDT131053 DNP131053 DXL131053 EHH131053 ERD131053 FAZ131053 FKV131053 FUR131053 GEN131053 GOJ131053 GYF131053 HIB131053 HRX131053 IBT131053 ILP131053 IVL131053 JFH131053 JPD131053 JYZ131053 KIV131053 KSR131053 LCN131053 LMJ131053 LWF131053 MGB131053 MPX131053 MZT131053 NJP131053 NTL131053 ODH131053 OND131053 OWZ131053 PGV131053 PQR131053 QAN131053 QKJ131053 QUF131053 REB131053 RNX131053 RXT131053 SHP131053 SRL131053 TBH131053 TLD131053 TUZ131053 UEV131053 UOR131053 UYN131053 VIJ131053 VSF131053 WCB131053 WLX131053 WVT131053 JH196589 TD196589 ACZ196589 AMV196589 AWR196589 BGN196589 BQJ196589 CAF196589 CKB196589 CTX196589 DDT196589 DNP196589 DXL196589 EHH196589 ERD196589 FAZ196589 FKV196589 FUR196589 GEN196589 GOJ196589 GYF196589 HIB196589 HRX196589 IBT196589 ILP196589 IVL196589 JFH196589 JPD196589 JYZ196589 KIV196589 KSR196589 LCN196589 LMJ196589 LWF196589 MGB196589 MPX196589 MZT196589 NJP196589 NTL196589 ODH196589 OND196589 OWZ196589 PGV196589 PQR196589 QAN196589 QKJ196589 QUF196589 REB196589 RNX196589 RXT196589 SHP196589 SRL196589 TBH196589 TLD196589 TUZ196589 UEV196589 UOR196589 UYN196589 VIJ196589 VSF196589 WCB196589 WLX196589 WVT196589 JH262125 TD262125 ACZ262125 AMV262125 AWR262125 BGN262125 BQJ262125 CAF262125 CKB262125 CTX262125 DDT262125 DNP262125 DXL262125 EHH262125 ERD262125 FAZ262125 FKV262125 FUR262125 GEN262125 GOJ262125 GYF262125 HIB262125 HRX262125 IBT262125 ILP262125 IVL262125 JFH262125 JPD262125 JYZ262125 KIV262125 KSR262125 LCN262125 LMJ262125 LWF262125 MGB262125 MPX262125 MZT262125 NJP262125 NTL262125 ODH262125 OND262125 OWZ262125 PGV262125 PQR262125 QAN262125 QKJ262125 QUF262125 REB262125 RNX262125 RXT262125 SHP262125 SRL262125 TBH262125 TLD262125 TUZ262125 UEV262125 UOR262125 UYN262125 VIJ262125 VSF262125 WCB262125 WLX262125 WVT262125 JH327661 TD327661 ACZ327661 AMV327661 AWR327661 BGN327661 BQJ327661 CAF327661 CKB327661 CTX327661 DDT327661 DNP327661 DXL327661 EHH327661 ERD327661 FAZ327661 FKV327661 FUR327661 GEN327661 GOJ327661 GYF327661 HIB327661 HRX327661 IBT327661 ILP327661 IVL327661 JFH327661 JPD327661 JYZ327661 KIV327661 KSR327661 LCN327661 LMJ327661 LWF327661 MGB327661 MPX327661 MZT327661 NJP327661 NTL327661 ODH327661 OND327661 OWZ327661 PGV327661 PQR327661 QAN327661 QKJ327661 QUF327661 REB327661 RNX327661 RXT327661 SHP327661 SRL327661 TBH327661 TLD327661 TUZ327661 UEV327661 UOR327661 UYN327661 VIJ327661 VSF327661 WCB327661 WLX327661 WVT327661 JH393197 TD393197 ACZ393197 AMV393197 AWR393197 BGN393197 BQJ393197 CAF393197 CKB393197 CTX393197 DDT393197 DNP393197 DXL393197 EHH393197 ERD393197 FAZ393197 FKV393197 FUR393197 GEN393197 GOJ393197 GYF393197 HIB393197 HRX393197 IBT393197 ILP393197 IVL393197 JFH393197 JPD393197 JYZ393197 KIV393197 KSR393197 LCN393197 LMJ393197 LWF393197 MGB393197 MPX393197 MZT393197 NJP393197 NTL393197 ODH393197 OND393197 OWZ393197 PGV393197 PQR393197 QAN393197 QKJ393197 QUF393197 REB393197 RNX393197 RXT393197 SHP393197 SRL393197 TBH393197 TLD393197 TUZ393197 UEV393197 UOR393197 UYN393197 VIJ393197 VSF393197 WCB393197 WLX393197 WVT393197 JH458733 TD458733 ACZ458733 AMV458733 AWR458733 BGN458733 BQJ458733 CAF458733 CKB458733 CTX458733 DDT458733 DNP458733 DXL458733 EHH458733 ERD458733 FAZ458733 FKV458733 FUR458733 GEN458733 GOJ458733 GYF458733 HIB458733 HRX458733 IBT458733 ILP458733 IVL458733 JFH458733 JPD458733 JYZ458733 KIV458733 KSR458733 LCN458733 LMJ458733 LWF458733 MGB458733 MPX458733 MZT458733 NJP458733 NTL458733 ODH458733 OND458733 OWZ458733 PGV458733 PQR458733 QAN458733 QKJ458733 QUF458733 REB458733 RNX458733 RXT458733 SHP458733 SRL458733 TBH458733 TLD458733 TUZ458733 UEV458733 UOR458733 UYN458733 VIJ458733 VSF458733 WCB458733 WLX458733 WVT458733 JH524269 TD524269 ACZ524269 AMV524269 AWR524269 BGN524269 BQJ524269 CAF524269 CKB524269 CTX524269 DDT524269 DNP524269 DXL524269 EHH524269 ERD524269 FAZ524269 FKV524269 FUR524269 GEN524269 GOJ524269 GYF524269 HIB524269 HRX524269 IBT524269 ILP524269 IVL524269 JFH524269 JPD524269 JYZ524269 KIV524269 KSR524269 LCN524269 LMJ524269 LWF524269 MGB524269 MPX524269 MZT524269 NJP524269 NTL524269 ODH524269 OND524269 OWZ524269 PGV524269 PQR524269 QAN524269 QKJ524269 QUF524269 REB524269 RNX524269 RXT524269 SHP524269 SRL524269 TBH524269 TLD524269 TUZ524269 UEV524269 UOR524269 UYN524269 VIJ524269 VSF524269 WCB524269 WLX524269 WVT524269 JH589805 TD589805 ACZ589805 AMV589805 AWR589805 BGN589805 BQJ589805 CAF589805 CKB589805 CTX589805 DDT589805 DNP589805 DXL589805 EHH589805 ERD589805 FAZ589805 FKV589805 FUR589805 GEN589805 GOJ589805 GYF589805 HIB589805 HRX589805 IBT589805 ILP589805 IVL589805 JFH589805 JPD589805 JYZ589805 KIV589805 KSR589805 LCN589805 LMJ589805 LWF589805 MGB589805 MPX589805 MZT589805 NJP589805 NTL589805 ODH589805 OND589805 OWZ589805 PGV589805 PQR589805 QAN589805 QKJ589805 QUF589805 REB589805 RNX589805 RXT589805 SHP589805 SRL589805 TBH589805 TLD589805 TUZ589805 UEV589805 UOR589805 UYN589805 VIJ589805 VSF589805 WCB589805 WLX589805 WVT589805 JH655341 TD655341 ACZ655341 AMV655341 AWR655341 BGN655341 BQJ655341 CAF655341 CKB655341 CTX655341 DDT655341 DNP655341 DXL655341 EHH655341 ERD655341 FAZ655341 FKV655341 FUR655341 GEN655341 GOJ655341 GYF655341 HIB655341 HRX655341 IBT655341 ILP655341 IVL655341 JFH655341 JPD655341 JYZ655341 KIV655341 KSR655341 LCN655341 LMJ655341 LWF655341 MGB655341 MPX655341 MZT655341 NJP655341 NTL655341 ODH655341 OND655341 OWZ655341 PGV655341 PQR655341 QAN655341 QKJ655341 QUF655341 REB655341 RNX655341 RXT655341 SHP655341 SRL655341 TBH655341 TLD655341 TUZ655341 UEV655341 UOR655341 UYN655341 VIJ655341 VSF655341 WCB655341 WLX655341 WVT655341 JH720877 TD720877 ACZ720877 AMV720877 AWR720877 BGN720877 BQJ720877 CAF720877 CKB720877 CTX720877 DDT720877 DNP720877 DXL720877 EHH720877 ERD720877 FAZ720877 FKV720877 FUR720877 GEN720877 GOJ720877 GYF720877 HIB720877 HRX720877 IBT720877 ILP720877 IVL720877 JFH720877 JPD720877 JYZ720877 KIV720877 KSR720877 LCN720877 LMJ720877 LWF720877 MGB720877 MPX720877 MZT720877 NJP720877 NTL720877 ODH720877 OND720877 OWZ720877 PGV720877 PQR720877 QAN720877 QKJ720877 QUF720877 REB720877 RNX720877 RXT720877 SHP720877 SRL720877 TBH720877 TLD720877 TUZ720877 UEV720877 UOR720877 UYN720877 VIJ720877 VSF720877 WCB720877 WLX720877 WVT720877 JH786413 TD786413 ACZ786413 AMV786413 AWR786413 BGN786413 BQJ786413 CAF786413 CKB786413 CTX786413 DDT786413 DNP786413 DXL786413 EHH786413 ERD786413 FAZ786413 FKV786413 FUR786413 GEN786413 GOJ786413 GYF786413 HIB786413 HRX786413 IBT786413 ILP786413 IVL786413 JFH786413 JPD786413 JYZ786413 KIV786413 KSR786413 LCN786413 LMJ786413 LWF786413 MGB786413 MPX786413 MZT786413 NJP786413 NTL786413 ODH786413 OND786413 OWZ786413 PGV786413 PQR786413 QAN786413 QKJ786413 QUF786413 REB786413 RNX786413 RXT786413 SHP786413 SRL786413 TBH786413 TLD786413 TUZ786413 UEV786413 UOR786413 UYN786413 VIJ786413 VSF786413 WCB786413 WLX786413 WVT786413 JH851949 TD851949 ACZ851949 AMV851949 AWR851949 BGN851949 BQJ851949 CAF851949 CKB851949 CTX851949 DDT851949 DNP851949 DXL851949 EHH851949 ERD851949 FAZ851949 FKV851949 FUR851949 GEN851949 GOJ851949 GYF851949 HIB851949 HRX851949 IBT851949 ILP851949 IVL851949 JFH851949 JPD851949 JYZ851949 KIV851949 KSR851949 LCN851949 LMJ851949 LWF851949 MGB851949 MPX851949 MZT851949 NJP851949 NTL851949 ODH851949 OND851949 OWZ851949 PGV851949 PQR851949 QAN851949 QKJ851949 QUF851949 REB851949 RNX851949 RXT851949 SHP851949 SRL851949 TBH851949 TLD851949 TUZ851949 UEV851949 UOR851949 UYN851949 VIJ851949 VSF851949 WCB851949 WLX851949 WVT851949 JH917485 TD917485 ACZ917485 AMV917485 AWR917485 BGN917485 BQJ917485 CAF917485 CKB917485 CTX917485 DDT917485 DNP917485 DXL917485 EHH917485 ERD917485 FAZ917485 FKV917485 FUR917485 GEN917485 GOJ917485 GYF917485 HIB917485 HRX917485 IBT917485 ILP917485 IVL917485 JFH917485 JPD917485 JYZ917485 KIV917485 KSR917485 LCN917485 LMJ917485 LWF917485 MGB917485 MPX917485 MZT917485 NJP917485 NTL917485 ODH917485 OND917485 OWZ917485 PGV917485 PQR917485 QAN917485 QKJ917485 QUF917485 REB917485 RNX917485 RXT917485 SHP917485 SRL917485 TBH917485 TLD917485 TUZ917485 UEV917485 UOR917485 UYN917485 VIJ917485 VSF917485 WCB917485 WLX917485 WVT917485 JH983021 TD983021 ACZ983021 AMV983021 AWR983021 BGN983021 BQJ983021 CAF983021 CKB983021 CTX983021 DDT983021 DNP983021 DXL983021 EHH983021 ERD983021 FAZ983021 FKV983021 FUR983021 GEN983021 GOJ983021 GYF983021 HIB983021 HRX983021 IBT983021 ILP983021 IVL983021 JFH983021 JPD983021 JYZ983021 KIV983021 KSR983021 LCN983021 LMJ983021 LWF983021 MGB983021 MPX983021 MZT983021 NJP983021 NTL983021 ODH983021 OND983021 OWZ983021 PGV983021 PQR983021 QAN983021 QKJ983021 QUF983021 REB983021 RNX983021 RXT983021 SHP983021 SRL983021 TBH983021 TLD983021 TUZ983021 UEV983021 UOR983021 UYN983021 VIJ983021 VSF983021 WCB983021 WLX983021">
      <formula1>1</formula1>
    </dataValidation>
    <dataValidation type="whole" allowBlank="1" showInputMessage="1" showErrorMessage="1" prompt="Marque 1 en caso de haber cumplido la meta" sqref="WVT982778 O982778 O917242 O851706 O786170 O720634 O655098 O589562 O524026 O458490 O392954 O327418 O261882 O196346 O130810 O65274 O982906:O982908 O917370:O917372 O851834:O851836 O786298:O786300 O720762:O720764 O655226:O655228 O589690:O589692 O524154:O524156 O458618:O458620 O393082:O393084 O327546:O327548 O262010:O262012 O196474:O196476 O130938:O130940 O65402:O65404 JH65402:JH65404 TD65402:TD65404 ACZ65402:ACZ65404 AMV65402:AMV65404 AWR65402:AWR65404 BGN65402:BGN65404 BQJ65402:BQJ65404 CAF65402:CAF65404 CKB65402:CKB65404 CTX65402:CTX65404 DDT65402:DDT65404 DNP65402:DNP65404 DXL65402:DXL65404 EHH65402:EHH65404 ERD65402:ERD65404 FAZ65402:FAZ65404 FKV65402:FKV65404 FUR65402:FUR65404 GEN65402:GEN65404 GOJ65402:GOJ65404 GYF65402:GYF65404 HIB65402:HIB65404 HRX65402:HRX65404 IBT65402:IBT65404 ILP65402:ILP65404 IVL65402:IVL65404 JFH65402:JFH65404 JPD65402:JPD65404 JYZ65402:JYZ65404 KIV65402:KIV65404 KSR65402:KSR65404 LCN65402:LCN65404 LMJ65402:LMJ65404 LWF65402:LWF65404 MGB65402:MGB65404 MPX65402:MPX65404 MZT65402:MZT65404 NJP65402:NJP65404 NTL65402:NTL65404 ODH65402:ODH65404 OND65402:OND65404 OWZ65402:OWZ65404 PGV65402:PGV65404 PQR65402:PQR65404 QAN65402:QAN65404 QKJ65402:QKJ65404 QUF65402:QUF65404 REB65402:REB65404 RNX65402:RNX65404 RXT65402:RXT65404 SHP65402:SHP65404 SRL65402:SRL65404 TBH65402:TBH65404 TLD65402:TLD65404 TUZ65402:TUZ65404 UEV65402:UEV65404 UOR65402:UOR65404 UYN65402:UYN65404 VIJ65402:VIJ65404 VSF65402:VSF65404 WCB65402:WCB65404 WLX65402:WLX65404 WVT65402:WVT65404 JH130938:JH130940 TD130938:TD130940 ACZ130938:ACZ130940 AMV130938:AMV130940 AWR130938:AWR130940 BGN130938:BGN130940 BQJ130938:BQJ130940 CAF130938:CAF130940 CKB130938:CKB130940 CTX130938:CTX130940 DDT130938:DDT130940 DNP130938:DNP130940 DXL130938:DXL130940 EHH130938:EHH130940 ERD130938:ERD130940 FAZ130938:FAZ130940 FKV130938:FKV130940 FUR130938:FUR130940 GEN130938:GEN130940 GOJ130938:GOJ130940 GYF130938:GYF130940 HIB130938:HIB130940 HRX130938:HRX130940 IBT130938:IBT130940 ILP130938:ILP130940 IVL130938:IVL130940 JFH130938:JFH130940 JPD130938:JPD130940 JYZ130938:JYZ130940 KIV130938:KIV130940 KSR130938:KSR130940 LCN130938:LCN130940 LMJ130938:LMJ130940 LWF130938:LWF130940 MGB130938:MGB130940 MPX130938:MPX130940 MZT130938:MZT130940 NJP130938:NJP130940 NTL130938:NTL130940 ODH130938:ODH130940 OND130938:OND130940 OWZ130938:OWZ130940 PGV130938:PGV130940 PQR130938:PQR130940 QAN130938:QAN130940 QKJ130938:QKJ130940 QUF130938:QUF130940 REB130938:REB130940 RNX130938:RNX130940 RXT130938:RXT130940 SHP130938:SHP130940 SRL130938:SRL130940 TBH130938:TBH130940 TLD130938:TLD130940 TUZ130938:TUZ130940 UEV130938:UEV130940 UOR130938:UOR130940 UYN130938:UYN130940 VIJ130938:VIJ130940 VSF130938:VSF130940 WCB130938:WCB130940 WLX130938:WLX130940 WVT130938:WVT130940 JH196474:JH196476 TD196474:TD196476 ACZ196474:ACZ196476 AMV196474:AMV196476 AWR196474:AWR196476 BGN196474:BGN196476 BQJ196474:BQJ196476 CAF196474:CAF196476 CKB196474:CKB196476 CTX196474:CTX196476 DDT196474:DDT196476 DNP196474:DNP196476 DXL196474:DXL196476 EHH196474:EHH196476 ERD196474:ERD196476 FAZ196474:FAZ196476 FKV196474:FKV196476 FUR196474:FUR196476 GEN196474:GEN196476 GOJ196474:GOJ196476 GYF196474:GYF196476 HIB196474:HIB196476 HRX196474:HRX196476 IBT196474:IBT196476 ILP196474:ILP196476 IVL196474:IVL196476 JFH196474:JFH196476 JPD196474:JPD196476 JYZ196474:JYZ196476 KIV196474:KIV196476 KSR196474:KSR196476 LCN196474:LCN196476 LMJ196474:LMJ196476 LWF196474:LWF196476 MGB196474:MGB196476 MPX196474:MPX196476 MZT196474:MZT196476 NJP196474:NJP196476 NTL196474:NTL196476 ODH196474:ODH196476 OND196474:OND196476 OWZ196474:OWZ196476 PGV196474:PGV196476 PQR196474:PQR196476 QAN196474:QAN196476 QKJ196474:QKJ196476 QUF196474:QUF196476 REB196474:REB196476 RNX196474:RNX196476 RXT196474:RXT196476 SHP196474:SHP196476 SRL196474:SRL196476 TBH196474:TBH196476 TLD196474:TLD196476 TUZ196474:TUZ196476 UEV196474:UEV196476 UOR196474:UOR196476 UYN196474:UYN196476 VIJ196474:VIJ196476 VSF196474:VSF196476 WCB196474:WCB196476 WLX196474:WLX196476 WVT196474:WVT196476 JH262010:JH262012 TD262010:TD262012 ACZ262010:ACZ262012 AMV262010:AMV262012 AWR262010:AWR262012 BGN262010:BGN262012 BQJ262010:BQJ262012 CAF262010:CAF262012 CKB262010:CKB262012 CTX262010:CTX262012 DDT262010:DDT262012 DNP262010:DNP262012 DXL262010:DXL262012 EHH262010:EHH262012 ERD262010:ERD262012 FAZ262010:FAZ262012 FKV262010:FKV262012 FUR262010:FUR262012 GEN262010:GEN262012 GOJ262010:GOJ262012 GYF262010:GYF262012 HIB262010:HIB262012 HRX262010:HRX262012 IBT262010:IBT262012 ILP262010:ILP262012 IVL262010:IVL262012 JFH262010:JFH262012 JPD262010:JPD262012 JYZ262010:JYZ262012 KIV262010:KIV262012 KSR262010:KSR262012 LCN262010:LCN262012 LMJ262010:LMJ262012 LWF262010:LWF262012 MGB262010:MGB262012 MPX262010:MPX262012 MZT262010:MZT262012 NJP262010:NJP262012 NTL262010:NTL262012 ODH262010:ODH262012 OND262010:OND262012 OWZ262010:OWZ262012 PGV262010:PGV262012 PQR262010:PQR262012 QAN262010:QAN262012 QKJ262010:QKJ262012 QUF262010:QUF262012 REB262010:REB262012 RNX262010:RNX262012 RXT262010:RXT262012 SHP262010:SHP262012 SRL262010:SRL262012 TBH262010:TBH262012 TLD262010:TLD262012 TUZ262010:TUZ262012 UEV262010:UEV262012 UOR262010:UOR262012 UYN262010:UYN262012 VIJ262010:VIJ262012 VSF262010:VSF262012 WCB262010:WCB262012 WLX262010:WLX262012 WVT262010:WVT262012 JH327546:JH327548 TD327546:TD327548 ACZ327546:ACZ327548 AMV327546:AMV327548 AWR327546:AWR327548 BGN327546:BGN327548 BQJ327546:BQJ327548 CAF327546:CAF327548 CKB327546:CKB327548 CTX327546:CTX327548 DDT327546:DDT327548 DNP327546:DNP327548 DXL327546:DXL327548 EHH327546:EHH327548 ERD327546:ERD327548 FAZ327546:FAZ327548 FKV327546:FKV327548 FUR327546:FUR327548 GEN327546:GEN327548 GOJ327546:GOJ327548 GYF327546:GYF327548 HIB327546:HIB327548 HRX327546:HRX327548 IBT327546:IBT327548 ILP327546:ILP327548 IVL327546:IVL327548 JFH327546:JFH327548 JPD327546:JPD327548 JYZ327546:JYZ327548 KIV327546:KIV327548 KSR327546:KSR327548 LCN327546:LCN327548 LMJ327546:LMJ327548 LWF327546:LWF327548 MGB327546:MGB327548 MPX327546:MPX327548 MZT327546:MZT327548 NJP327546:NJP327548 NTL327546:NTL327548 ODH327546:ODH327548 OND327546:OND327548 OWZ327546:OWZ327548 PGV327546:PGV327548 PQR327546:PQR327548 QAN327546:QAN327548 QKJ327546:QKJ327548 QUF327546:QUF327548 REB327546:REB327548 RNX327546:RNX327548 RXT327546:RXT327548 SHP327546:SHP327548 SRL327546:SRL327548 TBH327546:TBH327548 TLD327546:TLD327548 TUZ327546:TUZ327548 UEV327546:UEV327548 UOR327546:UOR327548 UYN327546:UYN327548 VIJ327546:VIJ327548 VSF327546:VSF327548 WCB327546:WCB327548 WLX327546:WLX327548 WVT327546:WVT327548 JH393082:JH393084 TD393082:TD393084 ACZ393082:ACZ393084 AMV393082:AMV393084 AWR393082:AWR393084 BGN393082:BGN393084 BQJ393082:BQJ393084 CAF393082:CAF393084 CKB393082:CKB393084 CTX393082:CTX393084 DDT393082:DDT393084 DNP393082:DNP393084 DXL393082:DXL393084 EHH393082:EHH393084 ERD393082:ERD393084 FAZ393082:FAZ393084 FKV393082:FKV393084 FUR393082:FUR393084 GEN393082:GEN393084 GOJ393082:GOJ393084 GYF393082:GYF393084 HIB393082:HIB393084 HRX393082:HRX393084 IBT393082:IBT393084 ILP393082:ILP393084 IVL393082:IVL393084 JFH393082:JFH393084 JPD393082:JPD393084 JYZ393082:JYZ393084 KIV393082:KIV393084 KSR393082:KSR393084 LCN393082:LCN393084 LMJ393082:LMJ393084 LWF393082:LWF393084 MGB393082:MGB393084 MPX393082:MPX393084 MZT393082:MZT393084 NJP393082:NJP393084 NTL393082:NTL393084 ODH393082:ODH393084 OND393082:OND393084 OWZ393082:OWZ393084 PGV393082:PGV393084 PQR393082:PQR393084 QAN393082:QAN393084 QKJ393082:QKJ393084 QUF393082:QUF393084 REB393082:REB393084 RNX393082:RNX393084 RXT393082:RXT393084 SHP393082:SHP393084 SRL393082:SRL393084 TBH393082:TBH393084 TLD393082:TLD393084 TUZ393082:TUZ393084 UEV393082:UEV393084 UOR393082:UOR393084 UYN393082:UYN393084 VIJ393082:VIJ393084 VSF393082:VSF393084 WCB393082:WCB393084 WLX393082:WLX393084 WVT393082:WVT393084 JH458618:JH458620 TD458618:TD458620 ACZ458618:ACZ458620 AMV458618:AMV458620 AWR458618:AWR458620 BGN458618:BGN458620 BQJ458618:BQJ458620 CAF458618:CAF458620 CKB458618:CKB458620 CTX458618:CTX458620 DDT458618:DDT458620 DNP458618:DNP458620 DXL458618:DXL458620 EHH458618:EHH458620 ERD458618:ERD458620 FAZ458618:FAZ458620 FKV458618:FKV458620 FUR458618:FUR458620 GEN458618:GEN458620 GOJ458618:GOJ458620 GYF458618:GYF458620 HIB458618:HIB458620 HRX458618:HRX458620 IBT458618:IBT458620 ILP458618:ILP458620 IVL458618:IVL458620 JFH458618:JFH458620 JPD458618:JPD458620 JYZ458618:JYZ458620 KIV458618:KIV458620 KSR458618:KSR458620 LCN458618:LCN458620 LMJ458618:LMJ458620 LWF458618:LWF458620 MGB458618:MGB458620 MPX458618:MPX458620 MZT458618:MZT458620 NJP458618:NJP458620 NTL458618:NTL458620 ODH458618:ODH458620 OND458618:OND458620 OWZ458618:OWZ458620 PGV458618:PGV458620 PQR458618:PQR458620 QAN458618:QAN458620 QKJ458618:QKJ458620 QUF458618:QUF458620 REB458618:REB458620 RNX458618:RNX458620 RXT458618:RXT458620 SHP458618:SHP458620 SRL458618:SRL458620 TBH458618:TBH458620 TLD458618:TLD458620 TUZ458618:TUZ458620 UEV458618:UEV458620 UOR458618:UOR458620 UYN458618:UYN458620 VIJ458618:VIJ458620 VSF458618:VSF458620 WCB458618:WCB458620 WLX458618:WLX458620 WVT458618:WVT458620 JH524154:JH524156 TD524154:TD524156 ACZ524154:ACZ524156 AMV524154:AMV524156 AWR524154:AWR524156 BGN524154:BGN524156 BQJ524154:BQJ524156 CAF524154:CAF524156 CKB524154:CKB524156 CTX524154:CTX524156 DDT524154:DDT524156 DNP524154:DNP524156 DXL524154:DXL524156 EHH524154:EHH524156 ERD524154:ERD524156 FAZ524154:FAZ524156 FKV524154:FKV524156 FUR524154:FUR524156 GEN524154:GEN524156 GOJ524154:GOJ524156 GYF524154:GYF524156 HIB524154:HIB524156 HRX524154:HRX524156 IBT524154:IBT524156 ILP524154:ILP524156 IVL524154:IVL524156 JFH524154:JFH524156 JPD524154:JPD524156 JYZ524154:JYZ524156 KIV524154:KIV524156 KSR524154:KSR524156 LCN524154:LCN524156 LMJ524154:LMJ524156 LWF524154:LWF524156 MGB524154:MGB524156 MPX524154:MPX524156 MZT524154:MZT524156 NJP524154:NJP524156 NTL524154:NTL524156 ODH524154:ODH524156 OND524154:OND524156 OWZ524154:OWZ524156 PGV524154:PGV524156 PQR524154:PQR524156 QAN524154:QAN524156 QKJ524154:QKJ524156 QUF524154:QUF524156 REB524154:REB524156 RNX524154:RNX524156 RXT524154:RXT524156 SHP524154:SHP524156 SRL524154:SRL524156 TBH524154:TBH524156 TLD524154:TLD524156 TUZ524154:TUZ524156 UEV524154:UEV524156 UOR524154:UOR524156 UYN524154:UYN524156 VIJ524154:VIJ524156 VSF524154:VSF524156 WCB524154:WCB524156 WLX524154:WLX524156 WVT524154:WVT524156 JH589690:JH589692 TD589690:TD589692 ACZ589690:ACZ589692 AMV589690:AMV589692 AWR589690:AWR589692 BGN589690:BGN589692 BQJ589690:BQJ589692 CAF589690:CAF589692 CKB589690:CKB589692 CTX589690:CTX589692 DDT589690:DDT589692 DNP589690:DNP589692 DXL589690:DXL589692 EHH589690:EHH589692 ERD589690:ERD589692 FAZ589690:FAZ589692 FKV589690:FKV589692 FUR589690:FUR589692 GEN589690:GEN589692 GOJ589690:GOJ589692 GYF589690:GYF589692 HIB589690:HIB589692 HRX589690:HRX589692 IBT589690:IBT589692 ILP589690:ILP589692 IVL589690:IVL589692 JFH589690:JFH589692 JPD589690:JPD589692 JYZ589690:JYZ589692 KIV589690:KIV589692 KSR589690:KSR589692 LCN589690:LCN589692 LMJ589690:LMJ589692 LWF589690:LWF589692 MGB589690:MGB589692 MPX589690:MPX589692 MZT589690:MZT589692 NJP589690:NJP589692 NTL589690:NTL589692 ODH589690:ODH589692 OND589690:OND589692 OWZ589690:OWZ589692 PGV589690:PGV589692 PQR589690:PQR589692 QAN589690:QAN589692 QKJ589690:QKJ589692 QUF589690:QUF589692 REB589690:REB589692 RNX589690:RNX589692 RXT589690:RXT589692 SHP589690:SHP589692 SRL589690:SRL589692 TBH589690:TBH589692 TLD589690:TLD589692 TUZ589690:TUZ589692 UEV589690:UEV589692 UOR589690:UOR589692 UYN589690:UYN589692 VIJ589690:VIJ589692 VSF589690:VSF589692 WCB589690:WCB589692 WLX589690:WLX589692 WVT589690:WVT589692 JH655226:JH655228 TD655226:TD655228 ACZ655226:ACZ655228 AMV655226:AMV655228 AWR655226:AWR655228 BGN655226:BGN655228 BQJ655226:BQJ655228 CAF655226:CAF655228 CKB655226:CKB655228 CTX655226:CTX655228 DDT655226:DDT655228 DNP655226:DNP655228 DXL655226:DXL655228 EHH655226:EHH655228 ERD655226:ERD655228 FAZ655226:FAZ655228 FKV655226:FKV655228 FUR655226:FUR655228 GEN655226:GEN655228 GOJ655226:GOJ655228 GYF655226:GYF655228 HIB655226:HIB655228 HRX655226:HRX655228 IBT655226:IBT655228 ILP655226:ILP655228 IVL655226:IVL655228 JFH655226:JFH655228 JPD655226:JPD655228 JYZ655226:JYZ655228 KIV655226:KIV655228 KSR655226:KSR655228 LCN655226:LCN655228 LMJ655226:LMJ655228 LWF655226:LWF655228 MGB655226:MGB655228 MPX655226:MPX655228 MZT655226:MZT655228 NJP655226:NJP655228 NTL655226:NTL655228 ODH655226:ODH655228 OND655226:OND655228 OWZ655226:OWZ655228 PGV655226:PGV655228 PQR655226:PQR655228 QAN655226:QAN655228 QKJ655226:QKJ655228 QUF655226:QUF655228 REB655226:REB655228 RNX655226:RNX655228 RXT655226:RXT655228 SHP655226:SHP655228 SRL655226:SRL655228 TBH655226:TBH655228 TLD655226:TLD655228 TUZ655226:TUZ655228 UEV655226:UEV655228 UOR655226:UOR655228 UYN655226:UYN655228 VIJ655226:VIJ655228 VSF655226:VSF655228 WCB655226:WCB655228 WLX655226:WLX655228 WVT655226:WVT655228 JH720762:JH720764 TD720762:TD720764 ACZ720762:ACZ720764 AMV720762:AMV720764 AWR720762:AWR720764 BGN720762:BGN720764 BQJ720762:BQJ720764 CAF720762:CAF720764 CKB720762:CKB720764 CTX720762:CTX720764 DDT720762:DDT720764 DNP720762:DNP720764 DXL720762:DXL720764 EHH720762:EHH720764 ERD720762:ERD720764 FAZ720762:FAZ720764 FKV720762:FKV720764 FUR720762:FUR720764 GEN720762:GEN720764 GOJ720762:GOJ720764 GYF720762:GYF720764 HIB720762:HIB720764 HRX720762:HRX720764 IBT720762:IBT720764 ILP720762:ILP720764 IVL720762:IVL720764 JFH720762:JFH720764 JPD720762:JPD720764 JYZ720762:JYZ720764 KIV720762:KIV720764 KSR720762:KSR720764 LCN720762:LCN720764 LMJ720762:LMJ720764 LWF720762:LWF720764 MGB720762:MGB720764 MPX720762:MPX720764 MZT720762:MZT720764 NJP720762:NJP720764 NTL720762:NTL720764 ODH720762:ODH720764 OND720762:OND720764 OWZ720762:OWZ720764 PGV720762:PGV720764 PQR720762:PQR720764 QAN720762:QAN720764 QKJ720762:QKJ720764 QUF720762:QUF720764 REB720762:REB720764 RNX720762:RNX720764 RXT720762:RXT720764 SHP720762:SHP720764 SRL720762:SRL720764 TBH720762:TBH720764 TLD720762:TLD720764 TUZ720762:TUZ720764 UEV720762:UEV720764 UOR720762:UOR720764 UYN720762:UYN720764 VIJ720762:VIJ720764 VSF720762:VSF720764 WCB720762:WCB720764 WLX720762:WLX720764 WVT720762:WVT720764 JH786298:JH786300 TD786298:TD786300 ACZ786298:ACZ786300 AMV786298:AMV786300 AWR786298:AWR786300 BGN786298:BGN786300 BQJ786298:BQJ786300 CAF786298:CAF786300 CKB786298:CKB786300 CTX786298:CTX786300 DDT786298:DDT786300 DNP786298:DNP786300 DXL786298:DXL786300 EHH786298:EHH786300 ERD786298:ERD786300 FAZ786298:FAZ786300 FKV786298:FKV786300 FUR786298:FUR786300 GEN786298:GEN786300 GOJ786298:GOJ786300 GYF786298:GYF786300 HIB786298:HIB786300 HRX786298:HRX786300 IBT786298:IBT786300 ILP786298:ILP786300 IVL786298:IVL786300 JFH786298:JFH786300 JPD786298:JPD786300 JYZ786298:JYZ786300 KIV786298:KIV786300 KSR786298:KSR786300 LCN786298:LCN786300 LMJ786298:LMJ786300 LWF786298:LWF786300 MGB786298:MGB786300 MPX786298:MPX786300 MZT786298:MZT786300 NJP786298:NJP786300 NTL786298:NTL786300 ODH786298:ODH786300 OND786298:OND786300 OWZ786298:OWZ786300 PGV786298:PGV786300 PQR786298:PQR786300 QAN786298:QAN786300 QKJ786298:QKJ786300 QUF786298:QUF786300 REB786298:REB786300 RNX786298:RNX786300 RXT786298:RXT786300 SHP786298:SHP786300 SRL786298:SRL786300 TBH786298:TBH786300 TLD786298:TLD786300 TUZ786298:TUZ786300 UEV786298:UEV786300 UOR786298:UOR786300 UYN786298:UYN786300 VIJ786298:VIJ786300 VSF786298:VSF786300 WCB786298:WCB786300 WLX786298:WLX786300 WVT786298:WVT786300 JH851834:JH851836 TD851834:TD851836 ACZ851834:ACZ851836 AMV851834:AMV851836 AWR851834:AWR851836 BGN851834:BGN851836 BQJ851834:BQJ851836 CAF851834:CAF851836 CKB851834:CKB851836 CTX851834:CTX851836 DDT851834:DDT851836 DNP851834:DNP851836 DXL851834:DXL851836 EHH851834:EHH851836 ERD851834:ERD851836 FAZ851834:FAZ851836 FKV851834:FKV851836 FUR851834:FUR851836 GEN851834:GEN851836 GOJ851834:GOJ851836 GYF851834:GYF851836 HIB851834:HIB851836 HRX851834:HRX851836 IBT851834:IBT851836 ILP851834:ILP851836 IVL851834:IVL851836 JFH851834:JFH851836 JPD851834:JPD851836 JYZ851834:JYZ851836 KIV851834:KIV851836 KSR851834:KSR851836 LCN851834:LCN851836 LMJ851834:LMJ851836 LWF851834:LWF851836 MGB851834:MGB851836 MPX851834:MPX851836 MZT851834:MZT851836 NJP851834:NJP851836 NTL851834:NTL851836 ODH851834:ODH851836 OND851834:OND851836 OWZ851834:OWZ851836 PGV851834:PGV851836 PQR851834:PQR851836 QAN851834:QAN851836 QKJ851834:QKJ851836 QUF851834:QUF851836 REB851834:REB851836 RNX851834:RNX851836 RXT851834:RXT851836 SHP851834:SHP851836 SRL851834:SRL851836 TBH851834:TBH851836 TLD851834:TLD851836 TUZ851834:TUZ851836 UEV851834:UEV851836 UOR851834:UOR851836 UYN851834:UYN851836 VIJ851834:VIJ851836 VSF851834:VSF851836 WCB851834:WCB851836 WLX851834:WLX851836 WVT851834:WVT851836 JH917370:JH917372 TD917370:TD917372 ACZ917370:ACZ917372 AMV917370:AMV917372 AWR917370:AWR917372 BGN917370:BGN917372 BQJ917370:BQJ917372 CAF917370:CAF917372 CKB917370:CKB917372 CTX917370:CTX917372 DDT917370:DDT917372 DNP917370:DNP917372 DXL917370:DXL917372 EHH917370:EHH917372 ERD917370:ERD917372 FAZ917370:FAZ917372 FKV917370:FKV917372 FUR917370:FUR917372 GEN917370:GEN917372 GOJ917370:GOJ917372 GYF917370:GYF917372 HIB917370:HIB917372 HRX917370:HRX917372 IBT917370:IBT917372 ILP917370:ILP917372 IVL917370:IVL917372 JFH917370:JFH917372 JPD917370:JPD917372 JYZ917370:JYZ917372 KIV917370:KIV917372 KSR917370:KSR917372 LCN917370:LCN917372 LMJ917370:LMJ917372 LWF917370:LWF917372 MGB917370:MGB917372 MPX917370:MPX917372 MZT917370:MZT917372 NJP917370:NJP917372 NTL917370:NTL917372 ODH917370:ODH917372 OND917370:OND917372 OWZ917370:OWZ917372 PGV917370:PGV917372 PQR917370:PQR917372 QAN917370:QAN917372 QKJ917370:QKJ917372 QUF917370:QUF917372 REB917370:REB917372 RNX917370:RNX917372 RXT917370:RXT917372 SHP917370:SHP917372 SRL917370:SRL917372 TBH917370:TBH917372 TLD917370:TLD917372 TUZ917370:TUZ917372 UEV917370:UEV917372 UOR917370:UOR917372 UYN917370:UYN917372 VIJ917370:VIJ917372 VSF917370:VSF917372 WCB917370:WCB917372 WLX917370:WLX917372 WVT917370:WVT917372 JH982906:JH982908 TD982906:TD982908 ACZ982906:ACZ982908 AMV982906:AMV982908 AWR982906:AWR982908 BGN982906:BGN982908 BQJ982906:BQJ982908 CAF982906:CAF982908 CKB982906:CKB982908 CTX982906:CTX982908 DDT982906:DDT982908 DNP982906:DNP982908 DXL982906:DXL982908 EHH982906:EHH982908 ERD982906:ERD982908 FAZ982906:FAZ982908 FKV982906:FKV982908 FUR982906:FUR982908 GEN982906:GEN982908 GOJ982906:GOJ982908 GYF982906:GYF982908 HIB982906:HIB982908 HRX982906:HRX982908 IBT982906:IBT982908 ILP982906:ILP982908 IVL982906:IVL982908 JFH982906:JFH982908 JPD982906:JPD982908 JYZ982906:JYZ982908 KIV982906:KIV982908 KSR982906:KSR982908 LCN982906:LCN982908 LMJ982906:LMJ982908 LWF982906:LWF982908 MGB982906:MGB982908 MPX982906:MPX982908 MZT982906:MZT982908 NJP982906:NJP982908 NTL982906:NTL982908 ODH982906:ODH982908 OND982906:OND982908 OWZ982906:OWZ982908 PGV982906:PGV982908 PQR982906:PQR982908 QAN982906:QAN982908 QKJ982906:QKJ982908 QUF982906:QUF982908 REB982906:REB982908 RNX982906:RNX982908 RXT982906:RXT982908 SHP982906:SHP982908 SRL982906:SRL982908 TBH982906:TBH982908 TLD982906:TLD982908 TUZ982906:TUZ982908 UEV982906:UEV982908 UOR982906:UOR982908 UYN982906:UYN982908 VIJ982906:VIJ982908 VSF982906:VSF982908 WCB982906:WCB982908 WLX982906:WLX982908 WVT982906:WVT982908 JH65274 TD65274 ACZ65274 AMV65274 AWR65274 BGN65274 BQJ65274 CAF65274 CKB65274 CTX65274 DDT65274 DNP65274 DXL65274 EHH65274 ERD65274 FAZ65274 FKV65274 FUR65274 GEN65274 GOJ65274 GYF65274 HIB65274 HRX65274 IBT65274 ILP65274 IVL65274 JFH65274 JPD65274 JYZ65274 KIV65274 KSR65274 LCN65274 LMJ65274 LWF65274 MGB65274 MPX65274 MZT65274 NJP65274 NTL65274 ODH65274 OND65274 OWZ65274 PGV65274 PQR65274 QAN65274 QKJ65274 QUF65274 REB65274 RNX65274 RXT65274 SHP65274 SRL65274 TBH65274 TLD65274 TUZ65274 UEV65274 UOR65274 UYN65274 VIJ65274 VSF65274 WCB65274 WLX65274 WVT65274 JH130810 TD130810 ACZ130810 AMV130810 AWR130810 BGN130810 BQJ130810 CAF130810 CKB130810 CTX130810 DDT130810 DNP130810 DXL130810 EHH130810 ERD130810 FAZ130810 FKV130810 FUR130810 GEN130810 GOJ130810 GYF130810 HIB130810 HRX130810 IBT130810 ILP130810 IVL130810 JFH130810 JPD130810 JYZ130810 KIV130810 KSR130810 LCN130810 LMJ130810 LWF130810 MGB130810 MPX130810 MZT130810 NJP130810 NTL130810 ODH130810 OND130810 OWZ130810 PGV130810 PQR130810 QAN130810 QKJ130810 QUF130810 REB130810 RNX130810 RXT130810 SHP130810 SRL130810 TBH130810 TLD130810 TUZ130810 UEV130810 UOR130810 UYN130810 VIJ130810 VSF130810 WCB130810 WLX130810 WVT130810 JH196346 TD196346 ACZ196346 AMV196346 AWR196346 BGN196346 BQJ196346 CAF196346 CKB196346 CTX196346 DDT196346 DNP196346 DXL196346 EHH196346 ERD196346 FAZ196346 FKV196346 FUR196346 GEN196346 GOJ196346 GYF196346 HIB196346 HRX196346 IBT196346 ILP196346 IVL196346 JFH196346 JPD196346 JYZ196346 KIV196346 KSR196346 LCN196346 LMJ196346 LWF196346 MGB196346 MPX196346 MZT196346 NJP196346 NTL196346 ODH196346 OND196346 OWZ196346 PGV196346 PQR196346 QAN196346 QKJ196346 QUF196346 REB196346 RNX196346 RXT196346 SHP196346 SRL196346 TBH196346 TLD196346 TUZ196346 UEV196346 UOR196346 UYN196346 VIJ196346 VSF196346 WCB196346 WLX196346 WVT196346 JH261882 TD261882 ACZ261882 AMV261882 AWR261882 BGN261882 BQJ261882 CAF261882 CKB261882 CTX261882 DDT261882 DNP261882 DXL261882 EHH261882 ERD261882 FAZ261882 FKV261882 FUR261882 GEN261882 GOJ261882 GYF261882 HIB261882 HRX261882 IBT261882 ILP261882 IVL261882 JFH261882 JPD261882 JYZ261882 KIV261882 KSR261882 LCN261882 LMJ261882 LWF261882 MGB261882 MPX261882 MZT261882 NJP261882 NTL261882 ODH261882 OND261882 OWZ261882 PGV261882 PQR261882 QAN261882 QKJ261882 QUF261882 REB261882 RNX261882 RXT261882 SHP261882 SRL261882 TBH261882 TLD261882 TUZ261882 UEV261882 UOR261882 UYN261882 VIJ261882 VSF261882 WCB261882 WLX261882 WVT261882 JH327418 TD327418 ACZ327418 AMV327418 AWR327418 BGN327418 BQJ327418 CAF327418 CKB327418 CTX327418 DDT327418 DNP327418 DXL327418 EHH327418 ERD327418 FAZ327418 FKV327418 FUR327418 GEN327418 GOJ327418 GYF327418 HIB327418 HRX327418 IBT327418 ILP327418 IVL327418 JFH327418 JPD327418 JYZ327418 KIV327418 KSR327418 LCN327418 LMJ327418 LWF327418 MGB327418 MPX327418 MZT327418 NJP327418 NTL327418 ODH327418 OND327418 OWZ327418 PGV327418 PQR327418 QAN327418 QKJ327418 QUF327418 REB327418 RNX327418 RXT327418 SHP327418 SRL327418 TBH327418 TLD327418 TUZ327418 UEV327418 UOR327418 UYN327418 VIJ327418 VSF327418 WCB327418 WLX327418 WVT327418 JH392954 TD392954 ACZ392954 AMV392954 AWR392954 BGN392954 BQJ392954 CAF392954 CKB392954 CTX392954 DDT392954 DNP392954 DXL392954 EHH392954 ERD392954 FAZ392954 FKV392954 FUR392954 GEN392954 GOJ392954 GYF392954 HIB392954 HRX392954 IBT392954 ILP392954 IVL392954 JFH392954 JPD392954 JYZ392954 KIV392954 KSR392954 LCN392954 LMJ392954 LWF392954 MGB392954 MPX392954 MZT392954 NJP392954 NTL392954 ODH392954 OND392954 OWZ392954 PGV392954 PQR392954 QAN392954 QKJ392954 QUF392954 REB392954 RNX392954 RXT392954 SHP392954 SRL392954 TBH392954 TLD392954 TUZ392954 UEV392954 UOR392954 UYN392954 VIJ392954 VSF392954 WCB392954 WLX392954 WVT392954 JH458490 TD458490 ACZ458490 AMV458490 AWR458490 BGN458490 BQJ458490 CAF458490 CKB458490 CTX458490 DDT458490 DNP458490 DXL458490 EHH458490 ERD458490 FAZ458490 FKV458490 FUR458490 GEN458490 GOJ458490 GYF458490 HIB458490 HRX458490 IBT458490 ILP458490 IVL458490 JFH458490 JPD458490 JYZ458490 KIV458490 KSR458490 LCN458490 LMJ458490 LWF458490 MGB458490 MPX458490 MZT458490 NJP458490 NTL458490 ODH458490 OND458490 OWZ458490 PGV458490 PQR458490 QAN458490 QKJ458490 QUF458490 REB458490 RNX458490 RXT458490 SHP458490 SRL458490 TBH458490 TLD458490 TUZ458490 UEV458490 UOR458490 UYN458490 VIJ458490 VSF458490 WCB458490 WLX458490 WVT458490 JH524026 TD524026 ACZ524026 AMV524026 AWR524026 BGN524026 BQJ524026 CAF524026 CKB524026 CTX524026 DDT524026 DNP524026 DXL524026 EHH524026 ERD524026 FAZ524026 FKV524026 FUR524026 GEN524026 GOJ524026 GYF524026 HIB524026 HRX524026 IBT524026 ILP524026 IVL524026 JFH524026 JPD524026 JYZ524026 KIV524026 KSR524026 LCN524026 LMJ524026 LWF524026 MGB524026 MPX524026 MZT524026 NJP524026 NTL524026 ODH524026 OND524026 OWZ524026 PGV524026 PQR524026 QAN524026 QKJ524026 QUF524026 REB524026 RNX524026 RXT524026 SHP524026 SRL524026 TBH524026 TLD524026 TUZ524026 UEV524026 UOR524026 UYN524026 VIJ524026 VSF524026 WCB524026 WLX524026 WVT524026 JH589562 TD589562 ACZ589562 AMV589562 AWR589562 BGN589562 BQJ589562 CAF589562 CKB589562 CTX589562 DDT589562 DNP589562 DXL589562 EHH589562 ERD589562 FAZ589562 FKV589562 FUR589562 GEN589562 GOJ589562 GYF589562 HIB589562 HRX589562 IBT589562 ILP589562 IVL589562 JFH589562 JPD589562 JYZ589562 KIV589562 KSR589562 LCN589562 LMJ589562 LWF589562 MGB589562 MPX589562 MZT589562 NJP589562 NTL589562 ODH589562 OND589562 OWZ589562 PGV589562 PQR589562 QAN589562 QKJ589562 QUF589562 REB589562 RNX589562 RXT589562 SHP589562 SRL589562 TBH589562 TLD589562 TUZ589562 UEV589562 UOR589562 UYN589562 VIJ589562 VSF589562 WCB589562 WLX589562 WVT589562 JH655098 TD655098 ACZ655098 AMV655098 AWR655098 BGN655098 BQJ655098 CAF655098 CKB655098 CTX655098 DDT655098 DNP655098 DXL655098 EHH655098 ERD655098 FAZ655098 FKV655098 FUR655098 GEN655098 GOJ655098 GYF655098 HIB655098 HRX655098 IBT655098 ILP655098 IVL655098 JFH655098 JPD655098 JYZ655098 KIV655098 KSR655098 LCN655098 LMJ655098 LWF655098 MGB655098 MPX655098 MZT655098 NJP655098 NTL655098 ODH655098 OND655098 OWZ655098 PGV655098 PQR655098 QAN655098 QKJ655098 QUF655098 REB655098 RNX655098 RXT655098 SHP655098 SRL655098 TBH655098 TLD655098 TUZ655098 UEV655098 UOR655098 UYN655098 VIJ655098 VSF655098 WCB655098 WLX655098 WVT655098 JH720634 TD720634 ACZ720634 AMV720634 AWR720634 BGN720634 BQJ720634 CAF720634 CKB720634 CTX720634 DDT720634 DNP720634 DXL720634 EHH720634 ERD720634 FAZ720634 FKV720634 FUR720634 GEN720634 GOJ720634 GYF720634 HIB720634 HRX720634 IBT720634 ILP720634 IVL720634 JFH720634 JPD720634 JYZ720634 KIV720634 KSR720634 LCN720634 LMJ720634 LWF720634 MGB720634 MPX720634 MZT720634 NJP720634 NTL720634 ODH720634 OND720634 OWZ720634 PGV720634 PQR720634 QAN720634 QKJ720634 QUF720634 REB720634 RNX720634 RXT720634 SHP720634 SRL720634 TBH720634 TLD720634 TUZ720634 UEV720634 UOR720634 UYN720634 VIJ720634 VSF720634 WCB720634 WLX720634 WVT720634 JH786170 TD786170 ACZ786170 AMV786170 AWR786170 BGN786170 BQJ786170 CAF786170 CKB786170 CTX786170 DDT786170 DNP786170 DXL786170 EHH786170 ERD786170 FAZ786170 FKV786170 FUR786170 GEN786170 GOJ786170 GYF786170 HIB786170 HRX786170 IBT786170 ILP786170 IVL786170 JFH786170 JPD786170 JYZ786170 KIV786170 KSR786170 LCN786170 LMJ786170 LWF786170 MGB786170 MPX786170 MZT786170 NJP786170 NTL786170 ODH786170 OND786170 OWZ786170 PGV786170 PQR786170 QAN786170 QKJ786170 QUF786170 REB786170 RNX786170 RXT786170 SHP786170 SRL786170 TBH786170 TLD786170 TUZ786170 UEV786170 UOR786170 UYN786170 VIJ786170 VSF786170 WCB786170 WLX786170 WVT786170 JH851706 TD851706 ACZ851706 AMV851706 AWR851706 BGN851706 BQJ851706 CAF851706 CKB851706 CTX851706 DDT851706 DNP851706 DXL851706 EHH851706 ERD851706 FAZ851706 FKV851706 FUR851706 GEN851706 GOJ851706 GYF851706 HIB851706 HRX851706 IBT851706 ILP851706 IVL851706 JFH851706 JPD851706 JYZ851706 KIV851706 KSR851706 LCN851706 LMJ851706 LWF851706 MGB851706 MPX851706 MZT851706 NJP851706 NTL851706 ODH851706 OND851706 OWZ851706 PGV851706 PQR851706 QAN851706 QKJ851706 QUF851706 REB851706 RNX851706 RXT851706 SHP851706 SRL851706 TBH851706 TLD851706 TUZ851706 UEV851706 UOR851706 UYN851706 VIJ851706 VSF851706 WCB851706 WLX851706 WVT851706 JH917242 TD917242 ACZ917242 AMV917242 AWR917242 BGN917242 BQJ917242 CAF917242 CKB917242 CTX917242 DDT917242 DNP917242 DXL917242 EHH917242 ERD917242 FAZ917242 FKV917242 FUR917242 GEN917242 GOJ917242 GYF917242 HIB917242 HRX917242 IBT917242 ILP917242 IVL917242 JFH917242 JPD917242 JYZ917242 KIV917242 KSR917242 LCN917242 LMJ917242 LWF917242 MGB917242 MPX917242 MZT917242 NJP917242 NTL917242 ODH917242 OND917242 OWZ917242 PGV917242 PQR917242 QAN917242 QKJ917242 QUF917242 REB917242 RNX917242 RXT917242 SHP917242 SRL917242 TBH917242 TLD917242 TUZ917242 UEV917242 UOR917242 UYN917242 VIJ917242 VSF917242 WCB917242 WLX917242 WVT917242 JH982778 TD982778 ACZ982778 AMV982778 AWR982778 BGN982778 BQJ982778 CAF982778 CKB982778 CTX982778 DDT982778 DNP982778 DXL982778 EHH982778 ERD982778 FAZ982778 FKV982778 FUR982778 GEN982778 GOJ982778 GYF982778 HIB982778 HRX982778 IBT982778 ILP982778 IVL982778 JFH982778 JPD982778 JYZ982778 KIV982778 KSR982778 LCN982778 LMJ982778 LWF982778 MGB982778 MPX982778 MZT982778 NJP982778 NTL982778 ODH982778 OND982778 OWZ982778 PGV982778 PQR982778 QAN982778 QKJ982778 QUF982778 REB982778 RNX982778 RXT982778 SHP982778 SRL982778 TBH982778 TLD982778 TUZ982778 UEV982778 UOR982778 UYN982778 VIJ982778 VSF982778 WCB982778 WLX982778">
      <formula1>0</formula1>
      <formula2>1</formula2>
    </dataValidation>
    <dataValidation type="decimal" operator="greaterThan" allowBlank="1" showInputMessage="1" showErrorMessage="1" sqref="WVT982776 O65272 O982776 O917240 O851704 O786168 O720632 O655096 O589560 O524024 O458488 O392952 O327416 O261880 O196344 O130808 JH65272 TD65272 ACZ65272 AMV65272 AWR65272 BGN65272 BQJ65272 CAF65272 CKB65272 CTX65272 DDT65272 DNP65272 DXL65272 EHH65272 ERD65272 FAZ65272 FKV65272 FUR65272 GEN65272 GOJ65272 GYF65272 HIB65272 HRX65272 IBT65272 ILP65272 IVL65272 JFH65272 JPD65272 JYZ65272 KIV65272 KSR65272 LCN65272 LMJ65272 LWF65272 MGB65272 MPX65272 MZT65272 NJP65272 NTL65272 ODH65272 OND65272 OWZ65272 PGV65272 PQR65272 QAN65272 QKJ65272 QUF65272 REB65272 RNX65272 RXT65272 SHP65272 SRL65272 TBH65272 TLD65272 TUZ65272 UEV65272 UOR65272 UYN65272 VIJ65272 VSF65272 WCB65272 WLX65272 WVT65272 JH130808 TD130808 ACZ130808 AMV130808 AWR130808 BGN130808 BQJ130808 CAF130808 CKB130808 CTX130808 DDT130808 DNP130808 DXL130808 EHH130808 ERD130808 FAZ130808 FKV130808 FUR130808 GEN130808 GOJ130808 GYF130808 HIB130808 HRX130808 IBT130808 ILP130808 IVL130808 JFH130808 JPD130808 JYZ130808 KIV130808 KSR130808 LCN130808 LMJ130808 LWF130808 MGB130808 MPX130808 MZT130808 NJP130808 NTL130808 ODH130808 OND130808 OWZ130808 PGV130808 PQR130808 QAN130808 QKJ130808 QUF130808 REB130808 RNX130808 RXT130808 SHP130808 SRL130808 TBH130808 TLD130808 TUZ130808 UEV130808 UOR130808 UYN130808 VIJ130808 VSF130808 WCB130808 WLX130808 WVT130808 JH196344 TD196344 ACZ196344 AMV196344 AWR196344 BGN196344 BQJ196344 CAF196344 CKB196344 CTX196344 DDT196344 DNP196344 DXL196344 EHH196344 ERD196344 FAZ196344 FKV196344 FUR196344 GEN196344 GOJ196344 GYF196344 HIB196344 HRX196344 IBT196344 ILP196344 IVL196344 JFH196344 JPD196344 JYZ196344 KIV196344 KSR196344 LCN196344 LMJ196344 LWF196344 MGB196344 MPX196344 MZT196344 NJP196344 NTL196344 ODH196344 OND196344 OWZ196344 PGV196344 PQR196344 QAN196344 QKJ196344 QUF196344 REB196344 RNX196344 RXT196344 SHP196344 SRL196344 TBH196344 TLD196344 TUZ196344 UEV196344 UOR196344 UYN196344 VIJ196344 VSF196344 WCB196344 WLX196344 WVT196344 JH261880 TD261880 ACZ261880 AMV261880 AWR261880 BGN261880 BQJ261880 CAF261880 CKB261880 CTX261880 DDT261880 DNP261880 DXL261880 EHH261880 ERD261880 FAZ261880 FKV261880 FUR261880 GEN261880 GOJ261880 GYF261880 HIB261880 HRX261880 IBT261880 ILP261880 IVL261880 JFH261880 JPD261880 JYZ261880 KIV261880 KSR261880 LCN261880 LMJ261880 LWF261880 MGB261880 MPX261880 MZT261880 NJP261880 NTL261880 ODH261880 OND261880 OWZ261880 PGV261880 PQR261880 QAN261880 QKJ261880 QUF261880 REB261880 RNX261880 RXT261880 SHP261880 SRL261880 TBH261880 TLD261880 TUZ261880 UEV261880 UOR261880 UYN261880 VIJ261880 VSF261880 WCB261880 WLX261880 WVT261880 JH327416 TD327416 ACZ327416 AMV327416 AWR327416 BGN327416 BQJ327416 CAF327416 CKB327416 CTX327416 DDT327416 DNP327416 DXL327416 EHH327416 ERD327416 FAZ327416 FKV327416 FUR327416 GEN327416 GOJ327416 GYF327416 HIB327416 HRX327416 IBT327416 ILP327416 IVL327416 JFH327416 JPD327416 JYZ327416 KIV327416 KSR327416 LCN327416 LMJ327416 LWF327416 MGB327416 MPX327416 MZT327416 NJP327416 NTL327416 ODH327416 OND327416 OWZ327416 PGV327416 PQR327416 QAN327416 QKJ327416 QUF327416 REB327416 RNX327416 RXT327416 SHP327416 SRL327416 TBH327416 TLD327416 TUZ327416 UEV327416 UOR327416 UYN327416 VIJ327416 VSF327416 WCB327416 WLX327416 WVT327416 JH392952 TD392952 ACZ392952 AMV392952 AWR392952 BGN392952 BQJ392952 CAF392952 CKB392952 CTX392952 DDT392952 DNP392952 DXL392952 EHH392952 ERD392952 FAZ392952 FKV392952 FUR392952 GEN392952 GOJ392952 GYF392952 HIB392952 HRX392952 IBT392952 ILP392952 IVL392952 JFH392952 JPD392952 JYZ392952 KIV392952 KSR392952 LCN392952 LMJ392952 LWF392952 MGB392952 MPX392952 MZT392952 NJP392952 NTL392952 ODH392952 OND392952 OWZ392952 PGV392952 PQR392952 QAN392952 QKJ392952 QUF392952 REB392952 RNX392952 RXT392952 SHP392952 SRL392952 TBH392952 TLD392952 TUZ392952 UEV392952 UOR392952 UYN392952 VIJ392952 VSF392952 WCB392952 WLX392952 WVT392952 JH458488 TD458488 ACZ458488 AMV458488 AWR458488 BGN458488 BQJ458488 CAF458488 CKB458488 CTX458488 DDT458488 DNP458488 DXL458488 EHH458488 ERD458488 FAZ458488 FKV458488 FUR458488 GEN458488 GOJ458488 GYF458488 HIB458488 HRX458488 IBT458488 ILP458488 IVL458488 JFH458488 JPD458488 JYZ458488 KIV458488 KSR458488 LCN458488 LMJ458488 LWF458488 MGB458488 MPX458488 MZT458488 NJP458488 NTL458488 ODH458488 OND458488 OWZ458488 PGV458488 PQR458488 QAN458488 QKJ458488 QUF458488 REB458488 RNX458488 RXT458488 SHP458488 SRL458488 TBH458488 TLD458488 TUZ458488 UEV458488 UOR458488 UYN458488 VIJ458488 VSF458488 WCB458488 WLX458488 WVT458488 JH524024 TD524024 ACZ524024 AMV524024 AWR524024 BGN524024 BQJ524024 CAF524024 CKB524024 CTX524024 DDT524024 DNP524024 DXL524024 EHH524024 ERD524024 FAZ524024 FKV524024 FUR524024 GEN524024 GOJ524024 GYF524024 HIB524024 HRX524024 IBT524024 ILP524024 IVL524024 JFH524024 JPD524024 JYZ524024 KIV524024 KSR524024 LCN524024 LMJ524024 LWF524024 MGB524024 MPX524024 MZT524024 NJP524024 NTL524024 ODH524024 OND524024 OWZ524024 PGV524024 PQR524024 QAN524024 QKJ524024 QUF524024 REB524024 RNX524024 RXT524024 SHP524024 SRL524024 TBH524024 TLD524024 TUZ524024 UEV524024 UOR524024 UYN524024 VIJ524024 VSF524024 WCB524024 WLX524024 WVT524024 JH589560 TD589560 ACZ589560 AMV589560 AWR589560 BGN589560 BQJ589560 CAF589560 CKB589560 CTX589560 DDT589560 DNP589560 DXL589560 EHH589560 ERD589560 FAZ589560 FKV589560 FUR589560 GEN589560 GOJ589560 GYF589560 HIB589560 HRX589560 IBT589560 ILP589560 IVL589560 JFH589560 JPD589560 JYZ589560 KIV589560 KSR589560 LCN589560 LMJ589560 LWF589560 MGB589560 MPX589560 MZT589560 NJP589560 NTL589560 ODH589560 OND589560 OWZ589560 PGV589560 PQR589560 QAN589560 QKJ589560 QUF589560 REB589560 RNX589560 RXT589560 SHP589560 SRL589560 TBH589560 TLD589560 TUZ589560 UEV589560 UOR589560 UYN589560 VIJ589560 VSF589560 WCB589560 WLX589560 WVT589560 JH655096 TD655096 ACZ655096 AMV655096 AWR655096 BGN655096 BQJ655096 CAF655096 CKB655096 CTX655096 DDT655096 DNP655096 DXL655096 EHH655096 ERD655096 FAZ655096 FKV655096 FUR655096 GEN655096 GOJ655096 GYF655096 HIB655096 HRX655096 IBT655096 ILP655096 IVL655096 JFH655096 JPD655096 JYZ655096 KIV655096 KSR655096 LCN655096 LMJ655096 LWF655096 MGB655096 MPX655096 MZT655096 NJP655096 NTL655096 ODH655096 OND655096 OWZ655096 PGV655096 PQR655096 QAN655096 QKJ655096 QUF655096 REB655096 RNX655096 RXT655096 SHP655096 SRL655096 TBH655096 TLD655096 TUZ655096 UEV655096 UOR655096 UYN655096 VIJ655096 VSF655096 WCB655096 WLX655096 WVT655096 JH720632 TD720632 ACZ720632 AMV720632 AWR720632 BGN720632 BQJ720632 CAF720632 CKB720632 CTX720632 DDT720632 DNP720632 DXL720632 EHH720632 ERD720632 FAZ720632 FKV720632 FUR720632 GEN720632 GOJ720632 GYF720632 HIB720632 HRX720632 IBT720632 ILP720632 IVL720632 JFH720632 JPD720632 JYZ720632 KIV720632 KSR720632 LCN720632 LMJ720632 LWF720632 MGB720632 MPX720632 MZT720632 NJP720632 NTL720632 ODH720632 OND720632 OWZ720632 PGV720632 PQR720632 QAN720632 QKJ720632 QUF720632 REB720632 RNX720632 RXT720632 SHP720632 SRL720632 TBH720632 TLD720632 TUZ720632 UEV720632 UOR720632 UYN720632 VIJ720632 VSF720632 WCB720632 WLX720632 WVT720632 JH786168 TD786168 ACZ786168 AMV786168 AWR786168 BGN786168 BQJ786168 CAF786168 CKB786168 CTX786168 DDT786168 DNP786168 DXL786168 EHH786168 ERD786168 FAZ786168 FKV786168 FUR786168 GEN786168 GOJ786168 GYF786168 HIB786168 HRX786168 IBT786168 ILP786168 IVL786168 JFH786168 JPD786168 JYZ786168 KIV786168 KSR786168 LCN786168 LMJ786168 LWF786168 MGB786168 MPX786168 MZT786168 NJP786168 NTL786168 ODH786168 OND786168 OWZ786168 PGV786168 PQR786168 QAN786168 QKJ786168 QUF786168 REB786168 RNX786168 RXT786168 SHP786168 SRL786168 TBH786168 TLD786168 TUZ786168 UEV786168 UOR786168 UYN786168 VIJ786168 VSF786168 WCB786168 WLX786168 WVT786168 JH851704 TD851704 ACZ851704 AMV851704 AWR851704 BGN851704 BQJ851704 CAF851704 CKB851704 CTX851704 DDT851704 DNP851704 DXL851704 EHH851704 ERD851704 FAZ851704 FKV851704 FUR851704 GEN851704 GOJ851704 GYF851704 HIB851704 HRX851704 IBT851704 ILP851704 IVL851704 JFH851704 JPD851704 JYZ851704 KIV851704 KSR851704 LCN851704 LMJ851704 LWF851704 MGB851704 MPX851704 MZT851704 NJP851704 NTL851704 ODH851704 OND851704 OWZ851704 PGV851704 PQR851704 QAN851704 QKJ851704 QUF851704 REB851704 RNX851704 RXT851704 SHP851704 SRL851704 TBH851704 TLD851704 TUZ851704 UEV851704 UOR851704 UYN851704 VIJ851704 VSF851704 WCB851704 WLX851704 WVT851704 JH917240 TD917240 ACZ917240 AMV917240 AWR917240 BGN917240 BQJ917240 CAF917240 CKB917240 CTX917240 DDT917240 DNP917240 DXL917240 EHH917240 ERD917240 FAZ917240 FKV917240 FUR917240 GEN917240 GOJ917240 GYF917240 HIB917240 HRX917240 IBT917240 ILP917240 IVL917240 JFH917240 JPD917240 JYZ917240 KIV917240 KSR917240 LCN917240 LMJ917240 LWF917240 MGB917240 MPX917240 MZT917240 NJP917240 NTL917240 ODH917240 OND917240 OWZ917240 PGV917240 PQR917240 QAN917240 QKJ917240 QUF917240 REB917240 RNX917240 RXT917240 SHP917240 SRL917240 TBH917240 TLD917240 TUZ917240 UEV917240 UOR917240 UYN917240 VIJ917240 VSF917240 WCB917240 WLX917240 WVT917240 JH982776 TD982776 ACZ982776 AMV982776 AWR982776 BGN982776 BQJ982776 CAF982776 CKB982776 CTX982776 DDT982776 DNP982776 DXL982776 EHH982776 ERD982776 FAZ982776 FKV982776 FUR982776 GEN982776 GOJ982776 GYF982776 HIB982776 HRX982776 IBT982776 ILP982776 IVL982776 JFH982776 JPD982776 JYZ982776 KIV982776 KSR982776 LCN982776 LMJ982776 LWF982776 MGB982776 MPX982776 MZT982776 NJP982776 NTL982776 ODH982776 OND982776 OWZ982776 PGV982776 PQR982776 QAN982776 QKJ982776 QUF982776 REB982776 RNX982776 RXT982776 SHP982776 SRL982776 TBH982776 TLD982776 TUZ982776 UEV982776 UOR982776 UYN982776 VIJ982776 VSF982776 WCB982776 WLX982776 WVT9 WLX9 WCB9 VSF9 VIJ9 UYN9 UOR9 UEV9 TUZ9 TLD9 TBH9 SRL9 SHP9 RXT9 RNX9 REB9 QUF9 QKJ9 QAN9 PQR9 PGV9 OWZ9 OND9 ODH9 NTL9 NJP9 MZT9 MPX9 MGB9 LWF9 LMJ9 LCN9 KSR9 KIV9 JYZ9 JPD9 JFH9 IVL9 ILP9 IBT9 HRX9 HIB9 GYF9 GOJ9 GEN9 FUR9 FKV9 FAZ9 ERD9 EHH9 DXL9 DNP9 DDT9 CTX9 CKB9 CAF9 BQJ9 BGN9 AWR9 AMV9 ACZ9 TD9 JH9 O9">
      <formula1>0</formula1>
    </dataValidation>
  </dataValidations>
  <printOptions horizontalCentered="1" verticalCentered="1"/>
  <pageMargins left="0.15748031496062992" right="0.15748031496062992" top="0.15748031496062992" bottom="0.15748031496062992" header="0.31496062992125984" footer="0.31496062992125984"/>
  <pageSetup paperSize="14" scale="50" orientation="landscape" horizontalDpi="4294967295" verticalDpi="4294967295"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H23"/>
  <sheetViews>
    <sheetView zoomScale="60" zoomScaleNormal="60" workbookViewId="0">
      <pane xSplit="1" ySplit="11" topLeftCell="E12" activePane="bottomRight" state="frozen"/>
      <selection activeCell="C8" sqref="C1:C1048576"/>
      <selection pane="topRight" activeCell="C8" sqref="C1:C1048576"/>
      <selection pane="bottomLeft" activeCell="C8" sqref="C1:C1048576"/>
      <selection pane="bottomRight" activeCell="C8" sqref="C1:C1048576"/>
    </sheetView>
  </sheetViews>
  <sheetFormatPr baseColWidth="10" defaultRowHeight="12.75" x14ac:dyDescent="0.2"/>
  <cols>
    <col min="1" max="1" width="9.5703125" style="18" customWidth="1"/>
    <col min="2" max="2" width="9.85546875" style="18" customWidth="1"/>
    <col min="3" max="3" width="46.85546875" style="5" customWidth="1"/>
    <col min="4" max="5" width="21.7109375" style="5" customWidth="1"/>
    <col min="6" max="6" width="30.28515625" style="5" customWidth="1"/>
    <col min="7" max="7" width="25.85546875" style="5" customWidth="1"/>
    <col min="8" max="8" width="22.42578125" style="5" customWidth="1"/>
    <col min="9" max="9" width="14.140625" style="5" customWidth="1"/>
    <col min="10" max="10" width="11.42578125" style="5" customWidth="1"/>
    <col min="11" max="11" width="15.7109375" style="5" customWidth="1"/>
    <col min="12" max="12" width="13.140625" style="5" customWidth="1"/>
    <col min="13" max="13" width="11.28515625" style="5" customWidth="1"/>
    <col min="14" max="14" width="20.42578125" style="5" customWidth="1"/>
    <col min="15" max="15" width="12.42578125" style="5" customWidth="1"/>
    <col min="16" max="16" width="12.85546875" style="18" customWidth="1"/>
    <col min="17" max="17" width="11.28515625" style="18" customWidth="1"/>
    <col min="18" max="18" width="13.140625" style="18" customWidth="1"/>
    <col min="19" max="19" width="10.140625" style="18" customWidth="1"/>
    <col min="20" max="20" width="10.5703125" style="5" customWidth="1"/>
    <col min="21" max="21" width="9.85546875" style="5" customWidth="1"/>
    <col min="22" max="22" width="50.28515625" style="5" customWidth="1"/>
    <col min="23" max="24" width="2.28515625" style="5" customWidth="1"/>
    <col min="25" max="25" width="14.7109375" style="18" customWidth="1"/>
    <col min="26" max="26" width="14.42578125" style="5" customWidth="1"/>
    <col min="27" max="27" width="15.85546875" style="5" hidden="1" customWidth="1"/>
    <col min="28" max="28" width="15.7109375" style="5" customWidth="1"/>
    <col min="29" max="29" width="11.42578125" style="5"/>
    <col min="30" max="30" width="12.7109375" style="5" bestFit="1" customWidth="1"/>
    <col min="31" max="31" width="3.42578125" style="5" customWidth="1"/>
    <col min="32" max="36" width="11.42578125" style="5"/>
    <col min="37" max="37" width="16.85546875" style="5" customWidth="1"/>
    <col min="38" max="38" width="16.140625" style="5" customWidth="1"/>
    <col min="39" max="253" width="11.42578125" style="5"/>
    <col min="254" max="254" width="9.5703125" style="5" customWidth="1"/>
    <col min="255" max="255" width="9.85546875" style="5" customWidth="1"/>
    <col min="256" max="256" width="49.140625" style="5" customWidth="1"/>
    <col min="257" max="258" width="21.7109375" style="5" customWidth="1"/>
    <col min="259" max="259" width="32.85546875" style="5" customWidth="1"/>
    <col min="260" max="260" width="25.5703125" style="5" customWidth="1"/>
    <col min="261" max="261" width="26.5703125" style="5" customWidth="1"/>
    <col min="262" max="262" width="16" style="5" customWidth="1"/>
    <col min="263" max="263" width="12.7109375" style="5" customWidth="1"/>
    <col min="264" max="264" width="11.140625" style="5" customWidth="1"/>
    <col min="265" max="265" width="11.5703125" style="5" customWidth="1"/>
    <col min="266" max="266" width="11.28515625" style="5" customWidth="1"/>
    <col min="267" max="267" width="29" style="5" customWidth="1"/>
    <col min="268" max="268" width="12.42578125" style="5" customWidth="1"/>
    <col min="269" max="269" width="12.85546875" style="5" customWidth="1"/>
    <col min="270" max="270" width="11.28515625" style="5" customWidth="1"/>
    <col min="271" max="271" width="14.42578125" style="5" customWidth="1"/>
    <col min="272" max="272" width="10.140625" style="5" customWidth="1"/>
    <col min="273" max="273" width="10.5703125" style="5" customWidth="1"/>
    <col min="274" max="274" width="9.85546875" style="5" customWidth="1"/>
    <col min="275" max="275" width="50.28515625" style="5" customWidth="1"/>
    <col min="276" max="509" width="11.42578125" style="5"/>
    <col min="510" max="510" width="9.5703125" style="5" customWidth="1"/>
    <col min="511" max="511" width="9.85546875" style="5" customWidth="1"/>
    <col min="512" max="512" width="49.140625" style="5" customWidth="1"/>
    <col min="513" max="514" width="21.7109375" style="5" customWidth="1"/>
    <col min="515" max="515" width="32.85546875" style="5" customWidth="1"/>
    <col min="516" max="516" width="25.5703125" style="5" customWidth="1"/>
    <col min="517" max="517" width="26.5703125" style="5" customWidth="1"/>
    <col min="518" max="518" width="16" style="5" customWidth="1"/>
    <col min="519" max="519" width="12.7109375" style="5" customWidth="1"/>
    <col min="520" max="520" width="11.140625" style="5" customWidth="1"/>
    <col min="521" max="521" width="11.5703125" style="5" customWidth="1"/>
    <col min="522" max="522" width="11.28515625" style="5" customWidth="1"/>
    <col min="523" max="523" width="29" style="5" customWidth="1"/>
    <col min="524" max="524" width="12.42578125" style="5" customWidth="1"/>
    <col min="525" max="525" width="12.85546875" style="5" customWidth="1"/>
    <col min="526" max="526" width="11.28515625" style="5" customWidth="1"/>
    <col min="527" max="527" width="14.42578125" style="5" customWidth="1"/>
    <col min="528" max="528" width="10.140625" style="5" customWidth="1"/>
    <col min="529" max="529" width="10.5703125" style="5" customWidth="1"/>
    <col min="530" max="530" width="9.85546875" style="5" customWidth="1"/>
    <col min="531" max="531" width="50.28515625" style="5" customWidth="1"/>
    <col min="532" max="765" width="11.42578125" style="5"/>
    <col min="766" max="766" width="9.5703125" style="5" customWidth="1"/>
    <col min="767" max="767" width="9.85546875" style="5" customWidth="1"/>
    <col min="768" max="768" width="49.140625" style="5" customWidth="1"/>
    <col min="769" max="770" width="21.7109375" style="5" customWidth="1"/>
    <col min="771" max="771" width="32.85546875" style="5" customWidth="1"/>
    <col min="772" max="772" width="25.5703125" style="5" customWidth="1"/>
    <col min="773" max="773" width="26.5703125" style="5" customWidth="1"/>
    <col min="774" max="774" width="16" style="5" customWidth="1"/>
    <col min="775" max="775" width="12.7109375" style="5" customWidth="1"/>
    <col min="776" max="776" width="11.140625" style="5" customWidth="1"/>
    <col min="777" max="777" width="11.5703125" style="5" customWidth="1"/>
    <col min="778" max="778" width="11.28515625" style="5" customWidth="1"/>
    <col min="779" max="779" width="29" style="5" customWidth="1"/>
    <col min="780" max="780" width="12.42578125" style="5" customWidth="1"/>
    <col min="781" max="781" width="12.85546875" style="5" customWidth="1"/>
    <col min="782" max="782" width="11.28515625" style="5" customWidth="1"/>
    <col min="783" max="783" width="14.42578125" style="5" customWidth="1"/>
    <col min="784" max="784" width="10.140625" style="5" customWidth="1"/>
    <col min="785" max="785" width="10.5703125" style="5" customWidth="1"/>
    <col min="786" max="786" width="9.85546875" style="5" customWidth="1"/>
    <col min="787" max="787" width="50.28515625" style="5" customWidth="1"/>
    <col min="788" max="1021" width="11.42578125" style="5"/>
    <col min="1022" max="1022" width="9.5703125" style="5" customWidth="1"/>
    <col min="1023" max="1023" width="9.85546875" style="5" customWidth="1"/>
    <col min="1024" max="1024" width="49.140625" style="5" customWidth="1"/>
    <col min="1025" max="1026" width="21.7109375" style="5" customWidth="1"/>
    <col min="1027" max="1027" width="32.85546875" style="5" customWidth="1"/>
    <col min="1028" max="1028" width="25.5703125" style="5" customWidth="1"/>
    <col min="1029" max="1029" width="26.5703125" style="5" customWidth="1"/>
    <col min="1030" max="1030" width="16" style="5" customWidth="1"/>
    <col min="1031" max="1031" width="12.7109375" style="5" customWidth="1"/>
    <col min="1032" max="1032" width="11.140625" style="5" customWidth="1"/>
    <col min="1033" max="1033" width="11.5703125" style="5" customWidth="1"/>
    <col min="1034" max="1034" width="11.28515625" style="5" customWidth="1"/>
    <col min="1035" max="1035" width="29" style="5" customWidth="1"/>
    <col min="1036" max="1036" width="12.42578125" style="5" customWidth="1"/>
    <col min="1037" max="1037" width="12.85546875" style="5" customWidth="1"/>
    <col min="1038" max="1038" width="11.28515625" style="5" customWidth="1"/>
    <col min="1039" max="1039" width="14.42578125" style="5" customWidth="1"/>
    <col min="1040" max="1040" width="10.140625" style="5" customWidth="1"/>
    <col min="1041" max="1041" width="10.5703125" style="5" customWidth="1"/>
    <col min="1042" max="1042" width="9.85546875" style="5" customWidth="1"/>
    <col min="1043" max="1043" width="50.28515625" style="5" customWidth="1"/>
    <col min="1044" max="1277" width="11.42578125" style="5"/>
    <col min="1278" max="1278" width="9.5703125" style="5" customWidth="1"/>
    <col min="1279" max="1279" width="9.85546875" style="5" customWidth="1"/>
    <col min="1280" max="1280" width="49.140625" style="5" customWidth="1"/>
    <col min="1281" max="1282" width="21.7109375" style="5" customWidth="1"/>
    <col min="1283" max="1283" width="32.85546875" style="5" customWidth="1"/>
    <col min="1284" max="1284" width="25.5703125" style="5" customWidth="1"/>
    <col min="1285" max="1285" width="26.5703125" style="5" customWidth="1"/>
    <col min="1286" max="1286" width="16" style="5" customWidth="1"/>
    <col min="1287" max="1287" width="12.7109375" style="5" customWidth="1"/>
    <col min="1288" max="1288" width="11.140625" style="5" customWidth="1"/>
    <col min="1289" max="1289" width="11.5703125" style="5" customWidth="1"/>
    <col min="1290" max="1290" width="11.28515625" style="5" customWidth="1"/>
    <col min="1291" max="1291" width="29" style="5" customWidth="1"/>
    <col min="1292" max="1292" width="12.42578125" style="5" customWidth="1"/>
    <col min="1293" max="1293" width="12.85546875" style="5" customWidth="1"/>
    <col min="1294" max="1294" width="11.28515625" style="5" customWidth="1"/>
    <col min="1295" max="1295" width="14.42578125" style="5" customWidth="1"/>
    <col min="1296" max="1296" width="10.140625" style="5" customWidth="1"/>
    <col min="1297" max="1297" width="10.5703125" style="5" customWidth="1"/>
    <col min="1298" max="1298" width="9.85546875" style="5" customWidth="1"/>
    <col min="1299" max="1299" width="50.28515625" style="5" customWidth="1"/>
    <col min="1300" max="1533" width="11.42578125" style="5"/>
    <col min="1534" max="1534" width="9.5703125" style="5" customWidth="1"/>
    <col min="1535" max="1535" width="9.85546875" style="5" customWidth="1"/>
    <col min="1536" max="1536" width="49.140625" style="5" customWidth="1"/>
    <col min="1537" max="1538" width="21.7109375" style="5" customWidth="1"/>
    <col min="1539" max="1539" width="32.85546875" style="5" customWidth="1"/>
    <col min="1540" max="1540" width="25.5703125" style="5" customWidth="1"/>
    <col min="1541" max="1541" width="26.5703125" style="5" customWidth="1"/>
    <col min="1542" max="1542" width="16" style="5" customWidth="1"/>
    <col min="1543" max="1543" width="12.7109375" style="5" customWidth="1"/>
    <col min="1544" max="1544" width="11.140625" style="5" customWidth="1"/>
    <col min="1545" max="1545" width="11.5703125" style="5" customWidth="1"/>
    <col min="1546" max="1546" width="11.28515625" style="5" customWidth="1"/>
    <col min="1547" max="1547" width="29" style="5" customWidth="1"/>
    <col min="1548" max="1548" width="12.42578125" style="5" customWidth="1"/>
    <col min="1549" max="1549" width="12.85546875" style="5" customWidth="1"/>
    <col min="1550" max="1550" width="11.28515625" style="5" customWidth="1"/>
    <col min="1551" max="1551" width="14.42578125" style="5" customWidth="1"/>
    <col min="1552" max="1552" width="10.140625" style="5" customWidth="1"/>
    <col min="1553" max="1553" width="10.5703125" style="5" customWidth="1"/>
    <col min="1554" max="1554" width="9.85546875" style="5" customWidth="1"/>
    <col min="1555" max="1555" width="50.28515625" style="5" customWidth="1"/>
    <col min="1556" max="1789" width="11.42578125" style="5"/>
    <col min="1790" max="1790" width="9.5703125" style="5" customWidth="1"/>
    <col min="1791" max="1791" width="9.85546875" style="5" customWidth="1"/>
    <col min="1792" max="1792" width="49.140625" style="5" customWidth="1"/>
    <col min="1793" max="1794" width="21.7109375" style="5" customWidth="1"/>
    <col min="1795" max="1795" width="32.85546875" style="5" customWidth="1"/>
    <col min="1796" max="1796" width="25.5703125" style="5" customWidth="1"/>
    <col min="1797" max="1797" width="26.5703125" style="5" customWidth="1"/>
    <col min="1798" max="1798" width="16" style="5" customWidth="1"/>
    <col min="1799" max="1799" width="12.7109375" style="5" customWidth="1"/>
    <col min="1800" max="1800" width="11.140625" style="5" customWidth="1"/>
    <col min="1801" max="1801" width="11.5703125" style="5" customWidth="1"/>
    <col min="1802" max="1802" width="11.28515625" style="5" customWidth="1"/>
    <col min="1803" max="1803" width="29" style="5" customWidth="1"/>
    <col min="1804" max="1804" width="12.42578125" style="5" customWidth="1"/>
    <col min="1805" max="1805" width="12.85546875" style="5" customWidth="1"/>
    <col min="1806" max="1806" width="11.28515625" style="5" customWidth="1"/>
    <col min="1807" max="1807" width="14.42578125" style="5" customWidth="1"/>
    <col min="1808" max="1808" width="10.140625" style="5" customWidth="1"/>
    <col min="1809" max="1809" width="10.5703125" style="5" customWidth="1"/>
    <col min="1810" max="1810" width="9.85546875" style="5" customWidth="1"/>
    <col min="1811" max="1811" width="50.28515625" style="5" customWidth="1"/>
    <col min="1812" max="2045" width="11.42578125" style="5"/>
    <col min="2046" max="2046" width="9.5703125" style="5" customWidth="1"/>
    <col min="2047" max="2047" width="9.85546875" style="5" customWidth="1"/>
    <col min="2048" max="2048" width="49.140625" style="5" customWidth="1"/>
    <col min="2049" max="2050" width="21.7109375" style="5" customWidth="1"/>
    <col min="2051" max="2051" width="32.85546875" style="5" customWidth="1"/>
    <col min="2052" max="2052" width="25.5703125" style="5" customWidth="1"/>
    <col min="2053" max="2053" width="26.5703125" style="5" customWidth="1"/>
    <col min="2054" max="2054" width="16" style="5" customWidth="1"/>
    <col min="2055" max="2055" width="12.7109375" style="5" customWidth="1"/>
    <col min="2056" max="2056" width="11.140625" style="5" customWidth="1"/>
    <col min="2057" max="2057" width="11.5703125" style="5" customWidth="1"/>
    <col min="2058" max="2058" width="11.28515625" style="5" customWidth="1"/>
    <col min="2059" max="2059" width="29" style="5" customWidth="1"/>
    <col min="2060" max="2060" width="12.42578125" style="5" customWidth="1"/>
    <col min="2061" max="2061" width="12.85546875" style="5" customWidth="1"/>
    <col min="2062" max="2062" width="11.28515625" style="5" customWidth="1"/>
    <col min="2063" max="2063" width="14.42578125" style="5" customWidth="1"/>
    <col min="2064" max="2064" width="10.140625" style="5" customWidth="1"/>
    <col min="2065" max="2065" width="10.5703125" style="5" customWidth="1"/>
    <col min="2066" max="2066" width="9.85546875" style="5" customWidth="1"/>
    <col min="2067" max="2067" width="50.28515625" style="5" customWidth="1"/>
    <col min="2068" max="2301" width="11.42578125" style="5"/>
    <col min="2302" max="2302" width="9.5703125" style="5" customWidth="1"/>
    <col min="2303" max="2303" width="9.85546875" style="5" customWidth="1"/>
    <col min="2304" max="2304" width="49.140625" style="5" customWidth="1"/>
    <col min="2305" max="2306" width="21.7109375" style="5" customWidth="1"/>
    <col min="2307" max="2307" width="32.85546875" style="5" customWidth="1"/>
    <col min="2308" max="2308" width="25.5703125" style="5" customWidth="1"/>
    <col min="2309" max="2309" width="26.5703125" style="5" customWidth="1"/>
    <col min="2310" max="2310" width="16" style="5" customWidth="1"/>
    <col min="2311" max="2311" width="12.7109375" style="5" customWidth="1"/>
    <col min="2312" max="2312" width="11.140625" style="5" customWidth="1"/>
    <col min="2313" max="2313" width="11.5703125" style="5" customWidth="1"/>
    <col min="2314" max="2314" width="11.28515625" style="5" customWidth="1"/>
    <col min="2315" max="2315" width="29" style="5" customWidth="1"/>
    <col min="2316" max="2316" width="12.42578125" style="5" customWidth="1"/>
    <col min="2317" max="2317" width="12.85546875" style="5" customWidth="1"/>
    <col min="2318" max="2318" width="11.28515625" style="5" customWidth="1"/>
    <col min="2319" max="2319" width="14.42578125" style="5" customWidth="1"/>
    <col min="2320" max="2320" width="10.140625" style="5" customWidth="1"/>
    <col min="2321" max="2321" width="10.5703125" style="5" customWidth="1"/>
    <col min="2322" max="2322" width="9.85546875" style="5" customWidth="1"/>
    <col min="2323" max="2323" width="50.28515625" style="5" customWidth="1"/>
    <col min="2324" max="2557" width="11.42578125" style="5"/>
    <col min="2558" max="2558" width="9.5703125" style="5" customWidth="1"/>
    <col min="2559" max="2559" width="9.85546875" style="5" customWidth="1"/>
    <col min="2560" max="2560" width="49.140625" style="5" customWidth="1"/>
    <col min="2561" max="2562" width="21.7109375" style="5" customWidth="1"/>
    <col min="2563" max="2563" width="32.85546875" style="5" customWidth="1"/>
    <col min="2564" max="2564" width="25.5703125" style="5" customWidth="1"/>
    <col min="2565" max="2565" width="26.5703125" style="5" customWidth="1"/>
    <col min="2566" max="2566" width="16" style="5" customWidth="1"/>
    <col min="2567" max="2567" width="12.7109375" style="5" customWidth="1"/>
    <col min="2568" max="2568" width="11.140625" style="5" customWidth="1"/>
    <col min="2569" max="2569" width="11.5703125" style="5" customWidth="1"/>
    <col min="2570" max="2570" width="11.28515625" style="5" customWidth="1"/>
    <col min="2571" max="2571" width="29" style="5" customWidth="1"/>
    <col min="2572" max="2572" width="12.42578125" style="5" customWidth="1"/>
    <col min="2573" max="2573" width="12.85546875" style="5" customWidth="1"/>
    <col min="2574" max="2574" width="11.28515625" style="5" customWidth="1"/>
    <col min="2575" max="2575" width="14.42578125" style="5" customWidth="1"/>
    <col min="2576" max="2576" width="10.140625" style="5" customWidth="1"/>
    <col min="2577" max="2577" width="10.5703125" style="5" customWidth="1"/>
    <col min="2578" max="2578" width="9.85546875" style="5" customWidth="1"/>
    <col min="2579" max="2579" width="50.28515625" style="5" customWidth="1"/>
    <col min="2580" max="2813" width="11.42578125" style="5"/>
    <col min="2814" max="2814" width="9.5703125" style="5" customWidth="1"/>
    <col min="2815" max="2815" width="9.85546875" style="5" customWidth="1"/>
    <col min="2816" max="2816" width="49.140625" style="5" customWidth="1"/>
    <col min="2817" max="2818" width="21.7109375" style="5" customWidth="1"/>
    <col min="2819" max="2819" width="32.85546875" style="5" customWidth="1"/>
    <col min="2820" max="2820" width="25.5703125" style="5" customWidth="1"/>
    <col min="2821" max="2821" width="26.5703125" style="5" customWidth="1"/>
    <col min="2822" max="2822" width="16" style="5" customWidth="1"/>
    <col min="2823" max="2823" width="12.7109375" style="5" customWidth="1"/>
    <col min="2824" max="2824" width="11.140625" style="5" customWidth="1"/>
    <col min="2825" max="2825" width="11.5703125" style="5" customWidth="1"/>
    <col min="2826" max="2826" width="11.28515625" style="5" customWidth="1"/>
    <col min="2827" max="2827" width="29" style="5" customWidth="1"/>
    <col min="2828" max="2828" width="12.42578125" style="5" customWidth="1"/>
    <col min="2829" max="2829" width="12.85546875" style="5" customWidth="1"/>
    <col min="2830" max="2830" width="11.28515625" style="5" customWidth="1"/>
    <col min="2831" max="2831" width="14.42578125" style="5" customWidth="1"/>
    <col min="2832" max="2832" width="10.140625" style="5" customWidth="1"/>
    <col min="2833" max="2833" width="10.5703125" style="5" customWidth="1"/>
    <col min="2834" max="2834" width="9.85546875" style="5" customWidth="1"/>
    <col min="2835" max="2835" width="50.28515625" style="5" customWidth="1"/>
    <col min="2836" max="3069" width="11.42578125" style="5"/>
    <col min="3070" max="3070" width="9.5703125" style="5" customWidth="1"/>
    <col min="3071" max="3071" width="9.85546875" style="5" customWidth="1"/>
    <col min="3072" max="3072" width="49.140625" style="5" customWidth="1"/>
    <col min="3073" max="3074" width="21.7109375" style="5" customWidth="1"/>
    <col min="3075" max="3075" width="32.85546875" style="5" customWidth="1"/>
    <col min="3076" max="3076" width="25.5703125" style="5" customWidth="1"/>
    <col min="3077" max="3077" width="26.5703125" style="5" customWidth="1"/>
    <col min="3078" max="3078" width="16" style="5" customWidth="1"/>
    <col min="3079" max="3079" width="12.7109375" style="5" customWidth="1"/>
    <col min="3080" max="3080" width="11.140625" style="5" customWidth="1"/>
    <col min="3081" max="3081" width="11.5703125" style="5" customWidth="1"/>
    <col min="3082" max="3082" width="11.28515625" style="5" customWidth="1"/>
    <col min="3083" max="3083" width="29" style="5" customWidth="1"/>
    <col min="3084" max="3084" width="12.42578125" style="5" customWidth="1"/>
    <col min="3085" max="3085" width="12.85546875" style="5" customWidth="1"/>
    <col min="3086" max="3086" width="11.28515625" style="5" customWidth="1"/>
    <col min="3087" max="3087" width="14.42578125" style="5" customWidth="1"/>
    <col min="3088" max="3088" width="10.140625" style="5" customWidth="1"/>
    <col min="3089" max="3089" width="10.5703125" style="5" customWidth="1"/>
    <col min="3090" max="3090" width="9.85546875" style="5" customWidth="1"/>
    <col min="3091" max="3091" width="50.28515625" style="5" customWidth="1"/>
    <col min="3092" max="3325" width="11.42578125" style="5"/>
    <col min="3326" max="3326" width="9.5703125" style="5" customWidth="1"/>
    <col min="3327" max="3327" width="9.85546875" style="5" customWidth="1"/>
    <col min="3328" max="3328" width="49.140625" style="5" customWidth="1"/>
    <col min="3329" max="3330" width="21.7109375" style="5" customWidth="1"/>
    <col min="3331" max="3331" width="32.85546875" style="5" customWidth="1"/>
    <col min="3332" max="3332" width="25.5703125" style="5" customWidth="1"/>
    <col min="3333" max="3333" width="26.5703125" style="5" customWidth="1"/>
    <col min="3334" max="3334" width="16" style="5" customWidth="1"/>
    <col min="3335" max="3335" width="12.7109375" style="5" customWidth="1"/>
    <col min="3336" max="3336" width="11.140625" style="5" customWidth="1"/>
    <col min="3337" max="3337" width="11.5703125" style="5" customWidth="1"/>
    <col min="3338" max="3338" width="11.28515625" style="5" customWidth="1"/>
    <col min="3339" max="3339" width="29" style="5" customWidth="1"/>
    <col min="3340" max="3340" width="12.42578125" style="5" customWidth="1"/>
    <col min="3341" max="3341" width="12.85546875" style="5" customWidth="1"/>
    <col min="3342" max="3342" width="11.28515625" style="5" customWidth="1"/>
    <col min="3343" max="3343" width="14.42578125" style="5" customWidth="1"/>
    <col min="3344" max="3344" width="10.140625" style="5" customWidth="1"/>
    <col min="3345" max="3345" width="10.5703125" style="5" customWidth="1"/>
    <col min="3346" max="3346" width="9.85546875" style="5" customWidth="1"/>
    <col min="3347" max="3347" width="50.28515625" style="5" customWidth="1"/>
    <col min="3348" max="3581" width="11.42578125" style="5"/>
    <col min="3582" max="3582" width="9.5703125" style="5" customWidth="1"/>
    <col min="3583" max="3583" width="9.85546875" style="5" customWidth="1"/>
    <col min="3584" max="3584" width="49.140625" style="5" customWidth="1"/>
    <col min="3585" max="3586" width="21.7109375" style="5" customWidth="1"/>
    <col min="3587" max="3587" width="32.85546875" style="5" customWidth="1"/>
    <col min="3588" max="3588" width="25.5703125" style="5" customWidth="1"/>
    <col min="3589" max="3589" width="26.5703125" style="5" customWidth="1"/>
    <col min="3590" max="3590" width="16" style="5" customWidth="1"/>
    <col min="3591" max="3591" width="12.7109375" style="5" customWidth="1"/>
    <col min="3592" max="3592" width="11.140625" style="5" customWidth="1"/>
    <col min="3593" max="3593" width="11.5703125" style="5" customWidth="1"/>
    <col min="3594" max="3594" width="11.28515625" style="5" customWidth="1"/>
    <col min="3595" max="3595" width="29" style="5" customWidth="1"/>
    <col min="3596" max="3596" width="12.42578125" style="5" customWidth="1"/>
    <col min="3597" max="3597" width="12.85546875" style="5" customWidth="1"/>
    <col min="3598" max="3598" width="11.28515625" style="5" customWidth="1"/>
    <col min="3599" max="3599" width="14.42578125" style="5" customWidth="1"/>
    <col min="3600" max="3600" width="10.140625" style="5" customWidth="1"/>
    <col min="3601" max="3601" width="10.5703125" style="5" customWidth="1"/>
    <col min="3602" max="3602" width="9.85546875" style="5" customWidth="1"/>
    <col min="3603" max="3603" width="50.28515625" style="5" customWidth="1"/>
    <col min="3604" max="3837" width="11.42578125" style="5"/>
    <col min="3838" max="3838" width="9.5703125" style="5" customWidth="1"/>
    <col min="3839" max="3839" width="9.85546875" style="5" customWidth="1"/>
    <col min="3840" max="3840" width="49.140625" style="5" customWidth="1"/>
    <col min="3841" max="3842" width="21.7109375" style="5" customWidth="1"/>
    <col min="3843" max="3843" width="32.85546875" style="5" customWidth="1"/>
    <col min="3844" max="3844" width="25.5703125" style="5" customWidth="1"/>
    <col min="3845" max="3845" width="26.5703125" style="5" customWidth="1"/>
    <col min="3846" max="3846" width="16" style="5" customWidth="1"/>
    <col min="3847" max="3847" width="12.7109375" style="5" customWidth="1"/>
    <col min="3848" max="3848" width="11.140625" style="5" customWidth="1"/>
    <col min="3849" max="3849" width="11.5703125" style="5" customWidth="1"/>
    <col min="3850" max="3850" width="11.28515625" style="5" customWidth="1"/>
    <col min="3851" max="3851" width="29" style="5" customWidth="1"/>
    <col min="3852" max="3852" width="12.42578125" style="5" customWidth="1"/>
    <col min="3853" max="3853" width="12.85546875" style="5" customWidth="1"/>
    <col min="3854" max="3854" width="11.28515625" style="5" customWidth="1"/>
    <col min="3855" max="3855" width="14.42578125" style="5" customWidth="1"/>
    <col min="3856" max="3856" width="10.140625" style="5" customWidth="1"/>
    <col min="3857" max="3857" width="10.5703125" style="5" customWidth="1"/>
    <col min="3858" max="3858" width="9.85546875" style="5" customWidth="1"/>
    <col min="3859" max="3859" width="50.28515625" style="5" customWidth="1"/>
    <col min="3860" max="4093" width="11.42578125" style="5"/>
    <col min="4094" max="4094" width="9.5703125" style="5" customWidth="1"/>
    <col min="4095" max="4095" width="9.85546875" style="5" customWidth="1"/>
    <col min="4096" max="4096" width="49.140625" style="5" customWidth="1"/>
    <col min="4097" max="4098" width="21.7109375" style="5" customWidth="1"/>
    <col min="4099" max="4099" width="32.85546875" style="5" customWidth="1"/>
    <col min="4100" max="4100" width="25.5703125" style="5" customWidth="1"/>
    <col min="4101" max="4101" width="26.5703125" style="5" customWidth="1"/>
    <col min="4102" max="4102" width="16" style="5" customWidth="1"/>
    <col min="4103" max="4103" width="12.7109375" style="5" customWidth="1"/>
    <col min="4104" max="4104" width="11.140625" style="5" customWidth="1"/>
    <col min="4105" max="4105" width="11.5703125" style="5" customWidth="1"/>
    <col min="4106" max="4106" width="11.28515625" style="5" customWidth="1"/>
    <col min="4107" max="4107" width="29" style="5" customWidth="1"/>
    <col min="4108" max="4108" width="12.42578125" style="5" customWidth="1"/>
    <col min="4109" max="4109" width="12.85546875" style="5" customWidth="1"/>
    <col min="4110" max="4110" width="11.28515625" style="5" customWidth="1"/>
    <col min="4111" max="4111" width="14.42578125" style="5" customWidth="1"/>
    <col min="4112" max="4112" width="10.140625" style="5" customWidth="1"/>
    <col min="4113" max="4113" width="10.5703125" style="5" customWidth="1"/>
    <col min="4114" max="4114" width="9.85546875" style="5" customWidth="1"/>
    <col min="4115" max="4115" width="50.28515625" style="5" customWidth="1"/>
    <col min="4116" max="4349" width="11.42578125" style="5"/>
    <col min="4350" max="4350" width="9.5703125" style="5" customWidth="1"/>
    <col min="4351" max="4351" width="9.85546875" style="5" customWidth="1"/>
    <col min="4352" max="4352" width="49.140625" style="5" customWidth="1"/>
    <col min="4353" max="4354" width="21.7109375" style="5" customWidth="1"/>
    <col min="4355" max="4355" width="32.85546875" style="5" customWidth="1"/>
    <col min="4356" max="4356" width="25.5703125" style="5" customWidth="1"/>
    <col min="4357" max="4357" width="26.5703125" style="5" customWidth="1"/>
    <col min="4358" max="4358" width="16" style="5" customWidth="1"/>
    <col min="4359" max="4359" width="12.7109375" style="5" customWidth="1"/>
    <col min="4360" max="4360" width="11.140625" style="5" customWidth="1"/>
    <col min="4361" max="4361" width="11.5703125" style="5" customWidth="1"/>
    <col min="4362" max="4362" width="11.28515625" style="5" customWidth="1"/>
    <col min="4363" max="4363" width="29" style="5" customWidth="1"/>
    <col min="4364" max="4364" width="12.42578125" style="5" customWidth="1"/>
    <col min="4365" max="4365" width="12.85546875" style="5" customWidth="1"/>
    <col min="4366" max="4366" width="11.28515625" style="5" customWidth="1"/>
    <col min="4367" max="4367" width="14.42578125" style="5" customWidth="1"/>
    <col min="4368" max="4368" width="10.140625" style="5" customWidth="1"/>
    <col min="4369" max="4369" width="10.5703125" style="5" customWidth="1"/>
    <col min="4370" max="4370" width="9.85546875" style="5" customWidth="1"/>
    <col min="4371" max="4371" width="50.28515625" style="5" customWidth="1"/>
    <col min="4372" max="4605" width="11.42578125" style="5"/>
    <col min="4606" max="4606" width="9.5703125" style="5" customWidth="1"/>
    <col min="4607" max="4607" width="9.85546875" style="5" customWidth="1"/>
    <col min="4608" max="4608" width="49.140625" style="5" customWidth="1"/>
    <col min="4609" max="4610" width="21.7109375" style="5" customWidth="1"/>
    <col min="4611" max="4611" width="32.85546875" style="5" customWidth="1"/>
    <col min="4612" max="4612" width="25.5703125" style="5" customWidth="1"/>
    <col min="4613" max="4613" width="26.5703125" style="5" customWidth="1"/>
    <col min="4614" max="4614" width="16" style="5" customWidth="1"/>
    <col min="4615" max="4615" width="12.7109375" style="5" customWidth="1"/>
    <col min="4616" max="4616" width="11.140625" style="5" customWidth="1"/>
    <col min="4617" max="4617" width="11.5703125" style="5" customWidth="1"/>
    <col min="4618" max="4618" width="11.28515625" style="5" customWidth="1"/>
    <col min="4619" max="4619" width="29" style="5" customWidth="1"/>
    <col min="4620" max="4620" width="12.42578125" style="5" customWidth="1"/>
    <col min="4621" max="4621" width="12.85546875" style="5" customWidth="1"/>
    <col min="4622" max="4622" width="11.28515625" style="5" customWidth="1"/>
    <col min="4623" max="4623" width="14.42578125" style="5" customWidth="1"/>
    <col min="4624" max="4624" width="10.140625" style="5" customWidth="1"/>
    <col min="4625" max="4625" width="10.5703125" style="5" customWidth="1"/>
    <col min="4626" max="4626" width="9.85546875" style="5" customWidth="1"/>
    <col min="4627" max="4627" width="50.28515625" style="5" customWidth="1"/>
    <col min="4628" max="4861" width="11.42578125" style="5"/>
    <col min="4862" max="4862" width="9.5703125" style="5" customWidth="1"/>
    <col min="4863" max="4863" width="9.85546875" style="5" customWidth="1"/>
    <col min="4864" max="4864" width="49.140625" style="5" customWidth="1"/>
    <col min="4865" max="4866" width="21.7109375" style="5" customWidth="1"/>
    <col min="4867" max="4867" width="32.85546875" style="5" customWidth="1"/>
    <col min="4868" max="4868" width="25.5703125" style="5" customWidth="1"/>
    <col min="4869" max="4869" width="26.5703125" style="5" customWidth="1"/>
    <col min="4870" max="4870" width="16" style="5" customWidth="1"/>
    <col min="4871" max="4871" width="12.7109375" style="5" customWidth="1"/>
    <col min="4872" max="4872" width="11.140625" style="5" customWidth="1"/>
    <col min="4873" max="4873" width="11.5703125" style="5" customWidth="1"/>
    <col min="4874" max="4874" width="11.28515625" style="5" customWidth="1"/>
    <col min="4875" max="4875" width="29" style="5" customWidth="1"/>
    <col min="4876" max="4876" width="12.42578125" style="5" customWidth="1"/>
    <col min="4877" max="4877" width="12.85546875" style="5" customWidth="1"/>
    <col min="4878" max="4878" width="11.28515625" style="5" customWidth="1"/>
    <col min="4879" max="4879" width="14.42578125" style="5" customWidth="1"/>
    <col min="4880" max="4880" width="10.140625" style="5" customWidth="1"/>
    <col min="4881" max="4881" width="10.5703125" style="5" customWidth="1"/>
    <col min="4882" max="4882" width="9.85546875" style="5" customWidth="1"/>
    <col min="4883" max="4883" width="50.28515625" style="5" customWidth="1"/>
    <col min="4884" max="5117" width="11.42578125" style="5"/>
    <col min="5118" max="5118" width="9.5703125" style="5" customWidth="1"/>
    <col min="5119" max="5119" width="9.85546875" style="5" customWidth="1"/>
    <col min="5120" max="5120" width="49.140625" style="5" customWidth="1"/>
    <col min="5121" max="5122" width="21.7109375" style="5" customWidth="1"/>
    <col min="5123" max="5123" width="32.85546875" style="5" customWidth="1"/>
    <col min="5124" max="5124" width="25.5703125" style="5" customWidth="1"/>
    <col min="5125" max="5125" width="26.5703125" style="5" customWidth="1"/>
    <col min="5126" max="5126" width="16" style="5" customWidth="1"/>
    <col min="5127" max="5127" width="12.7109375" style="5" customWidth="1"/>
    <col min="5128" max="5128" width="11.140625" style="5" customWidth="1"/>
    <col min="5129" max="5129" width="11.5703125" style="5" customWidth="1"/>
    <col min="5130" max="5130" width="11.28515625" style="5" customWidth="1"/>
    <col min="5131" max="5131" width="29" style="5" customWidth="1"/>
    <col min="5132" max="5132" width="12.42578125" style="5" customWidth="1"/>
    <col min="5133" max="5133" width="12.85546875" style="5" customWidth="1"/>
    <col min="5134" max="5134" width="11.28515625" style="5" customWidth="1"/>
    <col min="5135" max="5135" width="14.42578125" style="5" customWidth="1"/>
    <col min="5136" max="5136" width="10.140625" style="5" customWidth="1"/>
    <col min="5137" max="5137" width="10.5703125" style="5" customWidth="1"/>
    <col min="5138" max="5138" width="9.85546875" style="5" customWidth="1"/>
    <col min="5139" max="5139" width="50.28515625" style="5" customWidth="1"/>
    <col min="5140" max="5373" width="11.42578125" style="5"/>
    <col min="5374" max="5374" width="9.5703125" style="5" customWidth="1"/>
    <col min="5375" max="5375" width="9.85546875" style="5" customWidth="1"/>
    <col min="5376" max="5376" width="49.140625" style="5" customWidth="1"/>
    <col min="5377" max="5378" width="21.7109375" style="5" customWidth="1"/>
    <col min="5379" max="5379" width="32.85546875" style="5" customWidth="1"/>
    <col min="5380" max="5380" width="25.5703125" style="5" customWidth="1"/>
    <col min="5381" max="5381" width="26.5703125" style="5" customWidth="1"/>
    <col min="5382" max="5382" width="16" style="5" customWidth="1"/>
    <col min="5383" max="5383" width="12.7109375" style="5" customWidth="1"/>
    <col min="5384" max="5384" width="11.140625" style="5" customWidth="1"/>
    <col min="5385" max="5385" width="11.5703125" style="5" customWidth="1"/>
    <col min="5386" max="5386" width="11.28515625" style="5" customWidth="1"/>
    <col min="5387" max="5387" width="29" style="5" customWidth="1"/>
    <col min="5388" max="5388" width="12.42578125" style="5" customWidth="1"/>
    <col min="5389" max="5389" width="12.85546875" style="5" customWidth="1"/>
    <col min="5390" max="5390" width="11.28515625" style="5" customWidth="1"/>
    <col min="5391" max="5391" width="14.42578125" style="5" customWidth="1"/>
    <col min="5392" max="5392" width="10.140625" style="5" customWidth="1"/>
    <col min="5393" max="5393" width="10.5703125" style="5" customWidth="1"/>
    <col min="5394" max="5394" width="9.85546875" style="5" customWidth="1"/>
    <col min="5395" max="5395" width="50.28515625" style="5" customWidth="1"/>
    <col min="5396" max="5629" width="11.42578125" style="5"/>
    <col min="5630" max="5630" width="9.5703125" style="5" customWidth="1"/>
    <col min="5631" max="5631" width="9.85546875" style="5" customWidth="1"/>
    <col min="5632" max="5632" width="49.140625" style="5" customWidth="1"/>
    <col min="5633" max="5634" width="21.7109375" style="5" customWidth="1"/>
    <col min="5635" max="5635" width="32.85546875" style="5" customWidth="1"/>
    <col min="5636" max="5636" width="25.5703125" style="5" customWidth="1"/>
    <col min="5637" max="5637" width="26.5703125" style="5" customWidth="1"/>
    <col min="5638" max="5638" width="16" style="5" customWidth="1"/>
    <col min="5639" max="5639" width="12.7109375" style="5" customWidth="1"/>
    <col min="5640" max="5640" width="11.140625" style="5" customWidth="1"/>
    <col min="5641" max="5641" width="11.5703125" style="5" customWidth="1"/>
    <col min="5642" max="5642" width="11.28515625" style="5" customWidth="1"/>
    <col min="5643" max="5643" width="29" style="5" customWidth="1"/>
    <col min="5644" max="5644" width="12.42578125" style="5" customWidth="1"/>
    <col min="5645" max="5645" width="12.85546875" style="5" customWidth="1"/>
    <col min="5646" max="5646" width="11.28515625" style="5" customWidth="1"/>
    <col min="5647" max="5647" width="14.42578125" style="5" customWidth="1"/>
    <col min="5648" max="5648" width="10.140625" style="5" customWidth="1"/>
    <col min="5649" max="5649" width="10.5703125" style="5" customWidth="1"/>
    <col min="5650" max="5650" width="9.85546875" style="5" customWidth="1"/>
    <col min="5651" max="5651" width="50.28515625" style="5" customWidth="1"/>
    <col min="5652" max="5885" width="11.42578125" style="5"/>
    <col min="5886" max="5886" width="9.5703125" style="5" customWidth="1"/>
    <col min="5887" max="5887" width="9.85546875" style="5" customWidth="1"/>
    <col min="5888" max="5888" width="49.140625" style="5" customWidth="1"/>
    <col min="5889" max="5890" width="21.7109375" style="5" customWidth="1"/>
    <col min="5891" max="5891" width="32.85546875" style="5" customWidth="1"/>
    <col min="5892" max="5892" width="25.5703125" style="5" customWidth="1"/>
    <col min="5893" max="5893" width="26.5703125" style="5" customWidth="1"/>
    <col min="5894" max="5894" width="16" style="5" customWidth="1"/>
    <col min="5895" max="5895" width="12.7109375" style="5" customWidth="1"/>
    <col min="5896" max="5896" width="11.140625" style="5" customWidth="1"/>
    <col min="5897" max="5897" width="11.5703125" style="5" customWidth="1"/>
    <col min="5898" max="5898" width="11.28515625" style="5" customWidth="1"/>
    <col min="5899" max="5899" width="29" style="5" customWidth="1"/>
    <col min="5900" max="5900" width="12.42578125" style="5" customWidth="1"/>
    <col min="5901" max="5901" width="12.85546875" style="5" customWidth="1"/>
    <col min="5902" max="5902" width="11.28515625" style="5" customWidth="1"/>
    <col min="5903" max="5903" width="14.42578125" style="5" customWidth="1"/>
    <col min="5904" max="5904" width="10.140625" style="5" customWidth="1"/>
    <col min="5905" max="5905" width="10.5703125" style="5" customWidth="1"/>
    <col min="5906" max="5906" width="9.85546875" style="5" customWidth="1"/>
    <col min="5907" max="5907" width="50.28515625" style="5" customWidth="1"/>
    <col min="5908" max="6141" width="11.42578125" style="5"/>
    <col min="6142" max="6142" width="9.5703125" style="5" customWidth="1"/>
    <col min="6143" max="6143" width="9.85546875" style="5" customWidth="1"/>
    <col min="6144" max="6144" width="49.140625" style="5" customWidth="1"/>
    <col min="6145" max="6146" width="21.7109375" style="5" customWidth="1"/>
    <col min="6147" max="6147" width="32.85546875" style="5" customWidth="1"/>
    <col min="6148" max="6148" width="25.5703125" style="5" customWidth="1"/>
    <col min="6149" max="6149" width="26.5703125" style="5" customWidth="1"/>
    <col min="6150" max="6150" width="16" style="5" customWidth="1"/>
    <col min="6151" max="6151" width="12.7109375" style="5" customWidth="1"/>
    <col min="6152" max="6152" width="11.140625" style="5" customWidth="1"/>
    <col min="6153" max="6153" width="11.5703125" style="5" customWidth="1"/>
    <col min="6154" max="6154" width="11.28515625" style="5" customWidth="1"/>
    <col min="6155" max="6155" width="29" style="5" customWidth="1"/>
    <col min="6156" max="6156" width="12.42578125" style="5" customWidth="1"/>
    <col min="6157" max="6157" width="12.85546875" style="5" customWidth="1"/>
    <col min="6158" max="6158" width="11.28515625" style="5" customWidth="1"/>
    <col min="6159" max="6159" width="14.42578125" style="5" customWidth="1"/>
    <col min="6160" max="6160" width="10.140625" style="5" customWidth="1"/>
    <col min="6161" max="6161" width="10.5703125" style="5" customWidth="1"/>
    <col min="6162" max="6162" width="9.85546875" style="5" customWidth="1"/>
    <col min="6163" max="6163" width="50.28515625" style="5" customWidth="1"/>
    <col min="6164" max="6397" width="11.42578125" style="5"/>
    <col min="6398" max="6398" width="9.5703125" style="5" customWidth="1"/>
    <col min="6399" max="6399" width="9.85546875" style="5" customWidth="1"/>
    <col min="6400" max="6400" width="49.140625" style="5" customWidth="1"/>
    <col min="6401" max="6402" width="21.7109375" style="5" customWidth="1"/>
    <col min="6403" max="6403" width="32.85546875" style="5" customWidth="1"/>
    <col min="6404" max="6404" width="25.5703125" style="5" customWidth="1"/>
    <col min="6405" max="6405" width="26.5703125" style="5" customWidth="1"/>
    <col min="6406" max="6406" width="16" style="5" customWidth="1"/>
    <col min="6407" max="6407" width="12.7109375" style="5" customWidth="1"/>
    <col min="6408" max="6408" width="11.140625" style="5" customWidth="1"/>
    <col min="6409" max="6409" width="11.5703125" style="5" customWidth="1"/>
    <col min="6410" max="6410" width="11.28515625" style="5" customWidth="1"/>
    <col min="6411" max="6411" width="29" style="5" customWidth="1"/>
    <col min="6412" max="6412" width="12.42578125" style="5" customWidth="1"/>
    <col min="6413" max="6413" width="12.85546875" style="5" customWidth="1"/>
    <col min="6414" max="6414" width="11.28515625" style="5" customWidth="1"/>
    <col min="6415" max="6415" width="14.42578125" style="5" customWidth="1"/>
    <col min="6416" max="6416" width="10.140625" style="5" customWidth="1"/>
    <col min="6417" max="6417" width="10.5703125" style="5" customWidth="1"/>
    <col min="6418" max="6418" width="9.85546875" style="5" customWidth="1"/>
    <col min="6419" max="6419" width="50.28515625" style="5" customWidth="1"/>
    <col min="6420" max="6653" width="11.42578125" style="5"/>
    <col min="6654" max="6654" width="9.5703125" style="5" customWidth="1"/>
    <col min="6655" max="6655" width="9.85546875" style="5" customWidth="1"/>
    <col min="6656" max="6656" width="49.140625" style="5" customWidth="1"/>
    <col min="6657" max="6658" width="21.7109375" style="5" customWidth="1"/>
    <col min="6659" max="6659" width="32.85546875" style="5" customWidth="1"/>
    <col min="6660" max="6660" width="25.5703125" style="5" customWidth="1"/>
    <col min="6661" max="6661" width="26.5703125" style="5" customWidth="1"/>
    <col min="6662" max="6662" width="16" style="5" customWidth="1"/>
    <col min="6663" max="6663" width="12.7109375" style="5" customWidth="1"/>
    <col min="6664" max="6664" width="11.140625" style="5" customWidth="1"/>
    <col min="6665" max="6665" width="11.5703125" style="5" customWidth="1"/>
    <col min="6666" max="6666" width="11.28515625" style="5" customWidth="1"/>
    <col min="6667" max="6667" width="29" style="5" customWidth="1"/>
    <col min="6668" max="6668" width="12.42578125" style="5" customWidth="1"/>
    <col min="6669" max="6669" width="12.85546875" style="5" customWidth="1"/>
    <col min="6670" max="6670" width="11.28515625" style="5" customWidth="1"/>
    <col min="6671" max="6671" width="14.42578125" style="5" customWidth="1"/>
    <col min="6672" max="6672" width="10.140625" style="5" customWidth="1"/>
    <col min="6673" max="6673" width="10.5703125" style="5" customWidth="1"/>
    <col min="6674" max="6674" width="9.85546875" style="5" customWidth="1"/>
    <col min="6675" max="6675" width="50.28515625" style="5" customWidth="1"/>
    <col min="6676" max="6909" width="11.42578125" style="5"/>
    <col min="6910" max="6910" width="9.5703125" style="5" customWidth="1"/>
    <col min="6911" max="6911" width="9.85546875" style="5" customWidth="1"/>
    <col min="6912" max="6912" width="49.140625" style="5" customWidth="1"/>
    <col min="6913" max="6914" width="21.7109375" style="5" customWidth="1"/>
    <col min="6915" max="6915" width="32.85546875" style="5" customWidth="1"/>
    <col min="6916" max="6916" width="25.5703125" style="5" customWidth="1"/>
    <col min="6917" max="6917" width="26.5703125" style="5" customWidth="1"/>
    <col min="6918" max="6918" width="16" style="5" customWidth="1"/>
    <col min="6919" max="6919" width="12.7109375" style="5" customWidth="1"/>
    <col min="6920" max="6920" width="11.140625" style="5" customWidth="1"/>
    <col min="6921" max="6921" width="11.5703125" style="5" customWidth="1"/>
    <col min="6922" max="6922" width="11.28515625" style="5" customWidth="1"/>
    <col min="6923" max="6923" width="29" style="5" customWidth="1"/>
    <col min="6924" max="6924" width="12.42578125" style="5" customWidth="1"/>
    <col min="6925" max="6925" width="12.85546875" style="5" customWidth="1"/>
    <col min="6926" max="6926" width="11.28515625" style="5" customWidth="1"/>
    <col min="6927" max="6927" width="14.42578125" style="5" customWidth="1"/>
    <col min="6928" max="6928" width="10.140625" style="5" customWidth="1"/>
    <col min="6929" max="6929" width="10.5703125" style="5" customWidth="1"/>
    <col min="6930" max="6930" width="9.85546875" style="5" customWidth="1"/>
    <col min="6931" max="6931" width="50.28515625" style="5" customWidth="1"/>
    <col min="6932" max="7165" width="11.42578125" style="5"/>
    <col min="7166" max="7166" width="9.5703125" style="5" customWidth="1"/>
    <col min="7167" max="7167" width="9.85546875" style="5" customWidth="1"/>
    <col min="7168" max="7168" width="49.140625" style="5" customWidth="1"/>
    <col min="7169" max="7170" width="21.7109375" style="5" customWidth="1"/>
    <col min="7171" max="7171" width="32.85546875" style="5" customWidth="1"/>
    <col min="7172" max="7172" width="25.5703125" style="5" customWidth="1"/>
    <col min="7173" max="7173" width="26.5703125" style="5" customWidth="1"/>
    <col min="7174" max="7174" width="16" style="5" customWidth="1"/>
    <col min="7175" max="7175" width="12.7109375" style="5" customWidth="1"/>
    <col min="7176" max="7176" width="11.140625" style="5" customWidth="1"/>
    <col min="7177" max="7177" width="11.5703125" style="5" customWidth="1"/>
    <col min="7178" max="7178" width="11.28515625" style="5" customWidth="1"/>
    <col min="7179" max="7179" width="29" style="5" customWidth="1"/>
    <col min="7180" max="7180" width="12.42578125" style="5" customWidth="1"/>
    <col min="7181" max="7181" width="12.85546875" style="5" customWidth="1"/>
    <col min="7182" max="7182" width="11.28515625" style="5" customWidth="1"/>
    <col min="7183" max="7183" width="14.42578125" style="5" customWidth="1"/>
    <col min="7184" max="7184" width="10.140625" style="5" customWidth="1"/>
    <col min="7185" max="7185" width="10.5703125" style="5" customWidth="1"/>
    <col min="7186" max="7186" width="9.85546875" style="5" customWidth="1"/>
    <col min="7187" max="7187" width="50.28515625" style="5" customWidth="1"/>
    <col min="7188" max="7421" width="11.42578125" style="5"/>
    <col min="7422" max="7422" width="9.5703125" style="5" customWidth="1"/>
    <col min="7423" max="7423" width="9.85546875" style="5" customWidth="1"/>
    <col min="7424" max="7424" width="49.140625" style="5" customWidth="1"/>
    <col min="7425" max="7426" width="21.7109375" style="5" customWidth="1"/>
    <col min="7427" max="7427" width="32.85546875" style="5" customWidth="1"/>
    <col min="7428" max="7428" width="25.5703125" style="5" customWidth="1"/>
    <col min="7429" max="7429" width="26.5703125" style="5" customWidth="1"/>
    <col min="7430" max="7430" width="16" style="5" customWidth="1"/>
    <col min="7431" max="7431" width="12.7109375" style="5" customWidth="1"/>
    <col min="7432" max="7432" width="11.140625" style="5" customWidth="1"/>
    <col min="7433" max="7433" width="11.5703125" style="5" customWidth="1"/>
    <col min="7434" max="7434" width="11.28515625" style="5" customWidth="1"/>
    <col min="7435" max="7435" width="29" style="5" customWidth="1"/>
    <col min="7436" max="7436" width="12.42578125" style="5" customWidth="1"/>
    <col min="7437" max="7437" width="12.85546875" style="5" customWidth="1"/>
    <col min="7438" max="7438" width="11.28515625" style="5" customWidth="1"/>
    <col min="7439" max="7439" width="14.42578125" style="5" customWidth="1"/>
    <col min="7440" max="7440" width="10.140625" style="5" customWidth="1"/>
    <col min="7441" max="7441" width="10.5703125" style="5" customWidth="1"/>
    <col min="7442" max="7442" width="9.85546875" style="5" customWidth="1"/>
    <col min="7443" max="7443" width="50.28515625" style="5" customWidth="1"/>
    <col min="7444" max="7677" width="11.42578125" style="5"/>
    <col min="7678" max="7678" width="9.5703125" style="5" customWidth="1"/>
    <col min="7679" max="7679" width="9.85546875" style="5" customWidth="1"/>
    <col min="7680" max="7680" width="49.140625" style="5" customWidth="1"/>
    <col min="7681" max="7682" width="21.7109375" style="5" customWidth="1"/>
    <col min="7683" max="7683" width="32.85546875" style="5" customWidth="1"/>
    <col min="7684" max="7684" width="25.5703125" style="5" customWidth="1"/>
    <col min="7685" max="7685" width="26.5703125" style="5" customWidth="1"/>
    <col min="7686" max="7686" width="16" style="5" customWidth="1"/>
    <col min="7687" max="7687" width="12.7109375" style="5" customWidth="1"/>
    <col min="7688" max="7688" width="11.140625" style="5" customWidth="1"/>
    <col min="7689" max="7689" width="11.5703125" style="5" customWidth="1"/>
    <col min="7690" max="7690" width="11.28515625" style="5" customWidth="1"/>
    <col min="7691" max="7691" width="29" style="5" customWidth="1"/>
    <col min="7692" max="7692" width="12.42578125" style="5" customWidth="1"/>
    <col min="7693" max="7693" width="12.85546875" style="5" customWidth="1"/>
    <col min="7694" max="7694" width="11.28515625" style="5" customWidth="1"/>
    <col min="7695" max="7695" width="14.42578125" style="5" customWidth="1"/>
    <col min="7696" max="7696" width="10.140625" style="5" customWidth="1"/>
    <col min="7697" max="7697" width="10.5703125" style="5" customWidth="1"/>
    <col min="7698" max="7698" width="9.85546875" style="5" customWidth="1"/>
    <col min="7699" max="7699" width="50.28515625" style="5" customWidth="1"/>
    <col min="7700" max="7933" width="11.42578125" style="5"/>
    <col min="7934" max="7934" width="9.5703125" style="5" customWidth="1"/>
    <col min="7935" max="7935" width="9.85546875" style="5" customWidth="1"/>
    <col min="7936" max="7936" width="49.140625" style="5" customWidth="1"/>
    <col min="7937" max="7938" width="21.7109375" style="5" customWidth="1"/>
    <col min="7939" max="7939" width="32.85546875" style="5" customWidth="1"/>
    <col min="7940" max="7940" width="25.5703125" style="5" customWidth="1"/>
    <col min="7941" max="7941" width="26.5703125" style="5" customWidth="1"/>
    <col min="7942" max="7942" width="16" style="5" customWidth="1"/>
    <col min="7943" max="7943" width="12.7109375" style="5" customWidth="1"/>
    <col min="7944" max="7944" width="11.140625" style="5" customWidth="1"/>
    <col min="7945" max="7945" width="11.5703125" style="5" customWidth="1"/>
    <col min="7946" max="7946" width="11.28515625" style="5" customWidth="1"/>
    <col min="7947" max="7947" width="29" style="5" customWidth="1"/>
    <col min="7948" max="7948" width="12.42578125" style="5" customWidth="1"/>
    <col min="7949" max="7949" width="12.85546875" style="5" customWidth="1"/>
    <col min="7950" max="7950" width="11.28515625" style="5" customWidth="1"/>
    <col min="7951" max="7951" width="14.42578125" style="5" customWidth="1"/>
    <col min="7952" max="7952" width="10.140625" style="5" customWidth="1"/>
    <col min="7953" max="7953" width="10.5703125" style="5" customWidth="1"/>
    <col min="7954" max="7954" width="9.85546875" style="5" customWidth="1"/>
    <col min="7955" max="7955" width="50.28515625" style="5" customWidth="1"/>
    <col min="7956" max="8189" width="11.42578125" style="5"/>
    <col min="8190" max="8190" width="9.5703125" style="5" customWidth="1"/>
    <col min="8191" max="8191" width="9.85546875" style="5" customWidth="1"/>
    <col min="8192" max="8192" width="49.140625" style="5" customWidth="1"/>
    <col min="8193" max="8194" width="21.7109375" style="5" customWidth="1"/>
    <col min="8195" max="8195" width="32.85546875" style="5" customWidth="1"/>
    <col min="8196" max="8196" width="25.5703125" style="5" customWidth="1"/>
    <col min="8197" max="8197" width="26.5703125" style="5" customWidth="1"/>
    <col min="8198" max="8198" width="16" style="5" customWidth="1"/>
    <col min="8199" max="8199" width="12.7109375" style="5" customWidth="1"/>
    <col min="8200" max="8200" width="11.140625" style="5" customWidth="1"/>
    <col min="8201" max="8201" width="11.5703125" style="5" customWidth="1"/>
    <col min="8202" max="8202" width="11.28515625" style="5" customWidth="1"/>
    <col min="8203" max="8203" width="29" style="5" customWidth="1"/>
    <col min="8204" max="8204" width="12.42578125" style="5" customWidth="1"/>
    <col min="8205" max="8205" width="12.85546875" style="5" customWidth="1"/>
    <col min="8206" max="8206" width="11.28515625" style="5" customWidth="1"/>
    <col min="8207" max="8207" width="14.42578125" style="5" customWidth="1"/>
    <col min="8208" max="8208" width="10.140625" style="5" customWidth="1"/>
    <col min="8209" max="8209" width="10.5703125" style="5" customWidth="1"/>
    <col min="8210" max="8210" width="9.85546875" style="5" customWidth="1"/>
    <col min="8211" max="8211" width="50.28515625" style="5" customWidth="1"/>
    <col min="8212" max="8445" width="11.42578125" style="5"/>
    <col min="8446" max="8446" width="9.5703125" style="5" customWidth="1"/>
    <col min="8447" max="8447" width="9.85546875" style="5" customWidth="1"/>
    <col min="8448" max="8448" width="49.140625" style="5" customWidth="1"/>
    <col min="8449" max="8450" width="21.7109375" style="5" customWidth="1"/>
    <col min="8451" max="8451" width="32.85546875" style="5" customWidth="1"/>
    <col min="8452" max="8452" width="25.5703125" style="5" customWidth="1"/>
    <col min="8453" max="8453" width="26.5703125" style="5" customWidth="1"/>
    <col min="8454" max="8454" width="16" style="5" customWidth="1"/>
    <col min="8455" max="8455" width="12.7109375" style="5" customWidth="1"/>
    <col min="8456" max="8456" width="11.140625" style="5" customWidth="1"/>
    <col min="8457" max="8457" width="11.5703125" style="5" customWidth="1"/>
    <col min="8458" max="8458" width="11.28515625" style="5" customWidth="1"/>
    <col min="8459" max="8459" width="29" style="5" customWidth="1"/>
    <col min="8460" max="8460" width="12.42578125" style="5" customWidth="1"/>
    <col min="8461" max="8461" width="12.85546875" style="5" customWidth="1"/>
    <col min="8462" max="8462" width="11.28515625" style="5" customWidth="1"/>
    <col min="8463" max="8463" width="14.42578125" style="5" customWidth="1"/>
    <col min="8464" max="8464" width="10.140625" style="5" customWidth="1"/>
    <col min="8465" max="8465" width="10.5703125" style="5" customWidth="1"/>
    <col min="8466" max="8466" width="9.85546875" style="5" customWidth="1"/>
    <col min="8467" max="8467" width="50.28515625" style="5" customWidth="1"/>
    <col min="8468" max="8701" width="11.42578125" style="5"/>
    <col min="8702" max="8702" width="9.5703125" style="5" customWidth="1"/>
    <col min="8703" max="8703" width="9.85546875" style="5" customWidth="1"/>
    <col min="8704" max="8704" width="49.140625" style="5" customWidth="1"/>
    <col min="8705" max="8706" width="21.7109375" style="5" customWidth="1"/>
    <col min="8707" max="8707" width="32.85546875" style="5" customWidth="1"/>
    <col min="8708" max="8708" width="25.5703125" style="5" customWidth="1"/>
    <col min="8709" max="8709" width="26.5703125" style="5" customWidth="1"/>
    <col min="8710" max="8710" width="16" style="5" customWidth="1"/>
    <col min="8711" max="8711" width="12.7109375" style="5" customWidth="1"/>
    <col min="8712" max="8712" width="11.140625" style="5" customWidth="1"/>
    <col min="8713" max="8713" width="11.5703125" style="5" customWidth="1"/>
    <col min="8714" max="8714" width="11.28515625" style="5" customWidth="1"/>
    <col min="8715" max="8715" width="29" style="5" customWidth="1"/>
    <col min="8716" max="8716" width="12.42578125" style="5" customWidth="1"/>
    <col min="8717" max="8717" width="12.85546875" style="5" customWidth="1"/>
    <col min="8718" max="8718" width="11.28515625" style="5" customWidth="1"/>
    <col min="8719" max="8719" width="14.42578125" style="5" customWidth="1"/>
    <col min="8720" max="8720" width="10.140625" style="5" customWidth="1"/>
    <col min="8721" max="8721" width="10.5703125" style="5" customWidth="1"/>
    <col min="8722" max="8722" width="9.85546875" style="5" customWidth="1"/>
    <col min="8723" max="8723" width="50.28515625" style="5" customWidth="1"/>
    <col min="8724" max="8957" width="11.42578125" style="5"/>
    <col min="8958" max="8958" width="9.5703125" style="5" customWidth="1"/>
    <col min="8959" max="8959" width="9.85546875" style="5" customWidth="1"/>
    <col min="8960" max="8960" width="49.140625" style="5" customWidth="1"/>
    <col min="8961" max="8962" width="21.7109375" style="5" customWidth="1"/>
    <col min="8963" max="8963" width="32.85546875" style="5" customWidth="1"/>
    <col min="8964" max="8964" width="25.5703125" style="5" customWidth="1"/>
    <col min="8965" max="8965" width="26.5703125" style="5" customWidth="1"/>
    <col min="8966" max="8966" width="16" style="5" customWidth="1"/>
    <col min="8967" max="8967" width="12.7109375" style="5" customWidth="1"/>
    <col min="8968" max="8968" width="11.140625" style="5" customWidth="1"/>
    <col min="8969" max="8969" width="11.5703125" style="5" customWidth="1"/>
    <col min="8970" max="8970" width="11.28515625" style="5" customWidth="1"/>
    <col min="8971" max="8971" width="29" style="5" customWidth="1"/>
    <col min="8972" max="8972" width="12.42578125" style="5" customWidth="1"/>
    <col min="8973" max="8973" width="12.85546875" style="5" customWidth="1"/>
    <col min="8974" max="8974" width="11.28515625" style="5" customWidth="1"/>
    <col min="8975" max="8975" width="14.42578125" style="5" customWidth="1"/>
    <col min="8976" max="8976" width="10.140625" style="5" customWidth="1"/>
    <col min="8977" max="8977" width="10.5703125" style="5" customWidth="1"/>
    <col min="8978" max="8978" width="9.85546875" style="5" customWidth="1"/>
    <col min="8979" max="8979" width="50.28515625" style="5" customWidth="1"/>
    <col min="8980" max="9213" width="11.42578125" style="5"/>
    <col min="9214" max="9214" width="9.5703125" style="5" customWidth="1"/>
    <col min="9215" max="9215" width="9.85546875" style="5" customWidth="1"/>
    <col min="9216" max="9216" width="49.140625" style="5" customWidth="1"/>
    <col min="9217" max="9218" width="21.7109375" style="5" customWidth="1"/>
    <col min="9219" max="9219" width="32.85546875" style="5" customWidth="1"/>
    <col min="9220" max="9220" width="25.5703125" style="5" customWidth="1"/>
    <col min="9221" max="9221" width="26.5703125" style="5" customWidth="1"/>
    <col min="9222" max="9222" width="16" style="5" customWidth="1"/>
    <col min="9223" max="9223" width="12.7109375" style="5" customWidth="1"/>
    <col min="9224" max="9224" width="11.140625" style="5" customWidth="1"/>
    <col min="9225" max="9225" width="11.5703125" style="5" customWidth="1"/>
    <col min="9226" max="9226" width="11.28515625" style="5" customWidth="1"/>
    <col min="9227" max="9227" width="29" style="5" customWidth="1"/>
    <col min="9228" max="9228" width="12.42578125" style="5" customWidth="1"/>
    <col min="9229" max="9229" width="12.85546875" style="5" customWidth="1"/>
    <col min="9230" max="9230" width="11.28515625" style="5" customWidth="1"/>
    <col min="9231" max="9231" width="14.42578125" style="5" customWidth="1"/>
    <col min="9232" max="9232" width="10.140625" style="5" customWidth="1"/>
    <col min="9233" max="9233" width="10.5703125" style="5" customWidth="1"/>
    <col min="9234" max="9234" width="9.85546875" style="5" customWidth="1"/>
    <col min="9235" max="9235" width="50.28515625" style="5" customWidth="1"/>
    <col min="9236" max="9469" width="11.42578125" style="5"/>
    <col min="9470" max="9470" width="9.5703125" style="5" customWidth="1"/>
    <col min="9471" max="9471" width="9.85546875" style="5" customWidth="1"/>
    <col min="9472" max="9472" width="49.140625" style="5" customWidth="1"/>
    <col min="9473" max="9474" width="21.7109375" style="5" customWidth="1"/>
    <col min="9475" max="9475" width="32.85546875" style="5" customWidth="1"/>
    <col min="9476" max="9476" width="25.5703125" style="5" customWidth="1"/>
    <col min="9477" max="9477" width="26.5703125" style="5" customWidth="1"/>
    <col min="9478" max="9478" width="16" style="5" customWidth="1"/>
    <col min="9479" max="9479" width="12.7109375" style="5" customWidth="1"/>
    <col min="9480" max="9480" width="11.140625" style="5" customWidth="1"/>
    <col min="9481" max="9481" width="11.5703125" style="5" customWidth="1"/>
    <col min="9482" max="9482" width="11.28515625" style="5" customWidth="1"/>
    <col min="9483" max="9483" width="29" style="5" customWidth="1"/>
    <col min="9484" max="9484" width="12.42578125" style="5" customWidth="1"/>
    <col min="9485" max="9485" width="12.85546875" style="5" customWidth="1"/>
    <col min="9486" max="9486" width="11.28515625" style="5" customWidth="1"/>
    <col min="9487" max="9487" width="14.42578125" style="5" customWidth="1"/>
    <col min="9488" max="9488" width="10.140625" style="5" customWidth="1"/>
    <col min="9489" max="9489" width="10.5703125" style="5" customWidth="1"/>
    <col min="9490" max="9490" width="9.85546875" style="5" customWidth="1"/>
    <col min="9491" max="9491" width="50.28515625" style="5" customWidth="1"/>
    <col min="9492" max="9725" width="11.42578125" style="5"/>
    <col min="9726" max="9726" width="9.5703125" style="5" customWidth="1"/>
    <col min="9727" max="9727" width="9.85546875" style="5" customWidth="1"/>
    <col min="9728" max="9728" width="49.140625" style="5" customWidth="1"/>
    <col min="9729" max="9730" width="21.7109375" style="5" customWidth="1"/>
    <col min="9731" max="9731" width="32.85546875" style="5" customWidth="1"/>
    <col min="9732" max="9732" width="25.5703125" style="5" customWidth="1"/>
    <col min="9733" max="9733" width="26.5703125" style="5" customWidth="1"/>
    <col min="9734" max="9734" width="16" style="5" customWidth="1"/>
    <col min="9735" max="9735" width="12.7109375" style="5" customWidth="1"/>
    <col min="9736" max="9736" width="11.140625" style="5" customWidth="1"/>
    <col min="9737" max="9737" width="11.5703125" style="5" customWidth="1"/>
    <col min="9738" max="9738" width="11.28515625" style="5" customWidth="1"/>
    <col min="9739" max="9739" width="29" style="5" customWidth="1"/>
    <col min="9740" max="9740" width="12.42578125" style="5" customWidth="1"/>
    <col min="9741" max="9741" width="12.85546875" style="5" customWidth="1"/>
    <col min="9742" max="9742" width="11.28515625" style="5" customWidth="1"/>
    <col min="9743" max="9743" width="14.42578125" style="5" customWidth="1"/>
    <col min="9744" max="9744" width="10.140625" style="5" customWidth="1"/>
    <col min="9745" max="9745" width="10.5703125" style="5" customWidth="1"/>
    <col min="9746" max="9746" width="9.85546875" style="5" customWidth="1"/>
    <col min="9747" max="9747" width="50.28515625" style="5" customWidth="1"/>
    <col min="9748" max="9981" width="11.42578125" style="5"/>
    <col min="9982" max="9982" width="9.5703125" style="5" customWidth="1"/>
    <col min="9983" max="9983" width="9.85546875" style="5" customWidth="1"/>
    <col min="9984" max="9984" width="49.140625" style="5" customWidth="1"/>
    <col min="9985" max="9986" width="21.7109375" style="5" customWidth="1"/>
    <col min="9987" max="9987" width="32.85546875" style="5" customWidth="1"/>
    <col min="9988" max="9988" width="25.5703125" style="5" customWidth="1"/>
    <col min="9989" max="9989" width="26.5703125" style="5" customWidth="1"/>
    <col min="9990" max="9990" width="16" style="5" customWidth="1"/>
    <col min="9991" max="9991" width="12.7109375" style="5" customWidth="1"/>
    <col min="9992" max="9992" width="11.140625" style="5" customWidth="1"/>
    <col min="9993" max="9993" width="11.5703125" style="5" customWidth="1"/>
    <col min="9994" max="9994" width="11.28515625" style="5" customWidth="1"/>
    <col min="9995" max="9995" width="29" style="5" customWidth="1"/>
    <col min="9996" max="9996" width="12.42578125" style="5" customWidth="1"/>
    <col min="9997" max="9997" width="12.85546875" style="5" customWidth="1"/>
    <col min="9998" max="9998" width="11.28515625" style="5" customWidth="1"/>
    <col min="9999" max="9999" width="14.42578125" style="5" customWidth="1"/>
    <col min="10000" max="10000" width="10.140625" style="5" customWidth="1"/>
    <col min="10001" max="10001" width="10.5703125" style="5" customWidth="1"/>
    <col min="10002" max="10002" width="9.85546875" style="5" customWidth="1"/>
    <col min="10003" max="10003" width="50.28515625" style="5" customWidth="1"/>
    <col min="10004" max="10237" width="11.42578125" style="5"/>
    <col min="10238" max="10238" width="9.5703125" style="5" customWidth="1"/>
    <col min="10239" max="10239" width="9.85546875" style="5" customWidth="1"/>
    <col min="10240" max="10240" width="49.140625" style="5" customWidth="1"/>
    <col min="10241" max="10242" width="21.7109375" style="5" customWidth="1"/>
    <col min="10243" max="10243" width="32.85546875" style="5" customWidth="1"/>
    <col min="10244" max="10244" width="25.5703125" style="5" customWidth="1"/>
    <col min="10245" max="10245" width="26.5703125" style="5" customWidth="1"/>
    <col min="10246" max="10246" width="16" style="5" customWidth="1"/>
    <col min="10247" max="10247" width="12.7109375" style="5" customWidth="1"/>
    <col min="10248" max="10248" width="11.140625" style="5" customWidth="1"/>
    <col min="10249" max="10249" width="11.5703125" style="5" customWidth="1"/>
    <col min="10250" max="10250" width="11.28515625" style="5" customWidth="1"/>
    <col min="10251" max="10251" width="29" style="5" customWidth="1"/>
    <col min="10252" max="10252" width="12.42578125" style="5" customWidth="1"/>
    <col min="10253" max="10253" width="12.85546875" style="5" customWidth="1"/>
    <col min="10254" max="10254" width="11.28515625" style="5" customWidth="1"/>
    <col min="10255" max="10255" width="14.42578125" style="5" customWidth="1"/>
    <col min="10256" max="10256" width="10.140625" style="5" customWidth="1"/>
    <col min="10257" max="10257" width="10.5703125" style="5" customWidth="1"/>
    <col min="10258" max="10258" width="9.85546875" style="5" customWidth="1"/>
    <col min="10259" max="10259" width="50.28515625" style="5" customWidth="1"/>
    <col min="10260" max="10493" width="11.42578125" style="5"/>
    <col min="10494" max="10494" width="9.5703125" style="5" customWidth="1"/>
    <col min="10495" max="10495" width="9.85546875" style="5" customWidth="1"/>
    <col min="10496" max="10496" width="49.140625" style="5" customWidth="1"/>
    <col min="10497" max="10498" width="21.7109375" style="5" customWidth="1"/>
    <col min="10499" max="10499" width="32.85546875" style="5" customWidth="1"/>
    <col min="10500" max="10500" width="25.5703125" style="5" customWidth="1"/>
    <col min="10501" max="10501" width="26.5703125" style="5" customWidth="1"/>
    <col min="10502" max="10502" width="16" style="5" customWidth="1"/>
    <col min="10503" max="10503" width="12.7109375" style="5" customWidth="1"/>
    <col min="10504" max="10504" width="11.140625" style="5" customWidth="1"/>
    <col min="10505" max="10505" width="11.5703125" style="5" customWidth="1"/>
    <col min="10506" max="10506" width="11.28515625" style="5" customWidth="1"/>
    <col min="10507" max="10507" width="29" style="5" customWidth="1"/>
    <col min="10508" max="10508" width="12.42578125" style="5" customWidth="1"/>
    <col min="10509" max="10509" width="12.85546875" style="5" customWidth="1"/>
    <col min="10510" max="10510" width="11.28515625" style="5" customWidth="1"/>
    <col min="10511" max="10511" width="14.42578125" style="5" customWidth="1"/>
    <col min="10512" max="10512" width="10.140625" style="5" customWidth="1"/>
    <col min="10513" max="10513" width="10.5703125" style="5" customWidth="1"/>
    <col min="10514" max="10514" width="9.85546875" style="5" customWidth="1"/>
    <col min="10515" max="10515" width="50.28515625" style="5" customWidth="1"/>
    <col min="10516" max="10749" width="11.42578125" style="5"/>
    <col min="10750" max="10750" width="9.5703125" style="5" customWidth="1"/>
    <col min="10751" max="10751" width="9.85546875" style="5" customWidth="1"/>
    <col min="10752" max="10752" width="49.140625" style="5" customWidth="1"/>
    <col min="10753" max="10754" width="21.7109375" style="5" customWidth="1"/>
    <col min="10755" max="10755" width="32.85546875" style="5" customWidth="1"/>
    <col min="10756" max="10756" width="25.5703125" style="5" customWidth="1"/>
    <col min="10757" max="10757" width="26.5703125" style="5" customWidth="1"/>
    <col min="10758" max="10758" width="16" style="5" customWidth="1"/>
    <col min="10759" max="10759" width="12.7109375" style="5" customWidth="1"/>
    <col min="10760" max="10760" width="11.140625" style="5" customWidth="1"/>
    <col min="10761" max="10761" width="11.5703125" style="5" customWidth="1"/>
    <col min="10762" max="10762" width="11.28515625" style="5" customWidth="1"/>
    <col min="10763" max="10763" width="29" style="5" customWidth="1"/>
    <col min="10764" max="10764" width="12.42578125" style="5" customWidth="1"/>
    <col min="10765" max="10765" width="12.85546875" style="5" customWidth="1"/>
    <col min="10766" max="10766" width="11.28515625" style="5" customWidth="1"/>
    <col min="10767" max="10767" width="14.42578125" style="5" customWidth="1"/>
    <col min="10768" max="10768" width="10.140625" style="5" customWidth="1"/>
    <col min="10769" max="10769" width="10.5703125" style="5" customWidth="1"/>
    <col min="10770" max="10770" width="9.85546875" style="5" customWidth="1"/>
    <col min="10771" max="10771" width="50.28515625" style="5" customWidth="1"/>
    <col min="10772" max="11005" width="11.42578125" style="5"/>
    <col min="11006" max="11006" width="9.5703125" style="5" customWidth="1"/>
    <col min="11007" max="11007" width="9.85546875" style="5" customWidth="1"/>
    <col min="11008" max="11008" width="49.140625" style="5" customWidth="1"/>
    <col min="11009" max="11010" width="21.7109375" style="5" customWidth="1"/>
    <col min="11011" max="11011" width="32.85546875" style="5" customWidth="1"/>
    <col min="11012" max="11012" width="25.5703125" style="5" customWidth="1"/>
    <col min="11013" max="11013" width="26.5703125" style="5" customWidth="1"/>
    <col min="11014" max="11014" width="16" style="5" customWidth="1"/>
    <col min="11015" max="11015" width="12.7109375" style="5" customWidth="1"/>
    <col min="11016" max="11016" width="11.140625" style="5" customWidth="1"/>
    <col min="11017" max="11017" width="11.5703125" style="5" customWidth="1"/>
    <col min="11018" max="11018" width="11.28515625" style="5" customWidth="1"/>
    <col min="11019" max="11019" width="29" style="5" customWidth="1"/>
    <col min="11020" max="11020" width="12.42578125" style="5" customWidth="1"/>
    <col min="11021" max="11021" width="12.85546875" style="5" customWidth="1"/>
    <col min="11022" max="11022" width="11.28515625" style="5" customWidth="1"/>
    <col min="11023" max="11023" width="14.42578125" style="5" customWidth="1"/>
    <col min="11024" max="11024" width="10.140625" style="5" customWidth="1"/>
    <col min="11025" max="11025" width="10.5703125" style="5" customWidth="1"/>
    <col min="11026" max="11026" width="9.85546875" style="5" customWidth="1"/>
    <col min="11027" max="11027" width="50.28515625" style="5" customWidth="1"/>
    <col min="11028" max="11261" width="11.42578125" style="5"/>
    <col min="11262" max="11262" width="9.5703125" style="5" customWidth="1"/>
    <col min="11263" max="11263" width="9.85546875" style="5" customWidth="1"/>
    <col min="11264" max="11264" width="49.140625" style="5" customWidth="1"/>
    <col min="11265" max="11266" width="21.7109375" style="5" customWidth="1"/>
    <col min="11267" max="11267" width="32.85546875" style="5" customWidth="1"/>
    <col min="11268" max="11268" width="25.5703125" style="5" customWidth="1"/>
    <col min="11269" max="11269" width="26.5703125" style="5" customWidth="1"/>
    <col min="11270" max="11270" width="16" style="5" customWidth="1"/>
    <col min="11271" max="11271" width="12.7109375" style="5" customWidth="1"/>
    <col min="11272" max="11272" width="11.140625" style="5" customWidth="1"/>
    <col min="11273" max="11273" width="11.5703125" style="5" customWidth="1"/>
    <col min="11274" max="11274" width="11.28515625" style="5" customWidth="1"/>
    <col min="11275" max="11275" width="29" style="5" customWidth="1"/>
    <col min="11276" max="11276" width="12.42578125" style="5" customWidth="1"/>
    <col min="11277" max="11277" width="12.85546875" style="5" customWidth="1"/>
    <col min="11278" max="11278" width="11.28515625" style="5" customWidth="1"/>
    <col min="11279" max="11279" width="14.42578125" style="5" customWidth="1"/>
    <col min="11280" max="11280" width="10.140625" style="5" customWidth="1"/>
    <col min="11281" max="11281" width="10.5703125" style="5" customWidth="1"/>
    <col min="11282" max="11282" width="9.85546875" style="5" customWidth="1"/>
    <col min="11283" max="11283" width="50.28515625" style="5" customWidth="1"/>
    <col min="11284" max="11517" width="11.42578125" style="5"/>
    <col min="11518" max="11518" width="9.5703125" style="5" customWidth="1"/>
    <col min="11519" max="11519" width="9.85546875" style="5" customWidth="1"/>
    <col min="11520" max="11520" width="49.140625" style="5" customWidth="1"/>
    <col min="11521" max="11522" width="21.7109375" style="5" customWidth="1"/>
    <col min="11523" max="11523" width="32.85546875" style="5" customWidth="1"/>
    <col min="11524" max="11524" width="25.5703125" style="5" customWidth="1"/>
    <col min="11525" max="11525" width="26.5703125" style="5" customWidth="1"/>
    <col min="11526" max="11526" width="16" style="5" customWidth="1"/>
    <col min="11527" max="11527" width="12.7109375" style="5" customWidth="1"/>
    <col min="11528" max="11528" width="11.140625" style="5" customWidth="1"/>
    <col min="11529" max="11529" width="11.5703125" style="5" customWidth="1"/>
    <col min="11530" max="11530" width="11.28515625" style="5" customWidth="1"/>
    <col min="11531" max="11531" width="29" style="5" customWidth="1"/>
    <col min="11532" max="11532" width="12.42578125" style="5" customWidth="1"/>
    <col min="11533" max="11533" width="12.85546875" style="5" customWidth="1"/>
    <col min="11534" max="11534" width="11.28515625" style="5" customWidth="1"/>
    <col min="11535" max="11535" width="14.42578125" style="5" customWidth="1"/>
    <col min="11536" max="11536" width="10.140625" style="5" customWidth="1"/>
    <col min="11537" max="11537" width="10.5703125" style="5" customWidth="1"/>
    <col min="11538" max="11538" width="9.85546875" style="5" customWidth="1"/>
    <col min="11539" max="11539" width="50.28515625" style="5" customWidth="1"/>
    <col min="11540" max="11773" width="11.42578125" style="5"/>
    <col min="11774" max="11774" width="9.5703125" style="5" customWidth="1"/>
    <col min="11775" max="11775" width="9.85546875" style="5" customWidth="1"/>
    <col min="11776" max="11776" width="49.140625" style="5" customWidth="1"/>
    <col min="11777" max="11778" width="21.7109375" style="5" customWidth="1"/>
    <col min="11779" max="11779" width="32.85546875" style="5" customWidth="1"/>
    <col min="11780" max="11780" width="25.5703125" style="5" customWidth="1"/>
    <col min="11781" max="11781" width="26.5703125" style="5" customWidth="1"/>
    <col min="11782" max="11782" width="16" style="5" customWidth="1"/>
    <col min="11783" max="11783" width="12.7109375" style="5" customWidth="1"/>
    <col min="11784" max="11784" width="11.140625" style="5" customWidth="1"/>
    <col min="11785" max="11785" width="11.5703125" style="5" customWidth="1"/>
    <col min="11786" max="11786" width="11.28515625" style="5" customWidth="1"/>
    <col min="11787" max="11787" width="29" style="5" customWidth="1"/>
    <col min="11788" max="11788" width="12.42578125" style="5" customWidth="1"/>
    <col min="11789" max="11789" width="12.85546875" style="5" customWidth="1"/>
    <col min="11790" max="11790" width="11.28515625" style="5" customWidth="1"/>
    <col min="11791" max="11791" width="14.42578125" style="5" customWidth="1"/>
    <col min="11792" max="11792" width="10.140625" style="5" customWidth="1"/>
    <col min="11793" max="11793" width="10.5703125" style="5" customWidth="1"/>
    <col min="11794" max="11794" width="9.85546875" style="5" customWidth="1"/>
    <col min="11795" max="11795" width="50.28515625" style="5" customWidth="1"/>
    <col min="11796" max="12029" width="11.42578125" style="5"/>
    <col min="12030" max="12030" width="9.5703125" style="5" customWidth="1"/>
    <col min="12031" max="12031" width="9.85546875" style="5" customWidth="1"/>
    <col min="12032" max="12032" width="49.140625" style="5" customWidth="1"/>
    <col min="12033" max="12034" width="21.7109375" style="5" customWidth="1"/>
    <col min="12035" max="12035" width="32.85546875" style="5" customWidth="1"/>
    <col min="12036" max="12036" width="25.5703125" style="5" customWidth="1"/>
    <col min="12037" max="12037" width="26.5703125" style="5" customWidth="1"/>
    <col min="12038" max="12038" width="16" style="5" customWidth="1"/>
    <col min="12039" max="12039" width="12.7109375" style="5" customWidth="1"/>
    <col min="12040" max="12040" width="11.140625" style="5" customWidth="1"/>
    <col min="12041" max="12041" width="11.5703125" style="5" customWidth="1"/>
    <col min="12042" max="12042" width="11.28515625" style="5" customWidth="1"/>
    <col min="12043" max="12043" width="29" style="5" customWidth="1"/>
    <col min="12044" max="12044" width="12.42578125" style="5" customWidth="1"/>
    <col min="12045" max="12045" width="12.85546875" style="5" customWidth="1"/>
    <col min="12046" max="12046" width="11.28515625" style="5" customWidth="1"/>
    <col min="12047" max="12047" width="14.42578125" style="5" customWidth="1"/>
    <col min="12048" max="12048" width="10.140625" style="5" customWidth="1"/>
    <col min="12049" max="12049" width="10.5703125" style="5" customWidth="1"/>
    <col min="12050" max="12050" width="9.85546875" style="5" customWidth="1"/>
    <col min="12051" max="12051" width="50.28515625" style="5" customWidth="1"/>
    <col min="12052" max="12285" width="11.42578125" style="5"/>
    <col min="12286" max="12286" width="9.5703125" style="5" customWidth="1"/>
    <col min="12287" max="12287" width="9.85546875" style="5" customWidth="1"/>
    <col min="12288" max="12288" width="49.140625" style="5" customWidth="1"/>
    <col min="12289" max="12290" width="21.7109375" style="5" customWidth="1"/>
    <col min="12291" max="12291" width="32.85546875" style="5" customWidth="1"/>
    <col min="12292" max="12292" width="25.5703125" style="5" customWidth="1"/>
    <col min="12293" max="12293" width="26.5703125" style="5" customWidth="1"/>
    <col min="12294" max="12294" width="16" style="5" customWidth="1"/>
    <col min="12295" max="12295" width="12.7109375" style="5" customWidth="1"/>
    <col min="12296" max="12296" width="11.140625" style="5" customWidth="1"/>
    <col min="12297" max="12297" width="11.5703125" style="5" customWidth="1"/>
    <col min="12298" max="12298" width="11.28515625" style="5" customWidth="1"/>
    <col min="12299" max="12299" width="29" style="5" customWidth="1"/>
    <col min="12300" max="12300" width="12.42578125" style="5" customWidth="1"/>
    <col min="12301" max="12301" width="12.85546875" style="5" customWidth="1"/>
    <col min="12302" max="12302" width="11.28515625" style="5" customWidth="1"/>
    <col min="12303" max="12303" width="14.42578125" style="5" customWidth="1"/>
    <col min="12304" max="12304" width="10.140625" style="5" customWidth="1"/>
    <col min="12305" max="12305" width="10.5703125" style="5" customWidth="1"/>
    <col min="12306" max="12306" width="9.85546875" style="5" customWidth="1"/>
    <col min="12307" max="12307" width="50.28515625" style="5" customWidth="1"/>
    <col min="12308" max="12541" width="11.42578125" style="5"/>
    <col min="12542" max="12542" width="9.5703125" style="5" customWidth="1"/>
    <col min="12543" max="12543" width="9.85546875" style="5" customWidth="1"/>
    <col min="12544" max="12544" width="49.140625" style="5" customWidth="1"/>
    <col min="12545" max="12546" width="21.7109375" style="5" customWidth="1"/>
    <col min="12547" max="12547" width="32.85546875" style="5" customWidth="1"/>
    <col min="12548" max="12548" width="25.5703125" style="5" customWidth="1"/>
    <col min="12549" max="12549" width="26.5703125" style="5" customWidth="1"/>
    <col min="12550" max="12550" width="16" style="5" customWidth="1"/>
    <col min="12551" max="12551" width="12.7109375" style="5" customWidth="1"/>
    <col min="12552" max="12552" width="11.140625" style="5" customWidth="1"/>
    <col min="12553" max="12553" width="11.5703125" style="5" customWidth="1"/>
    <col min="12554" max="12554" width="11.28515625" style="5" customWidth="1"/>
    <col min="12555" max="12555" width="29" style="5" customWidth="1"/>
    <col min="12556" max="12556" width="12.42578125" style="5" customWidth="1"/>
    <col min="12557" max="12557" width="12.85546875" style="5" customWidth="1"/>
    <col min="12558" max="12558" width="11.28515625" style="5" customWidth="1"/>
    <col min="12559" max="12559" width="14.42578125" style="5" customWidth="1"/>
    <col min="12560" max="12560" width="10.140625" style="5" customWidth="1"/>
    <col min="12561" max="12561" width="10.5703125" style="5" customWidth="1"/>
    <col min="12562" max="12562" width="9.85546875" style="5" customWidth="1"/>
    <col min="12563" max="12563" width="50.28515625" style="5" customWidth="1"/>
    <col min="12564" max="12797" width="11.42578125" style="5"/>
    <col min="12798" max="12798" width="9.5703125" style="5" customWidth="1"/>
    <col min="12799" max="12799" width="9.85546875" style="5" customWidth="1"/>
    <col min="12800" max="12800" width="49.140625" style="5" customWidth="1"/>
    <col min="12801" max="12802" width="21.7109375" style="5" customWidth="1"/>
    <col min="12803" max="12803" width="32.85546875" style="5" customWidth="1"/>
    <col min="12804" max="12804" width="25.5703125" style="5" customWidth="1"/>
    <col min="12805" max="12805" width="26.5703125" style="5" customWidth="1"/>
    <col min="12806" max="12806" width="16" style="5" customWidth="1"/>
    <col min="12807" max="12807" width="12.7109375" style="5" customWidth="1"/>
    <col min="12808" max="12808" width="11.140625" style="5" customWidth="1"/>
    <col min="12809" max="12809" width="11.5703125" style="5" customWidth="1"/>
    <col min="12810" max="12810" width="11.28515625" style="5" customWidth="1"/>
    <col min="12811" max="12811" width="29" style="5" customWidth="1"/>
    <col min="12812" max="12812" width="12.42578125" style="5" customWidth="1"/>
    <col min="12813" max="12813" width="12.85546875" style="5" customWidth="1"/>
    <col min="12814" max="12814" width="11.28515625" style="5" customWidth="1"/>
    <col min="12815" max="12815" width="14.42578125" style="5" customWidth="1"/>
    <col min="12816" max="12816" width="10.140625" style="5" customWidth="1"/>
    <col min="12817" max="12817" width="10.5703125" style="5" customWidth="1"/>
    <col min="12818" max="12818" width="9.85546875" style="5" customWidth="1"/>
    <col min="12819" max="12819" width="50.28515625" style="5" customWidth="1"/>
    <col min="12820" max="13053" width="11.42578125" style="5"/>
    <col min="13054" max="13054" width="9.5703125" style="5" customWidth="1"/>
    <col min="13055" max="13055" width="9.85546875" style="5" customWidth="1"/>
    <col min="13056" max="13056" width="49.140625" style="5" customWidth="1"/>
    <col min="13057" max="13058" width="21.7109375" style="5" customWidth="1"/>
    <col min="13059" max="13059" width="32.85546875" style="5" customWidth="1"/>
    <col min="13060" max="13060" width="25.5703125" style="5" customWidth="1"/>
    <col min="13061" max="13061" width="26.5703125" style="5" customWidth="1"/>
    <col min="13062" max="13062" width="16" style="5" customWidth="1"/>
    <col min="13063" max="13063" width="12.7109375" style="5" customWidth="1"/>
    <col min="13064" max="13064" width="11.140625" style="5" customWidth="1"/>
    <col min="13065" max="13065" width="11.5703125" style="5" customWidth="1"/>
    <col min="13066" max="13066" width="11.28515625" style="5" customWidth="1"/>
    <col min="13067" max="13067" width="29" style="5" customWidth="1"/>
    <col min="13068" max="13068" width="12.42578125" style="5" customWidth="1"/>
    <col min="13069" max="13069" width="12.85546875" style="5" customWidth="1"/>
    <col min="13070" max="13070" width="11.28515625" style="5" customWidth="1"/>
    <col min="13071" max="13071" width="14.42578125" style="5" customWidth="1"/>
    <col min="13072" max="13072" width="10.140625" style="5" customWidth="1"/>
    <col min="13073" max="13073" width="10.5703125" style="5" customWidth="1"/>
    <col min="13074" max="13074" width="9.85546875" style="5" customWidth="1"/>
    <col min="13075" max="13075" width="50.28515625" style="5" customWidth="1"/>
    <col min="13076" max="13309" width="11.42578125" style="5"/>
    <col min="13310" max="13310" width="9.5703125" style="5" customWidth="1"/>
    <col min="13311" max="13311" width="9.85546875" style="5" customWidth="1"/>
    <col min="13312" max="13312" width="49.140625" style="5" customWidth="1"/>
    <col min="13313" max="13314" width="21.7109375" style="5" customWidth="1"/>
    <col min="13315" max="13315" width="32.85546875" style="5" customWidth="1"/>
    <col min="13316" max="13316" width="25.5703125" style="5" customWidth="1"/>
    <col min="13317" max="13317" width="26.5703125" style="5" customWidth="1"/>
    <col min="13318" max="13318" width="16" style="5" customWidth="1"/>
    <col min="13319" max="13319" width="12.7109375" style="5" customWidth="1"/>
    <col min="13320" max="13320" width="11.140625" style="5" customWidth="1"/>
    <col min="13321" max="13321" width="11.5703125" style="5" customWidth="1"/>
    <col min="13322" max="13322" width="11.28515625" style="5" customWidth="1"/>
    <col min="13323" max="13323" width="29" style="5" customWidth="1"/>
    <col min="13324" max="13324" width="12.42578125" style="5" customWidth="1"/>
    <col min="13325" max="13325" width="12.85546875" style="5" customWidth="1"/>
    <col min="13326" max="13326" width="11.28515625" style="5" customWidth="1"/>
    <col min="13327" max="13327" width="14.42578125" style="5" customWidth="1"/>
    <col min="13328" max="13328" width="10.140625" style="5" customWidth="1"/>
    <col min="13329" max="13329" width="10.5703125" style="5" customWidth="1"/>
    <col min="13330" max="13330" width="9.85546875" style="5" customWidth="1"/>
    <col min="13331" max="13331" width="50.28515625" style="5" customWidth="1"/>
    <col min="13332" max="13565" width="11.42578125" style="5"/>
    <col min="13566" max="13566" width="9.5703125" style="5" customWidth="1"/>
    <col min="13567" max="13567" width="9.85546875" style="5" customWidth="1"/>
    <col min="13568" max="13568" width="49.140625" style="5" customWidth="1"/>
    <col min="13569" max="13570" width="21.7109375" style="5" customWidth="1"/>
    <col min="13571" max="13571" width="32.85546875" style="5" customWidth="1"/>
    <col min="13572" max="13572" width="25.5703125" style="5" customWidth="1"/>
    <col min="13573" max="13573" width="26.5703125" style="5" customWidth="1"/>
    <col min="13574" max="13574" width="16" style="5" customWidth="1"/>
    <col min="13575" max="13575" width="12.7109375" style="5" customWidth="1"/>
    <col min="13576" max="13576" width="11.140625" style="5" customWidth="1"/>
    <col min="13577" max="13577" width="11.5703125" style="5" customWidth="1"/>
    <col min="13578" max="13578" width="11.28515625" style="5" customWidth="1"/>
    <col min="13579" max="13579" width="29" style="5" customWidth="1"/>
    <col min="13580" max="13580" width="12.42578125" style="5" customWidth="1"/>
    <col min="13581" max="13581" width="12.85546875" style="5" customWidth="1"/>
    <col min="13582" max="13582" width="11.28515625" style="5" customWidth="1"/>
    <col min="13583" max="13583" width="14.42578125" style="5" customWidth="1"/>
    <col min="13584" max="13584" width="10.140625" style="5" customWidth="1"/>
    <col min="13585" max="13585" width="10.5703125" style="5" customWidth="1"/>
    <col min="13586" max="13586" width="9.85546875" style="5" customWidth="1"/>
    <col min="13587" max="13587" width="50.28515625" style="5" customWidth="1"/>
    <col min="13588" max="13821" width="11.42578125" style="5"/>
    <col min="13822" max="13822" width="9.5703125" style="5" customWidth="1"/>
    <col min="13823" max="13823" width="9.85546875" style="5" customWidth="1"/>
    <col min="13824" max="13824" width="49.140625" style="5" customWidth="1"/>
    <col min="13825" max="13826" width="21.7109375" style="5" customWidth="1"/>
    <col min="13827" max="13827" width="32.85546875" style="5" customWidth="1"/>
    <col min="13828" max="13828" width="25.5703125" style="5" customWidth="1"/>
    <col min="13829" max="13829" width="26.5703125" style="5" customWidth="1"/>
    <col min="13830" max="13830" width="16" style="5" customWidth="1"/>
    <col min="13831" max="13831" width="12.7109375" style="5" customWidth="1"/>
    <col min="13832" max="13832" width="11.140625" style="5" customWidth="1"/>
    <col min="13833" max="13833" width="11.5703125" style="5" customWidth="1"/>
    <col min="13834" max="13834" width="11.28515625" style="5" customWidth="1"/>
    <col min="13835" max="13835" width="29" style="5" customWidth="1"/>
    <col min="13836" max="13836" width="12.42578125" style="5" customWidth="1"/>
    <col min="13837" max="13837" width="12.85546875" style="5" customWidth="1"/>
    <col min="13838" max="13838" width="11.28515625" style="5" customWidth="1"/>
    <col min="13839" max="13839" width="14.42578125" style="5" customWidth="1"/>
    <col min="13840" max="13840" width="10.140625" style="5" customWidth="1"/>
    <col min="13841" max="13841" width="10.5703125" style="5" customWidth="1"/>
    <col min="13842" max="13842" width="9.85546875" style="5" customWidth="1"/>
    <col min="13843" max="13843" width="50.28515625" style="5" customWidth="1"/>
    <col min="13844" max="14077" width="11.42578125" style="5"/>
    <col min="14078" max="14078" width="9.5703125" style="5" customWidth="1"/>
    <col min="14079" max="14079" width="9.85546875" style="5" customWidth="1"/>
    <col min="14080" max="14080" width="49.140625" style="5" customWidth="1"/>
    <col min="14081" max="14082" width="21.7109375" style="5" customWidth="1"/>
    <col min="14083" max="14083" width="32.85546875" style="5" customWidth="1"/>
    <col min="14084" max="14084" width="25.5703125" style="5" customWidth="1"/>
    <col min="14085" max="14085" width="26.5703125" style="5" customWidth="1"/>
    <col min="14086" max="14086" width="16" style="5" customWidth="1"/>
    <col min="14087" max="14087" width="12.7109375" style="5" customWidth="1"/>
    <col min="14088" max="14088" width="11.140625" style="5" customWidth="1"/>
    <col min="14089" max="14089" width="11.5703125" style="5" customWidth="1"/>
    <col min="14090" max="14090" width="11.28515625" style="5" customWidth="1"/>
    <col min="14091" max="14091" width="29" style="5" customWidth="1"/>
    <col min="14092" max="14092" width="12.42578125" style="5" customWidth="1"/>
    <col min="14093" max="14093" width="12.85546875" style="5" customWidth="1"/>
    <col min="14094" max="14094" width="11.28515625" style="5" customWidth="1"/>
    <col min="14095" max="14095" width="14.42578125" style="5" customWidth="1"/>
    <col min="14096" max="14096" width="10.140625" style="5" customWidth="1"/>
    <col min="14097" max="14097" width="10.5703125" style="5" customWidth="1"/>
    <col min="14098" max="14098" width="9.85546875" style="5" customWidth="1"/>
    <col min="14099" max="14099" width="50.28515625" style="5" customWidth="1"/>
    <col min="14100" max="14333" width="11.42578125" style="5"/>
    <col min="14334" max="14334" width="9.5703125" style="5" customWidth="1"/>
    <col min="14335" max="14335" width="9.85546875" style="5" customWidth="1"/>
    <col min="14336" max="14336" width="49.140625" style="5" customWidth="1"/>
    <col min="14337" max="14338" width="21.7109375" style="5" customWidth="1"/>
    <col min="14339" max="14339" width="32.85546875" style="5" customWidth="1"/>
    <col min="14340" max="14340" width="25.5703125" style="5" customWidth="1"/>
    <col min="14341" max="14341" width="26.5703125" style="5" customWidth="1"/>
    <col min="14342" max="14342" width="16" style="5" customWidth="1"/>
    <col min="14343" max="14343" width="12.7109375" style="5" customWidth="1"/>
    <col min="14344" max="14344" width="11.140625" style="5" customWidth="1"/>
    <col min="14345" max="14345" width="11.5703125" style="5" customWidth="1"/>
    <col min="14346" max="14346" width="11.28515625" style="5" customWidth="1"/>
    <col min="14347" max="14347" width="29" style="5" customWidth="1"/>
    <col min="14348" max="14348" width="12.42578125" style="5" customWidth="1"/>
    <col min="14349" max="14349" width="12.85546875" style="5" customWidth="1"/>
    <col min="14350" max="14350" width="11.28515625" style="5" customWidth="1"/>
    <col min="14351" max="14351" width="14.42578125" style="5" customWidth="1"/>
    <col min="14352" max="14352" width="10.140625" style="5" customWidth="1"/>
    <col min="14353" max="14353" width="10.5703125" style="5" customWidth="1"/>
    <col min="14354" max="14354" width="9.85546875" style="5" customWidth="1"/>
    <col min="14355" max="14355" width="50.28515625" style="5" customWidth="1"/>
    <col min="14356" max="14589" width="11.42578125" style="5"/>
    <col min="14590" max="14590" width="9.5703125" style="5" customWidth="1"/>
    <col min="14591" max="14591" width="9.85546875" style="5" customWidth="1"/>
    <col min="14592" max="14592" width="49.140625" style="5" customWidth="1"/>
    <col min="14593" max="14594" width="21.7109375" style="5" customWidth="1"/>
    <col min="14595" max="14595" width="32.85546875" style="5" customWidth="1"/>
    <col min="14596" max="14596" width="25.5703125" style="5" customWidth="1"/>
    <col min="14597" max="14597" width="26.5703125" style="5" customWidth="1"/>
    <col min="14598" max="14598" width="16" style="5" customWidth="1"/>
    <col min="14599" max="14599" width="12.7109375" style="5" customWidth="1"/>
    <col min="14600" max="14600" width="11.140625" style="5" customWidth="1"/>
    <col min="14601" max="14601" width="11.5703125" style="5" customWidth="1"/>
    <col min="14602" max="14602" width="11.28515625" style="5" customWidth="1"/>
    <col min="14603" max="14603" width="29" style="5" customWidth="1"/>
    <col min="14604" max="14604" width="12.42578125" style="5" customWidth="1"/>
    <col min="14605" max="14605" width="12.85546875" style="5" customWidth="1"/>
    <col min="14606" max="14606" width="11.28515625" style="5" customWidth="1"/>
    <col min="14607" max="14607" width="14.42578125" style="5" customWidth="1"/>
    <col min="14608" max="14608" width="10.140625" style="5" customWidth="1"/>
    <col min="14609" max="14609" width="10.5703125" style="5" customWidth="1"/>
    <col min="14610" max="14610" width="9.85546875" style="5" customWidth="1"/>
    <col min="14611" max="14611" width="50.28515625" style="5" customWidth="1"/>
    <col min="14612" max="14845" width="11.42578125" style="5"/>
    <col min="14846" max="14846" width="9.5703125" style="5" customWidth="1"/>
    <col min="14847" max="14847" width="9.85546875" style="5" customWidth="1"/>
    <col min="14848" max="14848" width="49.140625" style="5" customWidth="1"/>
    <col min="14849" max="14850" width="21.7109375" style="5" customWidth="1"/>
    <col min="14851" max="14851" width="32.85546875" style="5" customWidth="1"/>
    <col min="14852" max="14852" width="25.5703125" style="5" customWidth="1"/>
    <col min="14853" max="14853" width="26.5703125" style="5" customWidth="1"/>
    <col min="14854" max="14854" width="16" style="5" customWidth="1"/>
    <col min="14855" max="14855" width="12.7109375" style="5" customWidth="1"/>
    <col min="14856" max="14856" width="11.140625" style="5" customWidth="1"/>
    <col min="14857" max="14857" width="11.5703125" style="5" customWidth="1"/>
    <col min="14858" max="14858" width="11.28515625" style="5" customWidth="1"/>
    <col min="14859" max="14859" width="29" style="5" customWidth="1"/>
    <col min="14860" max="14860" width="12.42578125" style="5" customWidth="1"/>
    <col min="14861" max="14861" width="12.85546875" style="5" customWidth="1"/>
    <col min="14862" max="14862" width="11.28515625" style="5" customWidth="1"/>
    <col min="14863" max="14863" width="14.42578125" style="5" customWidth="1"/>
    <col min="14864" max="14864" width="10.140625" style="5" customWidth="1"/>
    <col min="14865" max="14865" width="10.5703125" style="5" customWidth="1"/>
    <col min="14866" max="14866" width="9.85546875" style="5" customWidth="1"/>
    <col min="14867" max="14867" width="50.28515625" style="5" customWidth="1"/>
    <col min="14868" max="15101" width="11.42578125" style="5"/>
    <col min="15102" max="15102" width="9.5703125" style="5" customWidth="1"/>
    <col min="15103" max="15103" width="9.85546875" style="5" customWidth="1"/>
    <col min="15104" max="15104" width="49.140625" style="5" customWidth="1"/>
    <col min="15105" max="15106" width="21.7109375" style="5" customWidth="1"/>
    <col min="15107" max="15107" width="32.85546875" style="5" customWidth="1"/>
    <col min="15108" max="15108" width="25.5703125" style="5" customWidth="1"/>
    <col min="15109" max="15109" width="26.5703125" style="5" customWidth="1"/>
    <col min="15110" max="15110" width="16" style="5" customWidth="1"/>
    <col min="15111" max="15111" width="12.7109375" style="5" customWidth="1"/>
    <col min="15112" max="15112" width="11.140625" style="5" customWidth="1"/>
    <col min="15113" max="15113" width="11.5703125" style="5" customWidth="1"/>
    <col min="15114" max="15114" width="11.28515625" style="5" customWidth="1"/>
    <col min="15115" max="15115" width="29" style="5" customWidth="1"/>
    <col min="15116" max="15116" width="12.42578125" style="5" customWidth="1"/>
    <col min="15117" max="15117" width="12.85546875" style="5" customWidth="1"/>
    <col min="15118" max="15118" width="11.28515625" style="5" customWidth="1"/>
    <col min="15119" max="15119" width="14.42578125" style="5" customWidth="1"/>
    <col min="15120" max="15120" width="10.140625" style="5" customWidth="1"/>
    <col min="15121" max="15121" width="10.5703125" style="5" customWidth="1"/>
    <col min="15122" max="15122" width="9.85546875" style="5" customWidth="1"/>
    <col min="15123" max="15123" width="50.28515625" style="5" customWidth="1"/>
    <col min="15124" max="15357" width="11.42578125" style="5"/>
    <col min="15358" max="15358" width="9.5703125" style="5" customWidth="1"/>
    <col min="15359" max="15359" width="9.85546875" style="5" customWidth="1"/>
    <col min="15360" max="15360" width="49.140625" style="5" customWidth="1"/>
    <col min="15361" max="15362" width="21.7109375" style="5" customWidth="1"/>
    <col min="15363" max="15363" width="32.85546875" style="5" customWidth="1"/>
    <col min="15364" max="15364" width="25.5703125" style="5" customWidth="1"/>
    <col min="15365" max="15365" width="26.5703125" style="5" customWidth="1"/>
    <col min="15366" max="15366" width="16" style="5" customWidth="1"/>
    <col min="15367" max="15367" width="12.7109375" style="5" customWidth="1"/>
    <col min="15368" max="15368" width="11.140625" style="5" customWidth="1"/>
    <col min="15369" max="15369" width="11.5703125" style="5" customWidth="1"/>
    <col min="15370" max="15370" width="11.28515625" style="5" customWidth="1"/>
    <col min="15371" max="15371" width="29" style="5" customWidth="1"/>
    <col min="15372" max="15372" width="12.42578125" style="5" customWidth="1"/>
    <col min="15373" max="15373" width="12.85546875" style="5" customWidth="1"/>
    <col min="15374" max="15374" width="11.28515625" style="5" customWidth="1"/>
    <col min="15375" max="15375" width="14.42578125" style="5" customWidth="1"/>
    <col min="15376" max="15376" width="10.140625" style="5" customWidth="1"/>
    <col min="15377" max="15377" width="10.5703125" style="5" customWidth="1"/>
    <col min="15378" max="15378" width="9.85546875" style="5" customWidth="1"/>
    <col min="15379" max="15379" width="50.28515625" style="5" customWidth="1"/>
    <col min="15380" max="15613" width="11.42578125" style="5"/>
    <col min="15614" max="15614" width="9.5703125" style="5" customWidth="1"/>
    <col min="15615" max="15615" width="9.85546875" style="5" customWidth="1"/>
    <col min="15616" max="15616" width="49.140625" style="5" customWidth="1"/>
    <col min="15617" max="15618" width="21.7109375" style="5" customWidth="1"/>
    <col min="15619" max="15619" width="32.85546875" style="5" customWidth="1"/>
    <col min="15620" max="15620" width="25.5703125" style="5" customWidth="1"/>
    <col min="15621" max="15621" width="26.5703125" style="5" customWidth="1"/>
    <col min="15622" max="15622" width="16" style="5" customWidth="1"/>
    <col min="15623" max="15623" width="12.7109375" style="5" customWidth="1"/>
    <col min="15624" max="15624" width="11.140625" style="5" customWidth="1"/>
    <col min="15625" max="15625" width="11.5703125" style="5" customWidth="1"/>
    <col min="15626" max="15626" width="11.28515625" style="5" customWidth="1"/>
    <col min="15627" max="15627" width="29" style="5" customWidth="1"/>
    <col min="15628" max="15628" width="12.42578125" style="5" customWidth="1"/>
    <col min="15629" max="15629" width="12.85546875" style="5" customWidth="1"/>
    <col min="15630" max="15630" width="11.28515625" style="5" customWidth="1"/>
    <col min="15631" max="15631" width="14.42578125" style="5" customWidth="1"/>
    <col min="15632" max="15632" width="10.140625" style="5" customWidth="1"/>
    <col min="15633" max="15633" width="10.5703125" style="5" customWidth="1"/>
    <col min="15634" max="15634" width="9.85546875" style="5" customWidth="1"/>
    <col min="15635" max="15635" width="50.28515625" style="5" customWidth="1"/>
    <col min="15636" max="15869" width="11.42578125" style="5"/>
    <col min="15870" max="15870" width="9.5703125" style="5" customWidth="1"/>
    <col min="15871" max="15871" width="9.85546875" style="5" customWidth="1"/>
    <col min="15872" max="15872" width="49.140625" style="5" customWidth="1"/>
    <col min="15873" max="15874" width="21.7109375" style="5" customWidth="1"/>
    <col min="15875" max="15875" width="32.85546875" style="5" customWidth="1"/>
    <col min="15876" max="15876" width="25.5703125" style="5" customWidth="1"/>
    <col min="15877" max="15877" width="26.5703125" style="5" customWidth="1"/>
    <col min="15878" max="15878" width="16" style="5" customWidth="1"/>
    <col min="15879" max="15879" width="12.7109375" style="5" customWidth="1"/>
    <col min="15880" max="15880" width="11.140625" style="5" customWidth="1"/>
    <col min="15881" max="15881" width="11.5703125" style="5" customWidth="1"/>
    <col min="15882" max="15882" width="11.28515625" style="5" customWidth="1"/>
    <col min="15883" max="15883" width="29" style="5" customWidth="1"/>
    <col min="15884" max="15884" width="12.42578125" style="5" customWidth="1"/>
    <col min="15885" max="15885" width="12.85546875" style="5" customWidth="1"/>
    <col min="15886" max="15886" width="11.28515625" style="5" customWidth="1"/>
    <col min="15887" max="15887" width="14.42578125" style="5" customWidth="1"/>
    <col min="15888" max="15888" width="10.140625" style="5" customWidth="1"/>
    <col min="15889" max="15889" width="10.5703125" style="5" customWidth="1"/>
    <col min="15890" max="15890" width="9.85546875" style="5" customWidth="1"/>
    <col min="15891" max="15891" width="50.28515625" style="5" customWidth="1"/>
    <col min="15892" max="16125" width="11.42578125" style="5"/>
    <col min="16126" max="16126" width="9.5703125" style="5" customWidth="1"/>
    <col min="16127" max="16127" width="9.85546875" style="5" customWidth="1"/>
    <col min="16128" max="16128" width="49.140625" style="5" customWidth="1"/>
    <col min="16129" max="16130" width="21.7109375" style="5" customWidth="1"/>
    <col min="16131" max="16131" width="32.85546875" style="5" customWidth="1"/>
    <col min="16132" max="16132" width="25.5703125" style="5" customWidth="1"/>
    <col min="16133" max="16133" width="26.5703125" style="5" customWidth="1"/>
    <col min="16134" max="16134" width="16" style="5" customWidth="1"/>
    <col min="16135" max="16135" width="12.7109375" style="5" customWidth="1"/>
    <col min="16136" max="16136" width="11.140625" style="5" customWidth="1"/>
    <col min="16137" max="16137" width="11.5703125" style="5" customWidth="1"/>
    <col min="16138" max="16138" width="11.28515625" style="5" customWidth="1"/>
    <col min="16139" max="16139" width="29" style="5" customWidth="1"/>
    <col min="16140" max="16140" width="12.42578125" style="5" customWidth="1"/>
    <col min="16141" max="16141" width="12.85546875" style="5" customWidth="1"/>
    <col min="16142" max="16142" width="11.28515625" style="5" customWidth="1"/>
    <col min="16143" max="16143" width="14.42578125" style="5" customWidth="1"/>
    <col min="16144" max="16144" width="10.140625" style="5" customWidth="1"/>
    <col min="16145" max="16145" width="10.5703125" style="5" customWidth="1"/>
    <col min="16146" max="16146" width="9.85546875" style="5" customWidth="1"/>
    <col min="16147" max="16147" width="43.140625" style="5" customWidth="1"/>
    <col min="16148" max="16148" width="11.42578125" style="5"/>
    <col min="16149" max="16149" width="13" style="5" bestFit="1" customWidth="1"/>
    <col min="16150" max="16150" width="15.140625" style="5" customWidth="1"/>
    <col min="16151" max="16151" width="11.42578125" style="5"/>
    <col min="16152" max="16152" width="14.7109375" style="5" bestFit="1" customWidth="1"/>
    <col min="16153" max="16153" width="15.140625" style="5" bestFit="1" customWidth="1"/>
    <col min="16154" max="16384" width="11.42578125" style="5"/>
  </cols>
  <sheetData>
    <row r="1" spans="1:53 16146:16154" ht="15" customHeight="1" x14ac:dyDescent="0.2">
      <c r="A1" s="105" t="s">
        <v>391</v>
      </c>
      <c r="B1" s="106"/>
      <c r="C1" s="106"/>
      <c r="D1" s="106"/>
      <c r="E1" s="106"/>
      <c r="F1" s="106"/>
      <c r="G1" s="106"/>
      <c r="H1" s="106"/>
      <c r="I1" s="106"/>
      <c r="J1" s="106"/>
      <c r="K1" s="106"/>
      <c r="L1" s="106"/>
      <c r="M1" s="106"/>
      <c r="N1" s="1"/>
      <c r="O1" s="2"/>
      <c r="P1" s="2"/>
      <c r="Q1" s="2"/>
      <c r="R1" s="2"/>
      <c r="S1" s="2"/>
      <c r="T1" s="2"/>
      <c r="U1" s="3"/>
      <c r="V1" s="4"/>
      <c r="AG1" s="165" t="s">
        <v>805</v>
      </c>
      <c r="AH1" s="123" t="s">
        <v>428</v>
      </c>
      <c r="AI1" s="124" t="s">
        <v>430</v>
      </c>
      <c r="AJ1" s="125" t="s">
        <v>432</v>
      </c>
      <c r="AK1" s="126" t="s">
        <v>433</v>
      </c>
      <c r="AL1" s="127" t="s">
        <v>435</v>
      </c>
      <c r="AM1" s="194"/>
    </row>
    <row r="2" spans="1:53 16146:16154" ht="15" customHeight="1" x14ac:dyDescent="0.2">
      <c r="A2" s="107" t="s">
        <v>0</v>
      </c>
      <c r="B2" s="108"/>
      <c r="C2" s="108"/>
      <c r="D2" s="108"/>
      <c r="E2" s="108"/>
      <c r="F2" s="108"/>
      <c r="G2" s="108"/>
      <c r="H2" s="108"/>
      <c r="I2" s="108"/>
      <c r="J2" s="108"/>
      <c r="K2" s="108"/>
      <c r="L2" s="108"/>
      <c r="M2" s="109"/>
      <c r="N2" s="109"/>
      <c r="O2" s="6"/>
      <c r="P2" s="6"/>
      <c r="Q2" s="6"/>
      <c r="R2" s="6"/>
      <c r="S2" s="6"/>
      <c r="T2" s="6"/>
      <c r="U2" s="7"/>
      <c r="V2" s="4"/>
      <c r="Z2" s="21" t="s">
        <v>77</v>
      </c>
      <c r="AH2" s="129" t="s">
        <v>429</v>
      </c>
      <c r="AI2" s="130" t="s">
        <v>431</v>
      </c>
      <c r="AJ2" s="192"/>
      <c r="AK2" s="191" t="s">
        <v>434</v>
      </c>
      <c r="AL2" s="128" t="s">
        <v>639</v>
      </c>
      <c r="AM2" s="194"/>
    </row>
    <row r="3" spans="1:53 16146:16154" ht="15" customHeight="1" x14ac:dyDescent="0.2">
      <c r="A3" s="107" t="s">
        <v>436</v>
      </c>
      <c r="B3" s="108"/>
      <c r="C3" s="108"/>
      <c r="D3" s="108"/>
      <c r="E3" s="108"/>
      <c r="F3" s="108"/>
      <c r="G3" s="108"/>
      <c r="H3" s="108"/>
      <c r="I3" s="108"/>
      <c r="J3" s="108"/>
      <c r="K3" s="108"/>
      <c r="L3" s="108"/>
      <c r="M3" s="109"/>
      <c r="N3" s="109"/>
      <c r="O3" s="6"/>
      <c r="P3" s="6"/>
      <c r="Q3" s="6"/>
      <c r="R3" s="6"/>
      <c r="S3" s="6"/>
      <c r="T3" s="6"/>
      <c r="U3" s="7"/>
      <c r="V3" s="4"/>
      <c r="Z3" s="41">
        <v>42370</v>
      </c>
    </row>
    <row r="4" spans="1:53 16146:16154" x14ac:dyDescent="0.2">
      <c r="A4" s="119"/>
      <c r="B4" s="120"/>
      <c r="C4" s="6"/>
      <c r="D4" s="6"/>
      <c r="E4" s="6"/>
      <c r="F4" s="6"/>
      <c r="G4" s="6"/>
      <c r="H4" s="6"/>
      <c r="I4" s="6"/>
      <c r="J4" s="6"/>
      <c r="K4" s="6"/>
      <c r="L4" s="6"/>
      <c r="M4" s="6"/>
      <c r="N4" s="4"/>
      <c r="O4" s="6"/>
      <c r="P4" s="6"/>
      <c r="Q4" s="6"/>
      <c r="R4" s="6"/>
      <c r="S4" s="6"/>
      <c r="T4" s="6"/>
      <c r="U4" s="7"/>
      <c r="V4" s="4"/>
    </row>
    <row r="5" spans="1:53 16146:16154" s="10" customFormat="1" ht="18" customHeight="1" x14ac:dyDescent="0.25">
      <c r="A5" s="110" t="s">
        <v>1</v>
      </c>
      <c r="B5" s="111"/>
      <c r="C5" s="111"/>
      <c r="D5" s="111"/>
      <c r="E5" s="111"/>
      <c r="F5" s="111"/>
      <c r="G5" s="111"/>
      <c r="H5" s="111"/>
      <c r="I5" s="111"/>
      <c r="J5" s="111"/>
      <c r="K5" s="111"/>
      <c r="L5" s="111"/>
      <c r="M5" s="111"/>
      <c r="N5" s="8"/>
      <c r="O5" s="9"/>
      <c r="Q5" s="8"/>
      <c r="R5" s="8"/>
      <c r="S5" s="8"/>
      <c r="T5" s="8"/>
      <c r="U5" s="11"/>
      <c r="V5" s="8"/>
      <c r="W5" s="8"/>
      <c r="X5" s="8"/>
      <c r="Y5" s="8"/>
      <c r="Z5" s="38"/>
      <c r="AA5" s="8"/>
      <c r="AB5" s="8"/>
      <c r="AC5" s="8"/>
      <c r="AD5" s="8"/>
      <c r="AE5" s="8"/>
      <c r="AF5" s="8"/>
      <c r="AG5" s="8"/>
      <c r="AH5" s="8"/>
      <c r="AI5" s="8"/>
      <c r="AJ5" s="8"/>
      <c r="AK5" s="8"/>
      <c r="AL5" s="8"/>
      <c r="AM5" s="8"/>
      <c r="AN5" s="8"/>
      <c r="AO5" s="8"/>
      <c r="AP5" s="8"/>
      <c r="AQ5" s="8"/>
      <c r="AR5" s="8"/>
      <c r="AS5" s="8"/>
      <c r="AT5" s="8"/>
      <c r="AU5" s="8"/>
      <c r="AV5" s="8"/>
      <c r="AW5" s="8"/>
      <c r="AX5" s="8"/>
      <c r="AY5" s="8"/>
      <c r="AZ5" s="8"/>
      <c r="BA5" s="8"/>
    </row>
    <row r="6" spans="1:53 16146:16154" s="10" customFormat="1" ht="17.25" customHeight="1" x14ac:dyDescent="0.25">
      <c r="A6" s="110" t="s">
        <v>348</v>
      </c>
      <c r="B6" s="111"/>
      <c r="C6" s="111"/>
      <c r="D6" s="111"/>
      <c r="E6" s="111"/>
      <c r="F6" s="9"/>
      <c r="G6" s="9"/>
      <c r="H6" s="9"/>
      <c r="I6" s="9"/>
      <c r="J6" s="9"/>
      <c r="K6" s="9"/>
      <c r="L6" s="9"/>
      <c r="M6" s="9"/>
      <c r="N6" s="8"/>
      <c r="O6" s="9"/>
      <c r="Q6" s="8"/>
      <c r="R6" s="8"/>
      <c r="S6" s="8"/>
      <c r="T6" s="8"/>
      <c r="U6" s="11"/>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row>
    <row r="7" spans="1:53 16146:16154" s="10" customFormat="1" ht="14.25" customHeight="1" x14ac:dyDescent="0.25">
      <c r="A7" s="110" t="s">
        <v>2</v>
      </c>
      <c r="B7" s="111"/>
      <c r="C7" s="111"/>
      <c r="D7" s="111"/>
      <c r="E7" s="111"/>
      <c r="F7" s="9"/>
      <c r="G7" s="9"/>
      <c r="H7" s="9"/>
      <c r="I7" s="9"/>
      <c r="J7" s="9"/>
      <c r="K7" s="9"/>
      <c r="L7" s="9"/>
      <c r="M7" s="9"/>
      <c r="N7" s="8"/>
      <c r="O7" s="9"/>
      <c r="Q7" s="8"/>
      <c r="R7" s="8"/>
      <c r="S7" s="8"/>
      <c r="T7" s="8"/>
      <c r="U7" s="11"/>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row>
    <row r="8" spans="1:53 16146:16154" s="10" customFormat="1" ht="18.75" customHeight="1" thickBot="1" x14ac:dyDescent="0.3">
      <c r="A8" s="110" t="s">
        <v>142</v>
      </c>
      <c r="B8" s="111"/>
      <c r="C8" s="111"/>
      <c r="D8" s="9"/>
      <c r="E8" s="9"/>
      <c r="F8" s="9"/>
      <c r="G8" s="9"/>
      <c r="H8" s="9"/>
      <c r="I8" s="9"/>
      <c r="J8" s="9"/>
      <c r="K8" s="9"/>
      <c r="L8" s="9"/>
      <c r="M8" s="9"/>
      <c r="N8" s="8"/>
      <c r="O8" s="9"/>
      <c r="Q8" s="8"/>
      <c r="R8" s="8"/>
      <c r="S8" s="8"/>
      <c r="T8" s="8"/>
      <c r="U8" s="11"/>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row>
    <row r="9" spans="1:53 16146:16154" s="10" customFormat="1" ht="18" customHeight="1" thickBot="1" x14ac:dyDescent="0.3">
      <c r="A9" s="112" t="s">
        <v>427</v>
      </c>
      <c r="B9" s="113"/>
      <c r="C9" s="113"/>
      <c r="D9" s="55">
        <f>+Z3</f>
        <v>42370</v>
      </c>
      <c r="E9" s="9"/>
      <c r="F9" s="9"/>
      <c r="G9" s="9"/>
      <c r="H9" s="9"/>
      <c r="I9" s="9"/>
      <c r="J9" s="9"/>
      <c r="K9" s="9"/>
      <c r="L9" s="1596"/>
      <c r="M9" s="1596"/>
      <c r="N9" s="12"/>
      <c r="O9" s="13"/>
      <c r="P9" s="14"/>
      <c r="Q9" s="12"/>
      <c r="R9" s="12"/>
      <c r="S9" s="12"/>
      <c r="T9" s="1597">
        <f ca="1">TODAY()</f>
        <v>42426</v>
      </c>
      <c r="U9" s="159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row>
    <row r="10" spans="1:53 16146:16154" ht="65.25" customHeight="1" thickBot="1" x14ac:dyDescent="0.25">
      <c r="A10" s="1599" t="s">
        <v>3</v>
      </c>
      <c r="B10" s="1599" t="s">
        <v>4</v>
      </c>
      <c r="C10" s="1599" t="s">
        <v>5</v>
      </c>
      <c r="D10" s="1601" t="s">
        <v>6</v>
      </c>
      <c r="E10" s="1603" t="s">
        <v>7</v>
      </c>
      <c r="F10" s="1599" t="s">
        <v>8</v>
      </c>
      <c r="G10" s="1599" t="s">
        <v>9</v>
      </c>
      <c r="H10" s="1599" t="s">
        <v>10</v>
      </c>
      <c r="I10" s="1603" t="s">
        <v>11</v>
      </c>
      <c r="J10" s="1603" t="s">
        <v>12</v>
      </c>
      <c r="K10" s="1605" t="s">
        <v>13</v>
      </c>
      <c r="L10" s="1601" t="s">
        <v>14</v>
      </c>
      <c r="M10" s="1603" t="s">
        <v>15</v>
      </c>
      <c r="N10" s="1594" t="s">
        <v>16</v>
      </c>
      <c r="O10" s="1619" t="s">
        <v>17</v>
      </c>
      <c r="P10" s="1603" t="s">
        <v>295</v>
      </c>
      <c r="Q10" s="1603" t="s">
        <v>296</v>
      </c>
      <c r="R10" s="1603" t="s">
        <v>18</v>
      </c>
      <c r="S10" s="1605" t="s">
        <v>19</v>
      </c>
      <c r="T10" s="1621" t="s">
        <v>20</v>
      </c>
      <c r="U10" s="1622"/>
      <c r="V10" s="4"/>
      <c r="Y10" s="1603" t="s">
        <v>78</v>
      </c>
      <c r="AA10" s="1599" t="s">
        <v>139</v>
      </c>
      <c r="AB10" s="1603" t="s">
        <v>426</v>
      </c>
    </row>
    <row r="11" spans="1:53 16146:16154" ht="26.25" customHeight="1" thickBot="1" x14ac:dyDescent="0.25">
      <c r="A11" s="1600"/>
      <c r="B11" s="1600"/>
      <c r="C11" s="1600"/>
      <c r="D11" s="1602"/>
      <c r="E11" s="1604"/>
      <c r="F11" s="1600"/>
      <c r="G11" s="1600"/>
      <c r="H11" s="1600"/>
      <c r="I11" s="1604"/>
      <c r="J11" s="1604"/>
      <c r="K11" s="1606"/>
      <c r="L11" s="1602"/>
      <c r="M11" s="1604"/>
      <c r="N11" s="1595"/>
      <c r="O11" s="1620"/>
      <c r="P11" s="1604"/>
      <c r="Q11" s="1604"/>
      <c r="R11" s="1604"/>
      <c r="S11" s="1606"/>
      <c r="T11" s="15" t="s">
        <v>21</v>
      </c>
      <c r="U11" s="16" t="s">
        <v>22</v>
      </c>
      <c r="V11" s="17" t="s">
        <v>23</v>
      </c>
      <c r="Y11" s="1604"/>
      <c r="AA11" s="1600"/>
      <c r="AB11" s="1604"/>
    </row>
    <row r="12" spans="1:53 16146:16154" ht="26.25" customHeight="1" thickBot="1" x14ac:dyDescent="0.25">
      <c r="A12" s="72" t="s">
        <v>678</v>
      </c>
      <c r="B12" s="73"/>
      <c r="C12" s="73"/>
      <c r="D12" s="73"/>
      <c r="E12" s="73"/>
      <c r="F12" s="73"/>
      <c r="G12" s="73"/>
      <c r="H12" s="73"/>
      <c r="I12" s="73"/>
      <c r="J12" s="73"/>
      <c r="K12" s="73"/>
      <c r="L12" s="73"/>
      <c r="M12" s="73"/>
      <c r="N12" s="73"/>
      <c r="O12" s="94"/>
      <c r="P12" s="95"/>
      <c r="Q12" s="96"/>
      <c r="R12" s="96"/>
      <c r="S12" s="96"/>
      <c r="T12" s="97"/>
      <c r="U12" s="97"/>
      <c r="V12" s="96"/>
      <c r="W12" s="216"/>
      <c r="X12" s="216"/>
      <c r="Y12" s="96"/>
      <c r="Z12" s="75"/>
      <c r="AA12" s="74"/>
      <c r="AB12" s="75"/>
    </row>
    <row r="13" spans="1:53 16146:16154" ht="128.25" thickBot="1" x14ac:dyDescent="0.25">
      <c r="A13" s="31">
        <v>34</v>
      </c>
      <c r="B13" s="80">
        <v>0</v>
      </c>
      <c r="C13" s="184" t="s">
        <v>812</v>
      </c>
      <c r="D13" s="43" t="s">
        <v>679</v>
      </c>
      <c r="E13" s="43" t="s">
        <v>680</v>
      </c>
      <c r="F13" s="180" t="s">
        <v>709</v>
      </c>
      <c r="G13" s="25" t="s">
        <v>680</v>
      </c>
      <c r="H13" s="181" t="s">
        <v>755</v>
      </c>
      <c r="I13" s="181" t="s">
        <v>801</v>
      </c>
      <c r="J13" s="174">
        <v>1</v>
      </c>
      <c r="K13" s="175">
        <v>41487</v>
      </c>
      <c r="L13" s="175">
        <v>41851</v>
      </c>
      <c r="M13" s="23">
        <f>(+L13-K13)/7</f>
        <v>52</v>
      </c>
      <c r="N13" s="30" t="s">
        <v>807</v>
      </c>
      <c r="O13" s="82">
        <f>+'Plan General'!N121</f>
        <v>1</v>
      </c>
      <c r="P13" s="83">
        <f>IF(O13/J13&gt;1,1,+O13/J13)</f>
        <v>1</v>
      </c>
      <c r="Q13" s="29">
        <f>+M13*P13</f>
        <v>52</v>
      </c>
      <c r="R13" s="29">
        <f ca="1">IF(L13&lt;=$T$9,Q13,0)</f>
        <v>52</v>
      </c>
      <c r="S13" s="29">
        <f ca="1">IF($T$9&gt;=L13,M13,0)</f>
        <v>52</v>
      </c>
      <c r="T13" s="32"/>
      <c r="U13" s="32"/>
      <c r="V13" s="26" t="str">
        <f>+'Plan General'!U121</f>
        <v>El 19 de junio de 2014 fue suscrito el contrato de consultoría 171 de 2014, con la firma CREAMOS COLOMBIA, por la suma de $420.000.000, con un plazo de ejecución de cuatro (4) meses, contados  a partir de la suscripción del acta de iniciación.
• El día 7 de julio de 2014 se suscribe el acta de inicio entre la firma contratista y los supervisores del Ministerio de Transporte y  se llevó a cabo una reunión con la empresa CREAMOS COLOMBIA.</v>
      </c>
      <c r="W13" s="46">
        <f>IF(P13=100%,2,0)</f>
        <v>2</v>
      </c>
      <c r="X13" s="46">
        <f>IF(L13&lt;$Z$3,0,1)</f>
        <v>0</v>
      </c>
      <c r="Y13" s="24" t="str">
        <f>IF(W13+X13&gt;1,"CUMPLIDA",IF(X13=1,"EN TERMINO","VENCIDA"))</f>
        <v>CUMPLIDA</v>
      </c>
      <c r="AA13" s="154"/>
      <c r="AB13" s="101" t="str">
        <f>IF(Y13="CUMPLIDA","CUMPLIDA",IF(Y13="EN TERMINO","EN TERMINO","VENCIDA"))</f>
        <v>CUMPLIDA</v>
      </c>
      <c r="AE13" s="164"/>
    </row>
    <row r="14" spans="1:53 16146:16154" x14ac:dyDescent="0.2">
      <c r="C14" s="19"/>
      <c r="D14" s="19"/>
      <c r="E14" s="19"/>
      <c r="F14" s="19"/>
      <c r="G14" s="19"/>
      <c r="H14" s="19"/>
      <c r="I14" s="19"/>
      <c r="J14" s="19"/>
      <c r="K14" s="19"/>
      <c r="L14" s="19"/>
      <c r="M14" s="19"/>
      <c r="S14" s="20"/>
      <c r="WVZ14" s="141"/>
      <c r="WWA14" s="118" t="s">
        <v>641</v>
      </c>
      <c r="WWB14" s="134" t="e">
        <f>COUNTIF(#REF!,#REF!)</f>
        <v>#REF!</v>
      </c>
      <c r="WWC14" s="140" t="e">
        <f>COUNTIF(#REF!,#REF!)</f>
        <v>#REF!</v>
      </c>
      <c r="WWD14" s="136" t="e">
        <f>COUNTIF(#REF!,#REF!)</f>
        <v>#REF!</v>
      </c>
      <c r="WWE14" s="133" t="e">
        <f>SUM(WWB14:WWD14)</f>
        <v>#REF!</v>
      </c>
    </row>
    <row r="15" spans="1:53 16146:16154" x14ac:dyDescent="0.2">
      <c r="WVZ15" s="142"/>
      <c r="WWA15" s="118" t="s">
        <v>642</v>
      </c>
      <c r="WWB15" s="134" t="e">
        <f>COUNTIF(#REF!,#REF!)</f>
        <v>#REF!</v>
      </c>
      <c r="WWC15" s="140" t="e">
        <f>COUNTIF(#REF!,#REF!)</f>
        <v>#REF!</v>
      </c>
      <c r="WWD15" s="136" t="e">
        <f>COUNTIF(#REF!,#REF!)</f>
        <v>#REF!</v>
      </c>
      <c r="WWE15" s="133" t="e">
        <f>SUM(WWB15:WWD15)</f>
        <v>#REF!</v>
      </c>
      <c r="WWH15" s="131"/>
    </row>
    <row r="16" spans="1:53 16146:16154" x14ac:dyDescent="0.2">
      <c r="WVZ16" s="143"/>
      <c r="WWA16" s="118" t="s">
        <v>643</v>
      </c>
      <c r="WWB16" s="134" t="e">
        <f>COUNTIF(#REF!,#REF!)</f>
        <v>#REF!</v>
      </c>
      <c r="WWC16" s="140" t="e">
        <f>COUNTIF(#REF!,#REF!)</f>
        <v>#REF!</v>
      </c>
      <c r="WWD16" s="136" t="e">
        <f>COUNTIF(#REF!,#REF!)</f>
        <v>#REF!</v>
      </c>
      <c r="WWE16" s="133" t="e">
        <f>SUM(WWB16:WWD16)</f>
        <v>#REF!</v>
      </c>
    </row>
    <row r="17" spans="16146:16154" x14ac:dyDescent="0.2">
      <c r="WVZ17" s="144"/>
      <c r="WWA17" s="118" t="s">
        <v>645</v>
      </c>
      <c r="WWB17" s="134" t="e">
        <f>COUNTIF(#REF!,#REF!)</f>
        <v>#REF!</v>
      </c>
      <c r="WWC17" s="140" t="e">
        <f>COUNTIF(#REF!,#REF!)</f>
        <v>#REF!</v>
      </c>
      <c r="WWD17" s="136" t="e">
        <f>COUNTIF(#REF!,#REF!)</f>
        <v>#REF!</v>
      </c>
      <c r="WWE17" s="133" t="e">
        <f t="shared" ref="WWE17:WWE22" si="0">SUM(WWB17:WWD17)</f>
        <v>#REF!</v>
      </c>
    </row>
    <row r="18" spans="16146:16154" x14ac:dyDescent="0.2">
      <c r="WVZ18" s="145"/>
      <c r="WWA18" s="118" t="s">
        <v>433</v>
      </c>
      <c r="WWB18" s="134" t="e">
        <f>COUNTIF(#REF!,#REF!)</f>
        <v>#REF!</v>
      </c>
      <c r="WWC18" s="140" t="e">
        <f>COUNTIF(#REF!,#REF!)</f>
        <v>#REF!</v>
      </c>
      <c r="WWD18" s="136" t="e">
        <f>COUNTIF(#REF!,#REF!)</f>
        <v>#REF!</v>
      </c>
      <c r="WWE18" s="133" t="e">
        <f t="shared" si="0"/>
        <v>#REF!</v>
      </c>
    </row>
    <row r="19" spans="16146:16154" x14ac:dyDescent="0.2">
      <c r="WVZ19" s="146"/>
      <c r="WWA19" s="118" t="s">
        <v>434</v>
      </c>
      <c r="WWB19" s="134" t="e">
        <f>COUNTIF(#REF!,#REF!)</f>
        <v>#REF!</v>
      </c>
      <c r="WWC19" s="140" t="e">
        <f>COUNTIF(#REF!,#REF!)</f>
        <v>#REF!</v>
      </c>
      <c r="WWD19" s="136" t="e">
        <f>COUNTIF(#REF!,#REF!)</f>
        <v>#REF!</v>
      </c>
      <c r="WWE19" s="133" t="e">
        <f t="shared" si="0"/>
        <v>#REF!</v>
      </c>
      <c r="WWG19" s="139" t="s">
        <v>422</v>
      </c>
      <c r="WWH19" s="121" t="e">
        <f>COUNTIF(#REF!,WWG19)</f>
        <v>#REF!</v>
      </c>
    </row>
    <row r="20" spans="16146:16154" x14ac:dyDescent="0.2">
      <c r="WVZ20" s="147"/>
      <c r="WWA20" s="118" t="s">
        <v>647</v>
      </c>
      <c r="WWB20" s="134" t="e">
        <f>COUNTIF(#REF!,#REF!)</f>
        <v>#REF!</v>
      </c>
      <c r="WWC20" s="140" t="e">
        <f>COUNTIF(#REF!,#REF!)</f>
        <v>#REF!</v>
      </c>
      <c r="WWD20" s="136" t="e">
        <f>COUNTIF(#REF!,#REF!)</f>
        <v>#REF!</v>
      </c>
      <c r="WWE20" s="133" t="e">
        <f t="shared" si="0"/>
        <v>#REF!</v>
      </c>
      <c r="WWG20" s="135" t="s">
        <v>423</v>
      </c>
      <c r="WWH20" s="121" t="e">
        <f>COUNTIF(#REF!,WWG20)</f>
        <v>#REF!</v>
      </c>
    </row>
    <row r="21" spans="16146:16154" x14ac:dyDescent="0.2">
      <c r="WVZ21" s="148"/>
      <c r="WWA21" s="118" t="s">
        <v>646</v>
      </c>
      <c r="WWB21" s="134" t="e">
        <f>COUNTIF(#REF!,#REF!)</f>
        <v>#REF!</v>
      </c>
      <c r="WWC21" s="140" t="e">
        <f>COUNTIF(#REF!,#REF!)</f>
        <v>#REF!</v>
      </c>
      <c r="WWD21" s="136" t="e">
        <f>COUNTIF(#REF!,#REF!)</f>
        <v>#REF!</v>
      </c>
      <c r="WWE21" s="133" t="e">
        <f t="shared" si="0"/>
        <v>#REF!</v>
      </c>
      <c r="WWG21" s="137" t="s">
        <v>424</v>
      </c>
      <c r="WWH21" s="121" t="e">
        <f>COUNTIF(#REF!,WWG21)</f>
        <v>#REF!</v>
      </c>
    </row>
    <row r="22" spans="16146:16154" x14ac:dyDescent="0.2">
      <c r="WVZ22" s="149"/>
      <c r="WWA22" s="118" t="s">
        <v>648</v>
      </c>
      <c r="WWB22" s="134" t="e">
        <f>COUNTIF(#REF!,#REF!)</f>
        <v>#REF!</v>
      </c>
      <c r="WWC22" s="140" t="e">
        <f>COUNTIF(#REF!,#REF!)</f>
        <v>#REF!</v>
      </c>
      <c r="WWD22" s="136" t="e">
        <f>COUNTIF(#REF!,#REF!)</f>
        <v>#REF!</v>
      </c>
      <c r="WWE22" s="133" t="e">
        <f t="shared" si="0"/>
        <v>#REF!</v>
      </c>
      <c r="WWG22" s="138" t="s">
        <v>425</v>
      </c>
      <c r="WWH22" s="121" t="e">
        <f>SUM(WWH19:WWH21)</f>
        <v>#REF!</v>
      </c>
    </row>
    <row r="23" spans="16146:16154" x14ac:dyDescent="0.2">
      <c r="WWB23" s="135" t="e">
        <f>SUM(WWB14:WWB22)</f>
        <v>#REF!</v>
      </c>
      <c r="WWC23" s="139" t="e">
        <f>SUM(WWC14:WWC22)</f>
        <v>#REF!</v>
      </c>
      <c r="WWD23" s="137" t="e">
        <f>SUM(WWD14:WWD22)</f>
        <v>#REF!</v>
      </c>
      <c r="WWE23" s="132" t="e">
        <f>SUM(WWE14:WWE22)</f>
        <v>#REF!</v>
      </c>
    </row>
  </sheetData>
  <mergeCells count="25">
    <mergeCell ref="N10:N11"/>
    <mergeCell ref="L9:M9"/>
    <mergeCell ref="T9:U9"/>
    <mergeCell ref="A10:A11"/>
    <mergeCell ref="B10:B11"/>
    <mergeCell ref="C10:C11"/>
    <mergeCell ref="D10:D11"/>
    <mergeCell ref="E10:E11"/>
    <mergeCell ref="F10:F11"/>
    <mergeCell ref="G10:G11"/>
    <mergeCell ref="H10:H11"/>
    <mergeCell ref="I10:I11"/>
    <mergeCell ref="J10:J11"/>
    <mergeCell ref="K10:K11"/>
    <mergeCell ref="L10:L11"/>
    <mergeCell ref="M10:M11"/>
    <mergeCell ref="Y10:Y11"/>
    <mergeCell ref="AA10:AA11"/>
    <mergeCell ref="AB10:AB11"/>
    <mergeCell ref="O10:O11"/>
    <mergeCell ref="P10:P11"/>
    <mergeCell ref="Q10:Q11"/>
    <mergeCell ref="R10:R11"/>
    <mergeCell ref="S10:S11"/>
    <mergeCell ref="T10:U10"/>
  </mergeCells>
  <conditionalFormatting sqref="Y13">
    <cfRule type="cellIs" dxfId="20" priority="250" operator="equal">
      <formula>"EN TERMINO"</formula>
    </cfRule>
    <cfRule type="cellIs" dxfId="19" priority="251" operator="equal">
      <formula>"CUMPLIDA"</formula>
    </cfRule>
    <cfRule type="cellIs" dxfId="18" priority="252" operator="equal">
      <formula>"VENCIDA"</formula>
    </cfRule>
  </conditionalFormatting>
  <conditionalFormatting sqref="AB13">
    <cfRule type="cellIs" dxfId="17" priority="166" operator="equal">
      <formula>"EN TERMINO"</formula>
    </cfRule>
    <cfRule type="cellIs" dxfId="16" priority="167" operator="equal">
      <formula>"CUMPLIDA"</formula>
    </cfRule>
    <cfRule type="cellIs" dxfId="15" priority="168" operator="equal">
      <formula>"VENCIDA"</formula>
    </cfRule>
  </conditionalFormatting>
  <dataValidations count="4">
    <dataValidation type="whole" operator="greaterThanOrEqual" allowBlank="1" showInputMessage="1" showErrorMessage="1" sqref="WVT982991:WVT982993 O65507:O65535 O982991:O982993 O917455:O917457 O851919:O851921 O786383:O786385 O720847:O720849 O655311:O655313 O589775:O589777 O524239:O524241 O458703:O458705 O393167:O393169 O327631:O327633 O262095:O262097 O196559:O196561 O131023:O131025 O65487:O65489 O982987:O982988 O917451:O917452 O851915:O851916 O786379:O786380 O720843:O720844 O655307:O655308 O589771:O589772 O524235:O524236 O458699:O458700 O393163:O393164 O327627:O327628 O262091:O262092 O196555:O196556 O131019:O131020 O65483:O65484 O982978:O982982 O917442:O917446 O851906:O851910 O786370:O786374 O720834:O720838 O655298:O655302 O589762:O589766 O524226:O524230 O458690:O458694 O393154:O393158 O327618:O327622 O262082:O262086 O196546:O196550 O131010:O131014 O65474:O65478 O983002:O983005 O917466:O917469 O851930:O851933 O786394:O786397 O720858:O720861 O655322:O655325 O589786:O589789 O524250:O524253 O458714:O458717 O393178:O393181 O327642:O327645 O262106:O262109 O196570:O196573 O131034:O131037 O65498:O65501 O983011:O983039 O917475:O917503 O851939:O851967 O786403:O786431 O720867:O720895 O655331:O655359 O589795:O589823 O524259:O524287 O458723:O458751 O393187:O393215 O327651:O327679 O262115:O262143 O196579:O196607 O131043:O131071 JH65507:JH65535 TD65507:TD65535 ACZ65507:ACZ65535 AMV65507:AMV65535 AWR65507:AWR65535 BGN65507:BGN65535 BQJ65507:BQJ65535 CAF65507:CAF65535 CKB65507:CKB65535 CTX65507:CTX65535 DDT65507:DDT65535 DNP65507:DNP65535 DXL65507:DXL65535 EHH65507:EHH65535 ERD65507:ERD65535 FAZ65507:FAZ65535 FKV65507:FKV65535 FUR65507:FUR65535 GEN65507:GEN65535 GOJ65507:GOJ65535 GYF65507:GYF65535 HIB65507:HIB65535 HRX65507:HRX65535 IBT65507:IBT65535 ILP65507:ILP65535 IVL65507:IVL65535 JFH65507:JFH65535 JPD65507:JPD65535 JYZ65507:JYZ65535 KIV65507:KIV65535 KSR65507:KSR65535 LCN65507:LCN65535 LMJ65507:LMJ65535 LWF65507:LWF65535 MGB65507:MGB65535 MPX65507:MPX65535 MZT65507:MZT65535 NJP65507:NJP65535 NTL65507:NTL65535 ODH65507:ODH65535 OND65507:OND65535 OWZ65507:OWZ65535 PGV65507:PGV65535 PQR65507:PQR65535 QAN65507:QAN65535 QKJ65507:QKJ65535 QUF65507:QUF65535 REB65507:REB65535 RNX65507:RNX65535 RXT65507:RXT65535 SHP65507:SHP65535 SRL65507:SRL65535 TBH65507:TBH65535 TLD65507:TLD65535 TUZ65507:TUZ65535 UEV65507:UEV65535 UOR65507:UOR65535 UYN65507:UYN65535 VIJ65507:VIJ65535 VSF65507:VSF65535 WCB65507:WCB65535 WLX65507:WLX65535 WVT65507:WVT65535 JH131043:JH131071 TD131043:TD131071 ACZ131043:ACZ131071 AMV131043:AMV131071 AWR131043:AWR131071 BGN131043:BGN131071 BQJ131043:BQJ131071 CAF131043:CAF131071 CKB131043:CKB131071 CTX131043:CTX131071 DDT131043:DDT131071 DNP131043:DNP131071 DXL131043:DXL131071 EHH131043:EHH131071 ERD131043:ERD131071 FAZ131043:FAZ131071 FKV131043:FKV131071 FUR131043:FUR131071 GEN131043:GEN131071 GOJ131043:GOJ131071 GYF131043:GYF131071 HIB131043:HIB131071 HRX131043:HRX131071 IBT131043:IBT131071 ILP131043:ILP131071 IVL131043:IVL131071 JFH131043:JFH131071 JPD131043:JPD131071 JYZ131043:JYZ131071 KIV131043:KIV131071 KSR131043:KSR131071 LCN131043:LCN131071 LMJ131043:LMJ131071 LWF131043:LWF131071 MGB131043:MGB131071 MPX131043:MPX131071 MZT131043:MZT131071 NJP131043:NJP131071 NTL131043:NTL131071 ODH131043:ODH131071 OND131043:OND131071 OWZ131043:OWZ131071 PGV131043:PGV131071 PQR131043:PQR131071 QAN131043:QAN131071 QKJ131043:QKJ131071 QUF131043:QUF131071 REB131043:REB131071 RNX131043:RNX131071 RXT131043:RXT131071 SHP131043:SHP131071 SRL131043:SRL131071 TBH131043:TBH131071 TLD131043:TLD131071 TUZ131043:TUZ131071 UEV131043:UEV131071 UOR131043:UOR131071 UYN131043:UYN131071 VIJ131043:VIJ131071 VSF131043:VSF131071 WCB131043:WCB131071 WLX131043:WLX131071 WVT131043:WVT131071 JH196579:JH196607 TD196579:TD196607 ACZ196579:ACZ196607 AMV196579:AMV196607 AWR196579:AWR196607 BGN196579:BGN196607 BQJ196579:BQJ196607 CAF196579:CAF196607 CKB196579:CKB196607 CTX196579:CTX196607 DDT196579:DDT196607 DNP196579:DNP196607 DXL196579:DXL196607 EHH196579:EHH196607 ERD196579:ERD196607 FAZ196579:FAZ196607 FKV196579:FKV196607 FUR196579:FUR196607 GEN196579:GEN196607 GOJ196579:GOJ196607 GYF196579:GYF196607 HIB196579:HIB196607 HRX196579:HRX196607 IBT196579:IBT196607 ILP196579:ILP196607 IVL196579:IVL196607 JFH196579:JFH196607 JPD196579:JPD196607 JYZ196579:JYZ196607 KIV196579:KIV196607 KSR196579:KSR196607 LCN196579:LCN196607 LMJ196579:LMJ196607 LWF196579:LWF196607 MGB196579:MGB196607 MPX196579:MPX196607 MZT196579:MZT196607 NJP196579:NJP196607 NTL196579:NTL196607 ODH196579:ODH196607 OND196579:OND196607 OWZ196579:OWZ196607 PGV196579:PGV196607 PQR196579:PQR196607 QAN196579:QAN196607 QKJ196579:QKJ196607 QUF196579:QUF196607 REB196579:REB196607 RNX196579:RNX196607 RXT196579:RXT196607 SHP196579:SHP196607 SRL196579:SRL196607 TBH196579:TBH196607 TLD196579:TLD196607 TUZ196579:TUZ196607 UEV196579:UEV196607 UOR196579:UOR196607 UYN196579:UYN196607 VIJ196579:VIJ196607 VSF196579:VSF196607 WCB196579:WCB196607 WLX196579:WLX196607 WVT196579:WVT196607 JH262115:JH262143 TD262115:TD262143 ACZ262115:ACZ262143 AMV262115:AMV262143 AWR262115:AWR262143 BGN262115:BGN262143 BQJ262115:BQJ262143 CAF262115:CAF262143 CKB262115:CKB262143 CTX262115:CTX262143 DDT262115:DDT262143 DNP262115:DNP262143 DXL262115:DXL262143 EHH262115:EHH262143 ERD262115:ERD262143 FAZ262115:FAZ262143 FKV262115:FKV262143 FUR262115:FUR262143 GEN262115:GEN262143 GOJ262115:GOJ262143 GYF262115:GYF262143 HIB262115:HIB262143 HRX262115:HRX262143 IBT262115:IBT262143 ILP262115:ILP262143 IVL262115:IVL262143 JFH262115:JFH262143 JPD262115:JPD262143 JYZ262115:JYZ262143 KIV262115:KIV262143 KSR262115:KSR262143 LCN262115:LCN262143 LMJ262115:LMJ262143 LWF262115:LWF262143 MGB262115:MGB262143 MPX262115:MPX262143 MZT262115:MZT262143 NJP262115:NJP262143 NTL262115:NTL262143 ODH262115:ODH262143 OND262115:OND262143 OWZ262115:OWZ262143 PGV262115:PGV262143 PQR262115:PQR262143 QAN262115:QAN262143 QKJ262115:QKJ262143 QUF262115:QUF262143 REB262115:REB262143 RNX262115:RNX262143 RXT262115:RXT262143 SHP262115:SHP262143 SRL262115:SRL262143 TBH262115:TBH262143 TLD262115:TLD262143 TUZ262115:TUZ262143 UEV262115:UEV262143 UOR262115:UOR262143 UYN262115:UYN262143 VIJ262115:VIJ262143 VSF262115:VSF262143 WCB262115:WCB262143 WLX262115:WLX262143 WVT262115:WVT262143 JH327651:JH327679 TD327651:TD327679 ACZ327651:ACZ327679 AMV327651:AMV327679 AWR327651:AWR327679 BGN327651:BGN327679 BQJ327651:BQJ327679 CAF327651:CAF327679 CKB327651:CKB327679 CTX327651:CTX327679 DDT327651:DDT327679 DNP327651:DNP327679 DXL327651:DXL327679 EHH327651:EHH327679 ERD327651:ERD327679 FAZ327651:FAZ327679 FKV327651:FKV327679 FUR327651:FUR327679 GEN327651:GEN327679 GOJ327651:GOJ327679 GYF327651:GYF327679 HIB327651:HIB327679 HRX327651:HRX327679 IBT327651:IBT327679 ILP327651:ILP327679 IVL327651:IVL327679 JFH327651:JFH327679 JPD327651:JPD327679 JYZ327651:JYZ327679 KIV327651:KIV327679 KSR327651:KSR327679 LCN327651:LCN327679 LMJ327651:LMJ327679 LWF327651:LWF327679 MGB327651:MGB327679 MPX327651:MPX327679 MZT327651:MZT327679 NJP327651:NJP327679 NTL327651:NTL327679 ODH327651:ODH327679 OND327651:OND327679 OWZ327651:OWZ327679 PGV327651:PGV327679 PQR327651:PQR327679 QAN327651:QAN327679 QKJ327651:QKJ327679 QUF327651:QUF327679 REB327651:REB327679 RNX327651:RNX327679 RXT327651:RXT327679 SHP327651:SHP327679 SRL327651:SRL327679 TBH327651:TBH327679 TLD327651:TLD327679 TUZ327651:TUZ327679 UEV327651:UEV327679 UOR327651:UOR327679 UYN327651:UYN327679 VIJ327651:VIJ327679 VSF327651:VSF327679 WCB327651:WCB327679 WLX327651:WLX327679 WVT327651:WVT327679 JH393187:JH393215 TD393187:TD393215 ACZ393187:ACZ393215 AMV393187:AMV393215 AWR393187:AWR393215 BGN393187:BGN393215 BQJ393187:BQJ393215 CAF393187:CAF393215 CKB393187:CKB393215 CTX393187:CTX393215 DDT393187:DDT393215 DNP393187:DNP393215 DXL393187:DXL393215 EHH393187:EHH393215 ERD393187:ERD393215 FAZ393187:FAZ393215 FKV393187:FKV393215 FUR393187:FUR393215 GEN393187:GEN393215 GOJ393187:GOJ393215 GYF393187:GYF393215 HIB393187:HIB393215 HRX393187:HRX393215 IBT393187:IBT393215 ILP393187:ILP393215 IVL393187:IVL393215 JFH393187:JFH393215 JPD393187:JPD393215 JYZ393187:JYZ393215 KIV393187:KIV393215 KSR393187:KSR393215 LCN393187:LCN393215 LMJ393187:LMJ393215 LWF393187:LWF393215 MGB393187:MGB393215 MPX393187:MPX393215 MZT393187:MZT393215 NJP393187:NJP393215 NTL393187:NTL393215 ODH393187:ODH393215 OND393187:OND393215 OWZ393187:OWZ393215 PGV393187:PGV393215 PQR393187:PQR393215 QAN393187:QAN393215 QKJ393187:QKJ393215 QUF393187:QUF393215 REB393187:REB393215 RNX393187:RNX393215 RXT393187:RXT393215 SHP393187:SHP393215 SRL393187:SRL393215 TBH393187:TBH393215 TLD393187:TLD393215 TUZ393187:TUZ393215 UEV393187:UEV393215 UOR393187:UOR393215 UYN393187:UYN393215 VIJ393187:VIJ393215 VSF393187:VSF393215 WCB393187:WCB393215 WLX393187:WLX393215 WVT393187:WVT393215 JH458723:JH458751 TD458723:TD458751 ACZ458723:ACZ458751 AMV458723:AMV458751 AWR458723:AWR458751 BGN458723:BGN458751 BQJ458723:BQJ458751 CAF458723:CAF458751 CKB458723:CKB458751 CTX458723:CTX458751 DDT458723:DDT458751 DNP458723:DNP458751 DXL458723:DXL458751 EHH458723:EHH458751 ERD458723:ERD458751 FAZ458723:FAZ458751 FKV458723:FKV458751 FUR458723:FUR458751 GEN458723:GEN458751 GOJ458723:GOJ458751 GYF458723:GYF458751 HIB458723:HIB458751 HRX458723:HRX458751 IBT458723:IBT458751 ILP458723:ILP458751 IVL458723:IVL458751 JFH458723:JFH458751 JPD458723:JPD458751 JYZ458723:JYZ458751 KIV458723:KIV458751 KSR458723:KSR458751 LCN458723:LCN458751 LMJ458723:LMJ458751 LWF458723:LWF458751 MGB458723:MGB458751 MPX458723:MPX458751 MZT458723:MZT458751 NJP458723:NJP458751 NTL458723:NTL458751 ODH458723:ODH458751 OND458723:OND458751 OWZ458723:OWZ458751 PGV458723:PGV458751 PQR458723:PQR458751 QAN458723:QAN458751 QKJ458723:QKJ458751 QUF458723:QUF458751 REB458723:REB458751 RNX458723:RNX458751 RXT458723:RXT458751 SHP458723:SHP458751 SRL458723:SRL458751 TBH458723:TBH458751 TLD458723:TLD458751 TUZ458723:TUZ458751 UEV458723:UEV458751 UOR458723:UOR458751 UYN458723:UYN458751 VIJ458723:VIJ458751 VSF458723:VSF458751 WCB458723:WCB458751 WLX458723:WLX458751 WVT458723:WVT458751 JH524259:JH524287 TD524259:TD524287 ACZ524259:ACZ524287 AMV524259:AMV524287 AWR524259:AWR524287 BGN524259:BGN524287 BQJ524259:BQJ524287 CAF524259:CAF524287 CKB524259:CKB524287 CTX524259:CTX524287 DDT524259:DDT524287 DNP524259:DNP524287 DXL524259:DXL524287 EHH524259:EHH524287 ERD524259:ERD524287 FAZ524259:FAZ524287 FKV524259:FKV524287 FUR524259:FUR524287 GEN524259:GEN524287 GOJ524259:GOJ524287 GYF524259:GYF524287 HIB524259:HIB524287 HRX524259:HRX524287 IBT524259:IBT524287 ILP524259:ILP524287 IVL524259:IVL524287 JFH524259:JFH524287 JPD524259:JPD524287 JYZ524259:JYZ524287 KIV524259:KIV524287 KSR524259:KSR524287 LCN524259:LCN524287 LMJ524259:LMJ524287 LWF524259:LWF524287 MGB524259:MGB524287 MPX524259:MPX524287 MZT524259:MZT524287 NJP524259:NJP524287 NTL524259:NTL524287 ODH524259:ODH524287 OND524259:OND524287 OWZ524259:OWZ524287 PGV524259:PGV524287 PQR524259:PQR524287 QAN524259:QAN524287 QKJ524259:QKJ524287 QUF524259:QUF524287 REB524259:REB524287 RNX524259:RNX524287 RXT524259:RXT524287 SHP524259:SHP524287 SRL524259:SRL524287 TBH524259:TBH524287 TLD524259:TLD524287 TUZ524259:TUZ524287 UEV524259:UEV524287 UOR524259:UOR524287 UYN524259:UYN524287 VIJ524259:VIJ524287 VSF524259:VSF524287 WCB524259:WCB524287 WLX524259:WLX524287 WVT524259:WVT524287 JH589795:JH589823 TD589795:TD589823 ACZ589795:ACZ589823 AMV589795:AMV589823 AWR589795:AWR589823 BGN589795:BGN589823 BQJ589795:BQJ589823 CAF589795:CAF589823 CKB589795:CKB589823 CTX589795:CTX589823 DDT589795:DDT589823 DNP589795:DNP589823 DXL589795:DXL589823 EHH589795:EHH589823 ERD589795:ERD589823 FAZ589795:FAZ589823 FKV589795:FKV589823 FUR589795:FUR589823 GEN589795:GEN589823 GOJ589795:GOJ589823 GYF589795:GYF589823 HIB589795:HIB589823 HRX589795:HRX589823 IBT589795:IBT589823 ILP589795:ILP589823 IVL589795:IVL589823 JFH589795:JFH589823 JPD589795:JPD589823 JYZ589795:JYZ589823 KIV589795:KIV589823 KSR589795:KSR589823 LCN589795:LCN589823 LMJ589795:LMJ589823 LWF589795:LWF589823 MGB589795:MGB589823 MPX589795:MPX589823 MZT589795:MZT589823 NJP589795:NJP589823 NTL589795:NTL589823 ODH589795:ODH589823 OND589795:OND589823 OWZ589795:OWZ589823 PGV589795:PGV589823 PQR589795:PQR589823 QAN589795:QAN589823 QKJ589795:QKJ589823 QUF589795:QUF589823 REB589795:REB589823 RNX589795:RNX589823 RXT589795:RXT589823 SHP589795:SHP589823 SRL589795:SRL589823 TBH589795:TBH589823 TLD589795:TLD589823 TUZ589795:TUZ589823 UEV589795:UEV589823 UOR589795:UOR589823 UYN589795:UYN589823 VIJ589795:VIJ589823 VSF589795:VSF589823 WCB589795:WCB589823 WLX589795:WLX589823 WVT589795:WVT589823 JH655331:JH655359 TD655331:TD655359 ACZ655331:ACZ655359 AMV655331:AMV655359 AWR655331:AWR655359 BGN655331:BGN655359 BQJ655331:BQJ655359 CAF655331:CAF655359 CKB655331:CKB655359 CTX655331:CTX655359 DDT655331:DDT655359 DNP655331:DNP655359 DXL655331:DXL655359 EHH655331:EHH655359 ERD655331:ERD655359 FAZ655331:FAZ655359 FKV655331:FKV655359 FUR655331:FUR655359 GEN655331:GEN655359 GOJ655331:GOJ655359 GYF655331:GYF655359 HIB655331:HIB655359 HRX655331:HRX655359 IBT655331:IBT655359 ILP655331:ILP655359 IVL655331:IVL655359 JFH655331:JFH655359 JPD655331:JPD655359 JYZ655331:JYZ655359 KIV655331:KIV655359 KSR655331:KSR655359 LCN655331:LCN655359 LMJ655331:LMJ655359 LWF655331:LWF655359 MGB655331:MGB655359 MPX655331:MPX655359 MZT655331:MZT655359 NJP655331:NJP655359 NTL655331:NTL655359 ODH655331:ODH655359 OND655331:OND655359 OWZ655331:OWZ655359 PGV655331:PGV655359 PQR655331:PQR655359 QAN655331:QAN655359 QKJ655331:QKJ655359 QUF655331:QUF655359 REB655331:REB655359 RNX655331:RNX655359 RXT655331:RXT655359 SHP655331:SHP655359 SRL655331:SRL655359 TBH655331:TBH655359 TLD655331:TLD655359 TUZ655331:TUZ655359 UEV655331:UEV655359 UOR655331:UOR655359 UYN655331:UYN655359 VIJ655331:VIJ655359 VSF655331:VSF655359 WCB655331:WCB655359 WLX655331:WLX655359 WVT655331:WVT655359 JH720867:JH720895 TD720867:TD720895 ACZ720867:ACZ720895 AMV720867:AMV720895 AWR720867:AWR720895 BGN720867:BGN720895 BQJ720867:BQJ720895 CAF720867:CAF720895 CKB720867:CKB720895 CTX720867:CTX720895 DDT720867:DDT720895 DNP720867:DNP720895 DXL720867:DXL720895 EHH720867:EHH720895 ERD720867:ERD720895 FAZ720867:FAZ720895 FKV720867:FKV720895 FUR720867:FUR720895 GEN720867:GEN720895 GOJ720867:GOJ720895 GYF720867:GYF720895 HIB720867:HIB720895 HRX720867:HRX720895 IBT720867:IBT720895 ILP720867:ILP720895 IVL720867:IVL720895 JFH720867:JFH720895 JPD720867:JPD720895 JYZ720867:JYZ720895 KIV720867:KIV720895 KSR720867:KSR720895 LCN720867:LCN720895 LMJ720867:LMJ720895 LWF720867:LWF720895 MGB720867:MGB720895 MPX720867:MPX720895 MZT720867:MZT720895 NJP720867:NJP720895 NTL720867:NTL720895 ODH720867:ODH720895 OND720867:OND720895 OWZ720867:OWZ720895 PGV720867:PGV720895 PQR720867:PQR720895 QAN720867:QAN720895 QKJ720867:QKJ720895 QUF720867:QUF720895 REB720867:REB720895 RNX720867:RNX720895 RXT720867:RXT720895 SHP720867:SHP720895 SRL720867:SRL720895 TBH720867:TBH720895 TLD720867:TLD720895 TUZ720867:TUZ720895 UEV720867:UEV720895 UOR720867:UOR720895 UYN720867:UYN720895 VIJ720867:VIJ720895 VSF720867:VSF720895 WCB720867:WCB720895 WLX720867:WLX720895 WVT720867:WVT720895 JH786403:JH786431 TD786403:TD786431 ACZ786403:ACZ786431 AMV786403:AMV786431 AWR786403:AWR786431 BGN786403:BGN786431 BQJ786403:BQJ786431 CAF786403:CAF786431 CKB786403:CKB786431 CTX786403:CTX786431 DDT786403:DDT786431 DNP786403:DNP786431 DXL786403:DXL786431 EHH786403:EHH786431 ERD786403:ERD786431 FAZ786403:FAZ786431 FKV786403:FKV786431 FUR786403:FUR786431 GEN786403:GEN786431 GOJ786403:GOJ786431 GYF786403:GYF786431 HIB786403:HIB786431 HRX786403:HRX786431 IBT786403:IBT786431 ILP786403:ILP786431 IVL786403:IVL786431 JFH786403:JFH786431 JPD786403:JPD786431 JYZ786403:JYZ786431 KIV786403:KIV786431 KSR786403:KSR786431 LCN786403:LCN786431 LMJ786403:LMJ786431 LWF786403:LWF786431 MGB786403:MGB786431 MPX786403:MPX786431 MZT786403:MZT786431 NJP786403:NJP786431 NTL786403:NTL786431 ODH786403:ODH786431 OND786403:OND786431 OWZ786403:OWZ786431 PGV786403:PGV786431 PQR786403:PQR786431 QAN786403:QAN786431 QKJ786403:QKJ786431 QUF786403:QUF786431 REB786403:REB786431 RNX786403:RNX786431 RXT786403:RXT786431 SHP786403:SHP786431 SRL786403:SRL786431 TBH786403:TBH786431 TLD786403:TLD786431 TUZ786403:TUZ786431 UEV786403:UEV786431 UOR786403:UOR786431 UYN786403:UYN786431 VIJ786403:VIJ786431 VSF786403:VSF786431 WCB786403:WCB786431 WLX786403:WLX786431 WVT786403:WVT786431 JH851939:JH851967 TD851939:TD851967 ACZ851939:ACZ851967 AMV851939:AMV851967 AWR851939:AWR851967 BGN851939:BGN851967 BQJ851939:BQJ851967 CAF851939:CAF851967 CKB851939:CKB851967 CTX851939:CTX851967 DDT851939:DDT851967 DNP851939:DNP851967 DXL851939:DXL851967 EHH851939:EHH851967 ERD851939:ERD851967 FAZ851939:FAZ851967 FKV851939:FKV851967 FUR851939:FUR851967 GEN851939:GEN851967 GOJ851939:GOJ851967 GYF851939:GYF851967 HIB851939:HIB851967 HRX851939:HRX851967 IBT851939:IBT851967 ILP851939:ILP851967 IVL851939:IVL851967 JFH851939:JFH851967 JPD851939:JPD851967 JYZ851939:JYZ851967 KIV851939:KIV851967 KSR851939:KSR851967 LCN851939:LCN851967 LMJ851939:LMJ851967 LWF851939:LWF851967 MGB851939:MGB851967 MPX851939:MPX851967 MZT851939:MZT851967 NJP851939:NJP851967 NTL851939:NTL851967 ODH851939:ODH851967 OND851939:OND851967 OWZ851939:OWZ851967 PGV851939:PGV851967 PQR851939:PQR851967 QAN851939:QAN851967 QKJ851939:QKJ851967 QUF851939:QUF851967 REB851939:REB851967 RNX851939:RNX851967 RXT851939:RXT851967 SHP851939:SHP851967 SRL851939:SRL851967 TBH851939:TBH851967 TLD851939:TLD851967 TUZ851939:TUZ851967 UEV851939:UEV851967 UOR851939:UOR851967 UYN851939:UYN851967 VIJ851939:VIJ851967 VSF851939:VSF851967 WCB851939:WCB851967 WLX851939:WLX851967 WVT851939:WVT851967 JH917475:JH917503 TD917475:TD917503 ACZ917475:ACZ917503 AMV917475:AMV917503 AWR917475:AWR917503 BGN917475:BGN917503 BQJ917475:BQJ917503 CAF917475:CAF917503 CKB917475:CKB917503 CTX917475:CTX917503 DDT917475:DDT917503 DNP917475:DNP917503 DXL917475:DXL917503 EHH917475:EHH917503 ERD917475:ERD917503 FAZ917475:FAZ917503 FKV917475:FKV917503 FUR917475:FUR917503 GEN917475:GEN917503 GOJ917475:GOJ917503 GYF917475:GYF917503 HIB917475:HIB917503 HRX917475:HRX917503 IBT917475:IBT917503 ILP917475:ILP917503 IVL917475:IVL917503 JFH917475:JFH917503 JPD917475:JPD917503 JYZ917475:JYZ917503 KIV917475:KIV917503 KSR917475:KSR917503 LCN917475:LCN917503 LMJ917475:LMJ917503 LWF917475:LWF917503 MGB917475:MGB917503 MPX917475:MPX917503 MZT917475:MZT917503 NJP917475:NJP917503 NTL917475:NTL917503 ODH917475:ODH917503 OND917475:OND917503 OWZ917475:OWZ917503 PGV917475:PGV917503 PQR917475:PQR917503 QAN917475:QAN917503 QKJ917475:QKJ917503 QUF917475:QUF917503 REB917475:REB917503 RNX917475:RNX917503 RXT917475:RXT917503 SHP917475:SHP917503 SRL917475:SRL917503 TBH917475:TBH917503 TLD917475:TLD917503 TUZ917475:TUZ917503 UEV917475:UEV917503 UOR917475:UOR917503 UYN917475:UYN917503 VIJ917475:VIJ917503 VSF917475:VSF917503 WCB917475:WCB917503 WLX917475:WLX917503 WVT917475:WVT917503 JH983011:JH983039 TD983011:TD983039 ACZ983011:ACZ983039 AMV983011:AMV983039 AWR983011:AWR983039 BGN983011:BGN983039 BQJ983011:BQJ983039 CAF983011:CAF983039 CKB983011:CKB983039 CTX983011:CTX983039 DDT983011:DDT983039 DNP983011:DNP983039 DXL983011:DXL983039 EHH983011:EHH983039 ERD983011:ERD983039 FAZ983011:FAZ983039 FKV983011:FKV983039 FUR983011:FUR983039 GEN983011:GEN983039 GOJ983011:GOJ983039 GYF983011:GYF983039 HIB983011:HIB983039 HRX983011:HRX983039 IBT983011:IBT983039 ILP983011:ILP983039 IVL983011:IVL983039 JFH983011:JFH983039 JPD983011:JPD983039 JYZ983011:JYZ983039 KIV983011:KIV983039 KSR983011:KSR983039 LCN983011:LCN983039 LMJ983011:LMJ983039 LWF983011:LWF983039 MGB983011:MGB983039 MPX983011:MPX983039 MZT983011:MZT983039 NJP983011:NJP983039 NTL983011:NTL983039 ODH983011:ODH983039 OND983011:OND983039 OWZ983011:OWZ983039 PGV983011:PGV983039 PQR983011:PQR983039 QAN983011:QAN983039 QKJ983011:QKJ983039 QUF983011:QUF983039 REB983011:REB983039 RNX983011:RNX983039 RXT983011:RXT983039 SHP983011:SHP983039 SRL983011:SRL983039 TBH983011:TBH983039 TLD983011:TLD983039 TUZ983011:TUZ983039 UEV983011:UEV983039 UOR983011:UOR983039 UYN983011:UYN983039 VIJ983011:VIJ983039 VSF983011:VSF983039 WCB983011:WCB983039 WLX983011:WLX983039 WVT983011:WVT983039 JH65498:JH65501 TD65498:TD65501 ACZ65498:ACZ65501 AMV65498:AMV65501 AWR65498:AWR65501 BGN65498:BGN65501 BQJ65498:BQJ65501 CAF65498:CAF65501 CKB65498:CKB65501 CTX65498:CTX65501 DDT65498:DDT65501 DNP65498:DNP65501 DXL65498:DXL65501 EHH65498:EHH65501 ERD65498:ERD65501 FAZ65498:FAZ65501 FKV65498:FKV65501 FUR65498:FUR65501 GEN65498:GEN65501 GOJ65498:GOJ65501 GYF65498:GYF65501 HIB65498:HIB65501 HRX65498:HRX65501 IBT65498:IBT65501 ILP65498:ILP65501 IVL65498:IVL65501 JFH65498:JFH65501 JPD65498:JPD65501 JYZ65498:JYZ65501 KIV65498:KIV65501 KSR65498:KSR65501 LCN65498:LCN65501 LMJ65498:LMJ65501 LWF65498:LWF65501 MGB65498:MGB65501 MPX65498:MPX65501 MZT65498:MZT65501 NJP65498:NJP65501 NTL65498:NTL65501 ODH65498:ODH65501 OND65498:OND65501 OWZ65498:OWZ65501 PGV65498:PGV65501 PQR65498:PQR65501 QAN65498:QAN65501 QKJ65498:QKJ65501 QUF65498:QUF65501 REB65498:REB65501 RNX65498:RNX65501 RXT65498:RXT65501 SHP65498:SHP65501 SRL65498:SRL65501 TBH65498:TBH65501 TLD65498:TLD65501 TUZ65498:TUZ65501 UEV65498:UEV65501 UOR65498:UOR65501 UYN65498:UYN65501 VIJ65498:VIJ65501 VSF65498:VSF65501 WCB65498:WCB65501 WLX65498:WLX65501 WVT65498:WVT65501 JH131034:JH131037 TD131034:TD131037 ACZ131034:ACZ131037 AMV131034:AMV131037 AWR131034:AWR131037 BGN131034:BGN131037 BQJ131034:BQJ131037 CAF131034:CAF131037 CKB131034:CKB131037 CTX131034:CTX131037 DDT131034:DDT131037 DNP131034:DNP131037 DXL131034:DXL131037 EHH131034:EHH131037 ERD131034:ERD131037 FAZ131034:FAZ131037 FKV131034:FKV131037 FUR131034:FUR131037 GEN131034:GEN131037 GOJ131034:GOJ131037 GYF131034:GYF131037 HIB131034:HIB131037 HRX131034:HRX131037 IBT131034:IBT131037 ILP131034:ILP131037 IVL131034:IVL131037 JFH131034:JFH131037 JPD131034:JPD131037 JYZ131034:JYZ131037 KIV131034:KIV131037 KSR131034:KSR131037 LCN131034:LCN131037 LMJ131034:LMJ131037 LWF131034:LWF131037 MGB131034:MGB131037 MPX131034:MPX131037 MZT131034:MZT131037 NJP131034:NJP131037 NTL131034:NTL131037 ODH131034:ODH131037 OND131034:OND131037 OWZ131034:OWZ131037 PGV131034:PGV131037 PQR131034:PQR131037 QAN131034:QAN131037 QKJ131034:QKJ131037 QUF131034:QUF131037 REB131034:REB131037 RNX131034:RNX131037 RXT131034:RXT131037 SHP131034:SHP131037 SRL131034:SRL131037 TBH131034:TBH131037 TLD131034:TLD131037 TUZ131034:TUZ131037 UEV131034:UEV131037 UOR131034:UOR131037 UYN131034:UYN131037 VIJ131034:VIJ131037 VSF131034:VSF131037 WCB131034:WCB131037 WLX131034:WLX131037 WVT131034:WVT131037 JH196570:JH196573 TD196570:TD196573 ACZ196570:ACZ196573 AMV196570:AMV196573 AWR196570:AWR196573 BGN196570:BGN196573 BQJ196570:BQJ196573 CAF196570:CAF196573 CKB196570:CKB196573 CTX196570:CTX196573 DDT196570:DDT196573 DNP196570:DNP196573 DXL196570:DXL196573 EHH196570:EHH196573 ERD196570:ERD196573 FAZ196570:FAZ196573 FKV196570:FKV196573 FUR196570:FUR196573 GEN196570:GEN196573 GOJ196570:GOJ196573 GYF196570:GYF196573 HIB196570:HIB196573 HRX196570:HRX196573 IBT196570:IBT196573 ILP196570:ILP196573 IVL196570:IVL196573 JFH196570:JFH196573 JPD196570:JPD196573 JYZ196570:JYZ196573 KIV196570:KIV196573 KSR196570:KSR196573 LCN196570:LCN196573 LMJ196570:LMJ196573 LWF196570:LWF196573 MGB196570:MGB196573 MPX196570:MPX196573 MZT196570:MZT196573 NJP196570:NJP196573 NTL196570:NTL196573 ODH196570:ODH196573 OND196570:OND196573 OWZ196570:OWZ196573 PGV196570:PGV196573 PQR196570:PQR196573 QAN196570:QAN196573 QKJ196570:QKJ196573 QUF196570:QUF196573 REB196570:REB196573 RNX196570:RNX196573 RXT196570:RXT196573 SHP196570:SHP196573 SRL196570:SRL196573 TBH196570:TBH196573 TLD196570:TLD196573 TUZ196570:TUZ196573 UEV196570:UEV196573 UOR196570:UOR196573 UYN196570:UYN196573 VIJ196570:VIJ196573 VSF196570:VSF196573 WCB196570:WCB196573 WLX196570:WLX196573 WVT196570:WVT196573 JH262106:JH262109 TD262106:TD262109 ACZ262106:ACZ262109 AMV262106:AMV262109 AWR262106:AWR262109 BGN262106:BGN262109 BQJ262106:BQJ262109 CAF262106:CAF262109 CKB262106:CKB262109 CTX262106:CTX262109 DDT262106:DDT262109 DNP262106:DNP262109 DXL262106:DXL262109 EHH262106:EHH262109 ERD262106:ERD262109 FAZ262106:FAZ262109 FKV262106:FKV262109 FUR262106:FUR262109 GEN262106:GEN262109 GOJ262106:GOJ262109 GYF262106:GYF262109 HIB262106:HIB262109 HRX262106:HRX262109 IBT262106:IBT262109 ILP262106:ILP262109 IVL262106:IVL262109 JFH262106:JFH262109 JPD262106:JPD262109 JYZ262106:JYZ262109 KIV262106:KIV262109 KSR262106:KSR262109 LCN262106:LCN262109 LMJ262106:LMJ262109 LWF262106:LWF262109 MGB262106:MGB262109 MPX262106:MPX262109 MZT262106:MZT262109 NJP262106:NJP262109 NTL262106:NTL262109 ODH262106:ODH262109 OND262106:OND262109 OWZ262106:OWZ262109 PGV262106:PGV262109 PQR262106:PQR262109 QAN262106:QAN262109 QKJ262106:QKJ262109 QUF262106:QUF262109 REB262106:REB262109 RNX262106:RNX262109 RXT262106:RXT262109 SHP262106:SHP262109 SRL262106:SRL262109 TBH262106:TBH262109 TLD262106:TLD262109 TUZ262106:TUZ262109 UEV262106:UEV262109 UOR262106:UOR262109 UYN262106:UYN262109 VIJ262106:VIJ262109 VSF262106:VSF262109 WCB262106:WCB262109 WLX262106:WLX262109 WVT262106:WVT262109 JH327642:JH327645 TD327642:TD327645 ACZ327642:ACZ327645 AMV327642:AMV327645 AWR327642:AWR327645 BGN327642:BGN327645 BQJ327642:BQJ327645 CAF327642:CAF327645 CKB327642:CKB327645 CTX327642:CTX327645 DDT327642:DDT327645 DNP327642:DNP327645 DXL327642:DXL327645 EHH327642:EHH327645 ERD327642:ERD327645 FAZ327642:FAZ327645 FKV327642:FKV327645 FUR327642:FUR327645 GEN327642:GEN327645 GOJ327642:GOJ327645 GYF327642:GYF327645 HIB327642:HIB327645 HRX327642:HRX327645 IBT327642:IBT327645 ILP327642:ILP327645 IVL327642:IVL327645 JFH327642:JFH327645 JPD327642:JPD327645 JYZ327642:JYZ327645 KIV327642:KIV327645 KSR327642:KSR327645 LCN327642:LCN327645 LMJ327642:LMJ327645 LWF327642:LWF327645 MGB327642:MGB327645 MPX327642:MPX327645 MZT327642:MZT327645 NJP327642:NJP327645 NTL327642:NTL327645 ODH327642:ODH327645 OND327642:OND327645 OWZ327642:OWZ327645 PGV327642:PGV327645 PQR327642:PQR327645 QAN327642:QAN327645 QKJ327642:QKJ327645 QUF327642:QUF327645 REB327642:REB327645 RNX327642:RNX327645 RXT327642:RXT327645 SHP327642:SHP327645 SRL327642:SRL327645 TBH327642:TBH327645 TLD327642:TLD327645 TUZ327642:TUZ327645 UEV327642:UEV327645 UOR327642:UOR327645 UYN327642:UYN327645 VIJ327642:VIJ327645 VSF327642:VSF327645 WCB327642:WCB327645 WLX327642:WLX327645 WVT327642:WVT327645 JH393178:JH393181 TD393178:TD393181 ACZ393178:ACZ393181 AMV393178:AMV393181 AWR393178:AWR393181 BGN393178:BGN393181 BQJ393178:BQJ393181 CAF393178:CAF393181 CKB393178:CKB393181 CTX393178:CTX393181 DDT393178:DDT393181 DNP393178:DNP393181 DXL393178:DXL393181 EHH393178:EHH393181 ERD393178:ERD393181 FAZ393178:FAZ393181 FKV393178:FKV393181 FUR393178:FUR393181 GEN393178:GEN393181 GOJ393178:GOJ393181 GYF393178:GYF393181 HIB393178:HIB393181 HRX393178:HRX393181 IBT393178:IBT393181 ILP393178:ILP393181 IVL393178:IVL393181 JFH393178:JFH393181 JPD393178:JPD393181 JYZ393178:JYZ393181 KIV393178:KIV393181 KSR393178:KSR393181 LCN393178:LCN393181 LMJ393178:LMJ393181 LWF393178:LWF393181 MGB393178:MGB393181 MPX393178:MPX393181 MZT393178:MZT393181 NJP393178:NJP393181 NTL393178:NTL393181 ODH393178:ODH393181 OND393178:OND393181 OWZ393178:OWZ393181 PGV393178:PGV393181 PQR393178:PQR393181 QAN393178:QAN393181 QKJ393178:QKJ393181 QUF393178:QUF393181 REB393178:REB393181 RNX393178:RNX393181 RXT393178:RXT393181 SHP393178:SHP393181 SRL393178:SRL393181 TBH393178:TBH393181 TLD393178:TLD393181 TUZ393178:TUZ393181 UEV393178:UEV393181 UOR393178:UOR393181 UYN393178:UYN393181 VIJ393178:VIJ393181 VSF393178:VSF393181 WCB393178:WCB393181 WLX393178:WLX393181 WVT393178:WVT393181 JH458714:JH458717 TD458714:TD458717 ACZ458714:ACZ458717 AMV458714:AMV458717 AWR458714:AWR458717 BGN458714:BGN458717 BQJ458714:BQJ458717 CAF458714:CAF458717 CKB458714:CKB458717 CTX458714:CTX458717 DDT458714:DDT458717 DNP458714:DNP458717 DXL458714:DXL458717 EHH458714:EHH458717 ERD458714:ERD458717 FAZ458714:FAZ458717 FKV458714:FKV458717 FUR458714:FUR458717 GEN458714:GEN458717 GOJ458714:GOJ458717 GYF458714:GYF458717 HIB458714:HIB458717 HRX458714:HRX458717 IBT458714:IBT458717 ILP458714:ILP458717 IVL458714:IVL458717 JFH458714:JFH458717 JPD458714:JPD458717 JYZ458714:JYZ458717 KIV458714:KIV458717 KSR458714:KSR458717 LCN458714:LCN458717 LMJ458714:LMJ458717 LWF458714:LWF458717 MGB458714:MGB458717 MPX458714:MPX458717 MZT458714:MZT458717 NJP458714:NJP458717 NTL458714:NTL458717 ODH458714:ODH458717 OND458714:OND458717 OWZ458714:OWZ458717 PGV458714:PGV458717 PQR458714:PQR458717 QAN458714:QAN458717 QKJ458714:QKJ458717 QUF458714:QUF458717 REB458714:REB458717 RNX458714:RNX458717 RXT458714:RXT458717 SHP458714:SHP458717 SRL458714:SRL458717 TBH458714:TBH458717 TLD458714:TLD458717 TUZ458714:TUZ458717 UEV458714:UEV458717 UOR458714:UOR458717 UYN458714:UYN458717 VIJ458714:VIJ458717 VSF458714:VSF458717 WCB458714:WCB458717 WLX458714:WLX458717 WVT458714:WVT458717 JH524250:JH524253 TD524250:TD524253 ACZ524250:ACZ524253 AMV524250:AMV524253 AWR524250:AWR524253 BGN524250:BGN524253 BQJ524250:BQJ524253 CAF524250:CAF524253 CKB524250:CKB524253 CTX524250:CTX524253 DDT524250:DDT524253 DNP524250:DNP524253 DXL524250:DXL524253 EHH524250:EHH524253 ERD524250:ERD524253 FAZ524250:FAZ524253 FKV524250:FKV524253 FUR524250:FUR524253 GEN524250:GEN524253 GOJ524250:GOJ524253 GYF524250:GYF524253 HIB524250:HIB524253 HRX524250:HRX524253 IBT524250:IBT524253 ILP524250:ILP524253 IVL524250:IVL524253 JFH524250:JFH524253 JPD524250:JPD524253 JYZ524250:JYZ524253 KIV524250:KIV524253 KSR524250:KSR524253 LCN524250:LCN524253 LMJ524250:LMJ524253 LWF524250:LWF524253 MGB524250:MGB524253 MPX524250:MPX524253 MZT524250:MZT524253 NJP524250:NJP524253 NTL524250:NTL524253 ODH524250:ODH524253 OND524250:OND524253 OWZ524250:OWZ524253 PGV524250:PGV524253 PQR524250:PQR524253 QAN524250:QAN524253 QKJ524250:QKJ524253 QUF524250:QUF524253 REB524250:REB524253 RNX524250:RNX524253 RXT524250:RXT524253 SHP524250:SHP524253 SRL524250:SRL524253 TBH524250:TBH524253 TLD524250:TLD524253 TUZ524250:TUZ524253 UEV524250:UEV524253 UOR524250:UOR524253 UYN524250:UYN524253 VIJ524250:VIJ524253 VSF524250:VSF524253 WCB524250:WCB524253 WLX524250:WLX524253 WVT524250:WVT524253 JH589786:JH589789 TD589786:TD589789 ACZ589786:ACZ589789 AMV589786:AMV589789 AWR589786:AWR589789 BGN589786:BGN589789 BQJ589786:BQJ589789 CAF589786:CAF589789 CKB589786:CKB589789 CTX589786:CTX589789 DDT589786:DDT589789 DNP589786:DNP589789 DXL589786:DXL589789 EHH589786:EHH589789 ERD589786:ERD589789 FAZ589786:FAZ589789 FKV589786:FKV589789 FUR589786:FUR589789 GEN589786:GEN589789 GOJ589786:GOJ589789 GYF589786:GYF589789 HIB589786:HIB589789 HRX589786:HRX589789 IBT589786:IBT589789 ILP589786:ILP589789 IVL589786:IVL589789 JFH589786:JFH589789 JPD589786:JPD589789 JYZ589786:JYZ589789 KIV589786:KIV589789 KSR589786:KSR589789 LCN589786:LCN589789 LMJ589786:LMJ589789 LWF589786:LWF589789 MGB589786:MGB589789 MPX589786:MPX589789 MZT589786:MZT589789 NJP589786:NJP589789 NTL589786:NTL589789 ODH589786:ODH589789 OND589786:OND589789 OWZ589786:OWZ589789 PGV589786:PGV589789 PQR589786:PQR589789 QAN589786:QAN589789 QKJ589786:QKJ589789 QUF589786:QUF589789 REB589786:REB589789 RNX589786:RNX589789 RXT589786:RXT589789 SHP589786:SHP589789 SRL589786:SRL589789 TBH589786:TBH589789 TLD589786:TLD589789 TUZ589786:TUZ589789 UEV589786:UEV589789 UOR589786:UOR589789 UYN589786:UYN589789 VIJ589786:VIJ589789 VSF589786:VSF589789 WCB589786:WCB589789 WLX589786:WLX589789 WVT589786:WVT589789 JH655322:JH655325 TD655322:TD655325 ACZ655322:ACZ655325 AMV655322:AMV655325 AWR655322:AWR655325 BGN655322:BGN655325 BQJ655322:BQJ655325 CAF655322:CAF655325 CKB655322:CKB655325 CTX655322:CTX655325 DDT655322:DDT655325 DNP655322:DNP655325 DXL655322:DXL655325 EHH655322:EHH655325 ERD655322:ERD655325 FAZ655322:FAZ655325 FKV655322:FKV655325 FUR655322:FUR655325 GEN655322:GEN655325 GOJ655322:GOJ655325 GYF655322:GYF655325 HIB655322:HIB655325 HRX655322:HRX655325 IBT655322:IBT655325 ILP655322:ILP655325 IVL655322:IVL655325 JFH655322:JFH655325 JPD655322:JPD655325 JYZ655322:JYZ655325 KIV655322:KIV655325 KSR655322:KSR655325 LCN655322:LCN655325 LMJ655322:LMJ655325 LWF655322:LWF655325 MGB655322:MGB655325 MPX655322:MPX655325 MZT655322:MZT655325 NJP655322:NJP655325 NTL655322:NTL655325 ODH655322:ODH655325 OND655322:OND655325 OWZ655322:OWZ655325 PGV655322:PGV655325 PQR655322:PQR655325 QAN655322:QAN655325 QKJ655322:QKJ655325 QUF655322:QUF655325 REB655322:REB655325 RNX655322:RNX655325 RXT655322:RXT655325 SHP655322:SHP655325 SRL655322:SRL655325 TBH655322:TBH655325 TLD655322:TLD655325 TUZ655322:TUZ655325 UEV655322:UEV655325 UOR655322:UOR655325 UYN655322:UYN655325 VIJ655322:VIJ655325 VSF655322:VSF655325 WCB655322:WCB655325 WLX655322:WLX655325 WVT655322:WVT655325 JH720858:JH720861 TD720858:TD720861 ACZ720858:ACZ720861 AMV720858:AMV720861 AWR720858:AWR720861 BGN720858:BGN720861 BQJ720858:BQJ720861 CAF720858:CAF720861 CKB720858:CKB720861 CTX720858:CTX720861 DDT720858:DDT720861 DNP720858:DNP720861 DXL720858:DXL720861 EHH720858:EHH720861 ERD720858:ERD720861 FAZ720858:FAZ720861 FKV720858:FKV720861 FUR720858:FUR720861 GEN720858:GEN720861 GOJ720858:GOJ720861 GYF720858:GYF720861 HIB720858:HIB720861 HRX720858:HRX720861 IBT720858:IBT720861 ILP720858:ILP720861 IVL720858:IVL720861 JFH720858:JFH720861 JPD720858:JPD720861 JYZ720858:JYZ720861 KIV720858:KIV720861 KSR720858:KSR720861 LCN720858:LCN720861 LMJ720858:LMJ720861 LWF720858:LWF720861 MGB720858:MGB720861 MPX720858:MPX720861 MZT720858:MZT720861 NJP720858:NJP720861 NTL720858:NTL720861 ODH720858:ODH720861 OND720858:OND720861 OWZ720858:OWZ720861 PGV720858:PGV720861 PQR720858:PQR720861 QAN720858:QAN720861 QKJ720858:QKJ720861 QUF720858:QUF720861 REB720858:REB720861 RNX720858:RNX720861 RXT720858:RXT720861 SHP720858:SHP720861 SRL720858:SRL720861 TBH720858:TBH720861 TLD720858:TLD720861 TUZ720858:TUZ720861 UEV720858:UEV720861 UOR720858:UOR720861 UYN720858:UYN720861 VIJ720858:VIJ720861 VSF720858:VSF720861 WCB720858:WCB720861 WLX720858:WLX720861 WVT720858:WVT720861 JH786394:JH786397 TD786394:TD786397 ACZ786394:ACZ786397 AMV786394:AMV786397 AWR786394:AWR786397 BGN786394:BGN786397 BQJ786394:BQJ786397 CAF786394:CAF786397 CKB786394:CKB786397 CTX786394:CTX786397 DDT786394:DDT786397 DNP786394:DNP786397 DXL786394:DXL786397 EHH786394:EHH786397 ERD786394:ERD786397 FAZ786394:FAZ786397 FKV786394:FKV786397 FUR786394:FUR786397 GEN786394:GEN786397 GOJ786394:GOJ786397 GYF786394:GYF786397 HIB786394:HIB786397 HRX786394:HRX786397 IBT786394:IBT786397 ILP786394:ILP786397 IVL786394:IVL786397 JFH786394:JFH786397 JPD786394:JPD786397 JYZ786394:JYZ786397 KIV786394:KIV786397 KSR786394:KSR786397 LCN786394:LCN786397 LMJ786394:LMJ786397 LWF786394:LWF786397 MGB786394:MGB786397 MPX786394:MPX786397 MZT786394:MZT786397 NJP786394:NJP786397 NTL786394:NTL786397 ODH786394:ODH786397 OND786394:OND786397 OWZ786394:OWZ786397 PGV786394:PGV786397 PQR786394:PQR786397 QAN786394:QAN786397 QKJ786394:QKJ786397 QUF786394:QUF786397 REB786394:REB786397 RNX786394:RNX786397 RXT786394:RXT786397 SHP786394:SHP786397 SRL786394:SRL786397 TBH786394:TBH786397 TLD786394:TLD786397 TUZ786394:TUZ786397 UEV786394:UEV786397 UOR786394:UOR786397 UYN786394:UYN786397 VIJ786394:VIJ786397 VSF786394:VSF786397 WCB786394:WCB786397 WLX786394:WLX786397 WVT786394:WVT786397 JH851930:JH851933 TD851930:TD851933 ACZ851930:ACZ851933 AMV851930:AMV851933 AWR851930:AWR851933 BGN851930:BGN851933 BQJ851930:BQJ851933 CAF851930:CAF851933 CKB851930:CKB851933 CTX851930:CTX851933 DDT851930:DDT851933 DNP851930:DNP851933 DXL851930:DXL851933 EHH851930:EHH851933 ERD851930:ERD851933 FAZ851930:FAZ851933 FKV851930:FKV851933 FUR851930:FUR851933 GEN851930:GEN851933 GOJ851930:GOJ851933 GYF851930:GYF851933 HIB851930:HIB851933 HRX851930:HRX851933 IBT851930:IBT851933 ILP851930:ILP851933 IVL851930:IVL851933 JFH851930:JFH851933 JPD851930:JPD851933 JYZ851930:JYZ851933 KIV851930:KIV851933 KSR851930:KSR851933 LCN851930:LCN851933 LMJ851930:LMJ851933 LWF851930:LWF851933 MGB851930:MGB851933 MPX851930:MPX851933 MZT851930:MZT851933 NJP851930:NJP851933 NTL851930:NTL851933 ODH851930:ODH851933 OND851930:OND851933 OWZ851930:OWZ851933 PGV851930:PGV851933 PQR851930:PQR851933 QAN851930:QAN851933 QKJ851930:QKJ851933 QUF851930:QUF851933 REB851930:REB851933 RNX851930:RNX851933 RXT851930:RXT851933 SHP851930:SHP851933 SRL851930:SRL851933 TBH851930:TBH851933 TLD851930:TLD851933 TUZ851930:TUZ851933 UEV851930:UEV851933 UOR851930:UOR851933 UYN851930:UYN851933 VIJ851930:VIJ851933 VSF851930:VSF851933 WCB851930:WCB851933 WLX851930:WLX851933 WVT851930:WVT851933 JH917466:JH917469 TD917466:TD917469 ACZ917466:ACZ917469 AMV917466:AMV917469 AWR917466:AWR917469 BGN917466:BGN917469 BQJ917466:BQJ917469 CAF917466:CAF917469 CKB917466:CKB917469 CTX917466:CTX917469 DDT917466:DDT917469 DNP917466:DNP917469 DXL917466:DXL917469 EHH917466:EHH917469 ERD917466:ERD917469 FAZ917466:FAZ917469 FKV917466:FKV917469 FUR917466:FUR917469 GEN917466:GEN917469 GOJ917466:GOJ917469 GYF917466:GYF917469 HIB917466:HIB917469 HRX917466:HRX917469 IBT917466:IBT917469 ILP917466:ILP917469 IVL917466:IVL917469 JFH917466:JFH917469 JPD917466:JPD917469 JYZ917466:JYZ917469 KIV917466:KIV917469 KSR917466:KSR917469 LCN917466:LCN917469 LMJ917466:LMJ917469 LWF917466:LWF917469 MGB917466:MGB917469 MPX917466:MPX917469 MZT917466:MZT917469 NJP917466:NJP917469 NTL917466:NTL917469 ODH917466:ODH917469 OND917466:OND917469 OWZ917466:OWZ917469 PGV917466:PGV917469 PQR917466:PQR917469 QAN917466:QAN917469 QKJ917466:QKJ917469 QUF917466:QUF917469 REB917466:REB917469 RNX917466:RNX917469 RXT917466:RXT917469 SHP917466:SHP917469 SRL917466:SRL917469 TBH917466:TBH917469 TLD917466:TLD917469 TUZ917466:TUZ917469 UEV917466:UEV917469 UOR917466:UOR917469 UYN917466:UYN917469 VIJ917466:VIJ917469 VSF917466:VSF917469 WCB917466:WCB917469 WLX917466:WLX917469 WVT917466:WVT917469 JH983002:JH983005 TD983002:TD983005 ACZ983002:ACZ983005 AMV983002:AMV983005 AWR983002:AWR983005 BGN983002:BGN983005 BQJ983002:BQJ983005 CAF983002:CAF983005 CKB983002:CKB983005 CTX983002:CTX983005 DDT983002:DDT983005 DNP983002:DNP983005 DXL983002:DXL983005 EHH983002:EHH983005 ERD983002:ERD983005 FAZ983002:FAZ983005 FKV983002:FKV983005 FUR983002:FUR983005 GEN983002:GEN983005 GOJ983002:GOJ983005 GYF983002:GYF983005 HIB983002:HIB983005 HRX983002:HRX983005 IBT983002:IBT983005 ILP983002:ILP983005 IVL983002:IVL983005 JFH983002:JFH983005 JPD983002:JPD983005 JYZ983002:JYZ983005 KIV983002:KIV983005 KSR983002:KSR983005 LCN983002:LCN983005 LMJ983002:LMJ983005 LWF983002:LWF983005 MGB983002:MGB983005 MPX983002:MPX983005 MZT983002:MZT983005 NJP983002:NJP983005 NTL983002:NTL983005 ODH983002:ODH983005 OND983002:OND983005 OWZ983002:OWZ983005 PGV983002:PGV983005 PQR983002:PQR983005 QAN983002:QAN983005 QKJ983002:QKJ983005 QUF983002:QUF983005 REB983002:REB983005 RNX983002:RNX983005 RXT983002:RXT983005 SHP983002:SHP983005 SRL983002:SRL983005 TBH983002:TBH983005 TLD983002:TLD983005 TUZ983002:TUZ983005 UEV983002:UEV983005 UOR983002:UOR983005 UYN983002:UYN983005 VIJ983002:VIJ983005 VSF983002:VSF983005 WCB983002:WCB983005 WLX983002:WLX983005 WVT983002:WVT983005 JH65474:JH65478 TD65474:TD65478 ACZ65474:ACZ65478 AMV65474:AMV65478 AWR65474:AWR65478 BGN65474:BGN65478 BQJ65474:BQJ65478 CAF65474:CAF65478 CKB65474:CKB65478 CTX65474:CTX65478 DDT65474:DDT65478 DNP65474:DNP65478 DXL65474:DXL65478 EHH65474:EHH65478 ERD65474:ERD65478 FAZ65474:FAZ65478 FKV65474:FKV65478 FUR65474:FUR65478 GEN65474:GEN65478 GOJ65474:GOJ65478 GYF65474:GYF65478 HIB65474:HIB65478 HRX65474:HRX65478 IBT65474:IBT65478 ILP65474:ILP65478 IVL65474:IVL65478 JFH65474:JFH65478 JPD65474:JPD65478 JYZ65474:JYZ65478 KIV65474:KIV65478 KSR65474:KSR65478 LCN65474:LCN65478 LMJ65474:LMJ65478 LWF65474:LWF65478 MGB65474:MGB65478 MPX65474:MPX65478 MZT65474:MZT65478 NJP65474:NJP65478 NTL65474:NTL65478 ODH65474:ODH65478 OND65474:OND65478 OWZ65474:OWZ65478 PGV65474:PGV65478 PQR65474:PQR65478 QAN65474:QAN65478 QKJ65474:QKJ65478 QUF65474:QUF65478 REB65474:REB65478 RNX65474:RNX65478 RXT65474:RXT65478 SHP65474:SHP65478 SRL65474:SRL65478 TBH65474:TBH65478 TLD65474:TLD65478 TUZ65474:TUZ65478 UEV65474:UEV65478 UOR65474:UOR65478 UYN65474:UYN65478 VIJ65474:VIJ65478 VSF65474:VSF65478 WCB65474:WCB65478 WLX65474:WLX65478 WVT65474:WVT65478 JH131010:JH131014 TD131010:TD131014 ACZ131010:ACZ131014 AMV131010:AMV131014 AWR131010:AWR131014 BGN131010:BGN131014 BQJ131010:BQJ131014 CAF131010:CAF131014 CKB131010:CKB131014 CTX131010:CTX131014 DDT131010:DDT131014 DNP131010:DNP131014 DXL131010:DXL131014 EHH131010:EHH131014 ERD131010:ERD131014 FAZ131010:FAZ131014 FKV131010:FKV131014 FUR131010:FUR131014 GEN131010:GEN131014 GOJ131010:GOJ131014 GYF131010:GYF131014 HIB131010:HIB131014 HRX131010:HRX131014 IBT131010:IBT131014 ILP131010:ILP131014 IVL131010:IVL131014 JFH131010:JFH131014 JPD131010:JPD131014 JYZ131010:JYZ131014 KIV131010:KIV131014 KSR131010:KSR131014 LCN131010:LCN131014 LMJ131010:LMJ131014 LWF131010:LWF131014 MGB131010:MGB131014 MPX131010:MPX131014 MZT131010:MZT131014 NJP131010:NJP131014 NTL131010:NTL131014 ODH131010:ODH131014 OND131010:OND131014 OWZ131010:OWZ131014 PGV131010:PGV131014 PQR131010:PQR131014 QAN131010:QAN131014 QKJ131010:QKJ131014 QUF131010:QUF131014 REB131010:REB131014 RNX131010:RNX131014 RXT131010:RXT131014 SHP131010:SHP131014 SRL131010:SRL131014 TBH131010:TBH131014 TLD131010:TLD131014 TUZ131010:TUZ131014 UEV131010:UEV131014 UOR131010:UOR131014 UYN131010:UYN131014 VIJ131010:VIJ131014 VSF131010:VSF131014 WCB131010:WCB131014 WLX131010:WLX131014 WVT131010:WVT131014 JH196546:JH196550 TD196546:TD196550 ACZ196546:ACZ196550 AMV196546:AMV196550 AWR196546:AWR196550 BGN196546:BGN196550 BQJ196546:BQJ196550 CAF196546:CAF196550 CKB196546:CKB196550 CTX196546:CTX196550 DDT196546:DDT196550 DNP196546:DNP196550 DXL196546:DXL196550 EHH196546:EHH196550 ERD196546:ERD196550 FAZ196546:FAZ196550 FKV196546:FKV196550 FUR196546:FUR196550 GEN196546:GEN196550 GOJ196546:GOJ196550 GYF196546:GYF196550 HIB196546:HIB196550 HRX196546:HRX196550 IBT196546:IBT196550 ILP196546:ILP196550 IVL196546:IVL196550 JFH196546:JFH196550 JPD196546:JPD196550 JYZ196546:JYZ196550 KIV196546:KIV196550 KSR196546:KSR196550 LCN196546:LCN196550 LMJ196546:LMJ196550 LWF196546:LWF196550 MGB196546:MGB196550 MPX196546:MPX196550 MZT196546:MZT196550 NJP196546:NJP196550 NTL196546:NTL196550 ODH196546:ODH196550 OND196546:OND196550 OWZ196546:OWZ196550 PGV196546:PGV196550 PQR196546:PQR196550 QAN196546:QAN196550 QKJ196546:QKJ196550 QUF196546:QUF196550 REB196546:REB196550 RNX196546:RNX196550 RXT196546:RXT196550 SHP196546:SHP196550 SRL196546:SRL196550 TBH196546:TBH196550 TLD196546:TLD196550 TUZ196546:TUZ196550 UEV196546:UEV196550 UOR196546:UOR196550 UYN196546:UYN196550 VIJ196546:VIJ196550 VSF196546:VSF196550 WCB196546:WCB196550 WLX196546:WLX196550 WVT196546:WVT196550 JH262082:JH262086 TD262082:TD262086 ACZ262082:ACZ262086 AMV262082:AMV262086 AWR262082:AWR262086 BGN262082:BGN262086 BQJ262082:BQJ262086 CAF262082:CAF262086 CKB262082:CKB262086 CTX262082:CTX262086 DDT262082:DDT262086 DNP262082:DNP262086 DXL262082:DXL262086 EHH262082:EHH262086 ERD262082:ERD262086 FAZ262082:FAZ262086 FKV262082:FKV262086 FUR262082:FUR262086 GEN262082:GEN262086 GOJ262082:GOJ262086 GYF262082:GYF262086 HIB262082:HIB262086 HRX262082:HRX262086 IBT262082:IBT262086 ILP262082:ILP262086 IVL262082:IVL262086 JFH262082:JFH262086 JPD262082:JPD262086 JYZ262082:JYZ262086 KIV262082:KIV262086 KSR262082:KSR262086 LCN262082:LCN262086 LMJ262082:LMJ262086 LWF262082:LWF262086 MGB262082:MGB262086 MPX262082:MPX262086 MZT262082:MZT262086 NJP262082:NJP262086 NTL262082:NTL262086 ODH262082:ODH262086 OND262082:OND262086 OWZ262082:OWZ262086 PGV262082:PGV262086 PQR262082:PQR262086 QAN262082:QAN262086 QKJ262082:QKJ262086 QUF262082:QUF262086 REB262082:REB262086 RNX262082:RNX262086 RXT262082:RXT262086 SHP262082:SHP262086 SRL262082:SRL262086 TBH262082:TBH262086 TLD262082:TLD262086 TUZ262082:TUZ262086 UEV262082:UEV262086 UOR262082:UOR262086 UYN262082:UYN262086 VIJ262082:VIJ262086 VSF262082:VSF262086 WCB262082:WCB262086 WLX262082:WLX262086 WVT262082:WVT262086 JH327618:JH327622 TD327618:TD327622 ACZ327618:ACZ327622 AMV327618:AMV327622 AWR327618:AWR327622 BGN327618:BGN327622 BQJ327618:BQJ327622 CAF327618:CAF327622 CKB327618:CKB327622 CTX327618:CTX327622 DDT327618:DDT327622 DNP327618:DNP327622 DXL327618:DXL327622 EHH327618:EHH327622 ERD327618:ERD327622 FAZ327618:FAZ327622 FKV327618:FKV327622 FUR327618:FUR327622 GEN327618:GEN327622 GOJ327618:GOJ327622 GYF327618:GYF327622 HIB327618:HIB327622 HRX327618:HRX327622 IBT327618:IBT327622 ILP327618:ILP327622 IVL327618:IVL327622 JFH327618:JFH327622 JPD327618:JPD327622 JYZ327618:JYZ327622 KIV327618:KIV327622 KSR327618:KSR327622 LCN327618:LCN327622 LMJ327618:LMJ327622 LWF327618:LWF327622 MGB327618:MGB327622 MPX327618:MPX327622 MZT327618:MZT327622 NJP327618:NJP327622 NTL327618:NTL327622 ODH327618:ODH327622 OND327618:OND327622 OWZ327618:OWZ327622 PGV327618:PGV327622 PQR327618:PQR327622 QAN327618:QAN327622 QKJ327618:QKJ327622 QUF327618:QUF327622 REB327618:REB327622 RNX327618:RNX327622 RXT327618:RXT327622 SHP327618:SHP327622 SRL327618:SRL327622 TBH327618:TBH327622 TLD327618:TLD327622 TUZ327618:TUZ327622 UEV327618:UEV327622 UOR327618:UOR327622 UYN327618:UYN327622 VIJ327618:VIJ327622 VSF327618:VSF327622 WCB327618:WCB327622 WLX327618:WLX327622 WVT327618:WVT327622 JH393154:JH393158 TD393154:TD393158 ACZ393154:ACZ393158 AMV393154:AMV393158 AWR393154:AWR393158 BGN393154:BGN393158 BQJ393154:BQJ393158 CAF393154:CAF393158 CKB393154:CKB393158 CTX393154:CTX393158 DDT393154:DDT393158 DNP393154:DNP393158 DXL393154:DXL393158 EHH393154:EHH393158 ERD393154:ERD393158 FAZ393154:FAZ393158 FKV393154:FKV393158 FUR393154:FUR393158 GEN393154:GEN393158 GOJ393154:GOJ393158 GYF393154:GYF393158 HIB393154:HIB393158 HRX393154:HRX393158 IBT393154:IBT393158 ILP393154:ILP393158 IVL393154:IVL393158 JFH393154:JFH393158 JPD393154:JPD393158 JYZ393154:JYZ393158 KIV393154:KIV393158 KSR393154:KSR393158 LCN393154:LCN393158 LMJ393154:LMJ393158 LWF393154:LWF393158 MGB393154:MGB393158 MPX393154:MPX393158 MZT393154:MZT393158 NJP393154:NJP393158 NTL393154:NTL393158 ODH393154:ODH393158 OND393154:OND393158 OWZ393154:OWZ393158 PGV393154:PGV393158 PQR393154:PQR393158 QAN393154:QAN393158 QKJ393154:QKJ393158 QUF393154:QUF393158 REB393154:REB393158 RNX393154:RNX393158 RXT393154:RXT393158 SHP393154:SHP393158 SRL393154:SRL393158 TBH393154:TBH393158 TLD393154:TLD393158 TUZ393154:TUZ393158 UEV393154:UEV393158 UOR393154:UOR393158 UYN393154:UYN393158 VIJ393154:VIJ393158 VSF393154:VSF393158 WCB393154:WCB393158 WLX393154:WLX393158 WVT393154:WVT393158 JH458690:JH458694 TD458690:TD458694 ACZ458690:ACZ458694 AMV458690:AMV458694 AWR458690:AWR458694 BGN458690:BGN458694 BQJ458690:BQJ458694 CAF458690:CAF458694 CKB458690:CKB458694 CTX458690:CTX458694 DDT458690:DDT458694 DNP458690:DNP458694 DXL458690:DXL458694 EHH458690:EHH458694 ERD458690:ERD458694 FAZ458690:FAZ458694 FKV458690:FKV458694 FUR458690:FUR458694 GEN458690:GEN458694 GOJ458690:GOJ458694 GYF458690:GYF458694 HIB458690:HIB458694 HRX458690:HRX458694 IBT458690:IBT458694 ILP458690:ILP458694 IVL458690:IVL458694 JFH458690:JFH458694 JPD458690:JPD458694 JYZ458690:JYZ458694 KIV458690:KIV458694 KSR458690:KSR458694 LCN458690:LCN458694 LMJ458690:LMJ458694 LWF458690:LWF458694 MGB458690:MGB458694 MPX458690:MPX458694 MZT458690:MZT458694 NJP458690:NJP458694 NTL458690:NTL458694 ODH458690:ODH458694 OND458690:OND458694 OWZ458690:OWZ458694 PGV458690:PGV458694 PQR458690:PQR458694 QAN458690:QAN458694 QKJ458690:QKJ458694 QUF458690:QUF458694 REB458690:REB458694 RNX458690:RNX458694 RXT458690:RXT458694 SHP458690:SHP458694 SRL458690:SRL458694 TBH458690:TBH458694 TLD458690:TLD458694 TUZ458690:TUZ458694 UEV458690:UEV458694 UOR458690:UOR458694 UYN458690:UYN458694 VIJ458690:VIJ458694 VSF458690:VSF458694 WCB458690:WCB458694 WLX458690:WLX458694 WVT458690:WVT458694 JH524226:JH524230 TD524226:TD524230 ACZ524226:ACZ524230 AMV524226:AMV524230 AWR524226:AWR524230 BGN524226:BGN524230 BQJ524226:BQJ524230 CAF524226:CAF524230 CKB524226:CKB524230 CTX524226:CTX524230 DDT524226:DDT524230 DNP524226:DNP524230 DXL524226:DXL524230 EHH524226:EHH524230 ERD524226:ERD524230 FAZ524226:FAZ524230 FKV524226:FKV524230 FUR524226:FUR524230 GEN524226:GEN524230 GOJ524226:GOJ524230 GYF524226:GYF524230 HIB524226:HIB524230 HRX524226:HRX524230 IBT524226:IBT524230 ILP524226:ILP524230 IVL524226:IVL524230 JFH524226:JFH524230 JPD524226:JPD524230 JYZ524226:JYZ524230 KIV524226:KIV524230 KSR524226:KSR524230 LCN524226:LCN524230 LMJ524226:LMJ524230 LWF524226:LWF524230 MGB524226:MGB524230 MPX524226:MPX524230 MZT524226:MZT524230 NJP524226:NJP524230 NTL524226:NTL524230 ODH524226:ODH524230 OND524226:OND524230 OWZ524226:OWZ524230 PGV524226:PGV524230 PQR524226:PQR524230 QAN524226:QAN524230 QKJ524226:QKJ524230 QUF524226:QUF524230 REB524226:REB524230 RNX524226:RNX524230 RXT524226:RXT524230 SHP524226:SHP524230 SRL524226:SRL524230 TBH524226:TBH524230 TLD524226:TLD524230 TUZ524226:TUZ524230 UEV524226:UEV524230 UOR524226:UOR524230 UYN524226:UYN524230 VIJ524226:VIJ524230 VSF524226:VSF524230 WCB524226:WCB524230 WLX524226:WLX524230 WVT524226:WVT524230 JH589762:JH589766 TD589762:TD589766 ACZ589762:ACZ589766 AMV589762:AMV589766 AWR589762:AWR589766 BGN589762:BGN589766 BQJ589762:BQJ589766 CAF589762:CAF589766 CKB589762:CKB589766 CTX589762:CTX589766 DDT589762:DDT589766 DNP589762:DNP589766 DXL589762:DXL589766 EHH589762:EHH589766 ERD589762:ERD589766 FAZ589762:FAZ589766 FKV589762:FKV589766 FUR589762:FUR589766 GEN589762:GEN589766 GOJ589762:GOJ589766 GYF589762:GYF589766 HIB589762:HIB589766 HRX589762:HRX589766 IBT589762:IBT589766 ILP589762:ILP589766 IVL589762:IVL589766 JFH589762:JFH589766 JPD589762:JPD589766 JYZ589762:JYZ589766 KIV589762:KIV589766 KSR589762:KSR589766 LCN589762:LCN589766 LMJ589762:LMJ589766 LWF589762:LWF589766 MGB589762:MGB589766 MPX589762:MPX589766 MZT589762:MZT589766 NJP589762:NJP589766 NTL589762:NTL589766 ODH589762:ODH589766 OND589762:OND589766 OWZ589762:OWZ589766 PGV589762:PGV589766 PQR589762:PQR589766 QAN589762:QAN589766 QKJ589762:QKJ589766 QUF589762:QUF589766 REB589762:REB589766 RNX589762:RNX589766 RXT589762:RXT589766 SHP589762:SHP589766 SRL589762:SRL589766 TBH589762:TBH589766 TLD589762:TLD589766 TUZ589762:TUZ589766 UEV589762:UEV589766 UOR589762:UOR589766 UYN589762:UYN589766 VIJ589762:VIJ589766 VSF589762:VSF589766 WCB589762:WCB589766 WLX589762:WLX589766 WVT589762:WVT589766 JH655298:JH655302 TD655298:TD655302 ACZ655298:ACZ655302 AMV655298:AMV655302 AWR655298:AWR655302 BGN655298:BGN655302 BQJ655298:BQJ655302 CAF655298:CAF655302 CKB655298:CKB655302 CTX655298:CTX655302 DDT655298:DDT655302 DNP655298:DNP655302 DXL655298:DXL655302 EHH655298:EHH655302 ERD655298:ERD655302 FAZ655298:FAZ655302 FKV655298:FKV655302 FUR655298:FUR655302 GEN655298:GEN655302 GOJ655298:GOJ655302 GYF655298:GYF655302 HIB655298:HIB655302 HRX655298:HRX655302 IBT655298:IBT655302 ILP655298:ILP655302 IVL655298:IVL655302 JFH655298:JFH655302 JPD655298:JPD655302 JYZ655298:JYZ655302 KIV655298:KIV655302 KSR655298:KSR655302 LCN655298:LCN655302 LMJ655298:LMJ655302 LWF655298:LWF655302 MGB655298:MGB655302 MPX655298:MPX655302 MZT655298:MZT655302 NJP655298:NJP655302 NTL655298:NTL655302 ODH655298:ODH655302 OND655298:OND655302 OWZ655298:OWZ655302 PGV655298:PGV655302 PQR655298:PQR655302 QAN655298:QAN655302 QKJ655298:QKJ655302 QUF655298:QUF655302 REB655298:REB655302 RNX655298:RNX655302 RXT655298:RXT655302 SHP655298:SHP655302 SRL655298:SRL655302 TBH655298:TBH655302 TLD655298:TLD655302 TUZ655298:TUZ655302 UEV655298:UEV655302 UOR655298:UOR655302 UYN655298:UYN655302 VIJ655298:VIJ655302 VSF655298:VSF655302 WCB655298:WCB655302 WLX655298:WLX655302 WVT655298:WVT655302 JH720834:JH720838 TD720834:TD720838 ACZ720834:ACZ720838 AMV720834:AMV720838 AWR720834:AWR720838 BGN720834:BGN720838 BQJ720834:BQJ720838 CAF720834:CAF720838 CKB720834:CKB720838 CTX720834:CTX720838 DDT720834:DDT720838 DNP720834:DNP720838 DXL720834:DXL720838 EHH720834:EHH720838 ERD720834:ERD720838 FAZ720834:FAZ720838 FKV720834:FKV720838 FUR720834:FUR720838 GEN720834:GEN720838 GOJ720834:GOJ720838 GYF720834:GYF720838 HIB720834:HIB720838 HRX720834:HRX720838 IBT720834:IBT720838 ILP720834:ILP720838 IVL720834:IVL720838 JFH720834:JFH720838 JPD720834:JPD720838 JYZ720834:JYZ720838 KIV720834:KIV720838 KSR720834:KSR720838 LCN720834:LCN720838 LMJ720834:LMJ720838 LWF720834:LWF720838 MGB720834:MGB720838 MPX720834:MPX720838 MZT720834:MZT720838 NJP720834:NJP720838 NTL720834:NTL720838 ODH720834:ODH720838 OND720834:OND720838 OWZ720834:OWZ720838 PGV720834:PGV720838 PQR720834:PQR720838 QAN720834:QAN720838 QKJ720834:QKJ720838 QUF720834:QUF720838 REB720834:REB720838 RNX720834:RNX720838 RXT720834:RXT720838 SHP720834:SHP720838 SRL720834:SRL720838 TBH720834:TBH720838 TLD720834:TLD720838 TUZ720834:TUZ720838 UEV720834:UEV720838 UOR720834:UOR720838 UYN720834:UYN720838 VIJ720834:VIJ720838 VSF720834:VSF720838 WCB720834:WCB720838 WLX720834:WLX720838 WVT720834:WVT720838 JH786370:JH786374 TD786370:TD786374 ACZ786370:ACZ786374 AMV786370:AMV786374 AWR786370:AWR786374 BGN786370:BGN786374 BQJ786370:BQJ786374 CAF786370:CAF786374 CKB786370:CKB786374 CTX786370:CTX786374 DDT786370:DDT786374 DNP786370:DNP786374 DXL786370:DXL786374 EHH786370:EHH786374 ERD786370:ERD786374 FAZ786370:FAZ786374 FKV786370:FKV786374 FUR786370:FUR786374 GEN786370:GEN786374 GOJ786370:GOJ786374 GYF786370:GYF786374 HIB786370:HIB786374 HRX786370:HRX786374 IBT786370:IBT786374 ILP786370:ILP786374 IVL786370:IVL786374 JFH786370:JFH786374 JPD786370:JPD786374 JYZ786370:JYZ786374 KIV786370:KIV786374 KSR786370:KSR786374 LCN786370:LCN786374 LMJ786370:LMJ786374 LWF786370:LWF786374 MGB786370:MGB786374 MPX786370:MPX786374 MZT786370:MZT786374 NJP786370:NJP786374 NTL786370:NTL786374 ODH786370:ODH786374 OND786370:OND786374 OWZ786370:OWZ786374 PGV786370:PGV786374 PQR786370:PQR786374 QAN786370:QAN786374 QKJ786370:QKJ786374 QUF786370:QUF786374 REB786370:REB786374 RNX786370:RNX786374 RXT786370:RXT786374 SHP786370:SHP786374 SRL786370:SRL786374 TBH786370:TBH786374 TLD786370:TLD786374 TUZ786370:TUZ786374 UEV786370:UEV786374 UOR786370:UOR786374 UYN786370:UYN786374 VIJ786370:VIJ786374 VSF786370:VSF786374 WCB786370:WCB786374 WLX786370:WLX786374 WVT786370:WVT786374 JH851906:JH851910 TD851906:TD851910 ACZ851906:ACZ851910 AMV851906:AMV851910 AWR851906:AWR851910 BGN851906:BGN851910 BQJ851906:BQJ851910 CAF851906:CAF851910 CKB851906:CKB851910 CTX851906:CTX851910 DDT851906:DDT851910 DNP851906:DNP851910 DXL851906:DXL851910 EHH851906:EHH851910 ERD851906:ERD851910 FAZ851906:FAZ851910 FKV851906:FKV851910 FUR851906:FUR851910 GEN851906:GEN851910 GOJ851906:GOJ851910 GYF851906:GYF851910 HIB851906:HIB851910 HRX851906:HRX851910 IBT851906:IBT851910 ILP851906:ILP851910 IVL851906:IVL851910 JFH851906:JFH851910 JPD851906:JPD851910 JYZ851906:JYZ851910 KIV851906:KIV851910 KSR851906:KSR851910 LCN851906:LCN851910 LMJ851906:LMJ851910 LWF851906:LWF851910 MGB851906:MGB851910 MPX851906:MPX851910 MZT851906:MZT851910 NJP851906:NJP851910 NTL851906:NTL851910 ODH851906:ODH851910 OND851906:OND851910 OWZ851906:OWZ851910 PGV851906:PGV851910 PQR851906:PQR851910 QAN851906:QAN851910 QKJ851906:QKJ851910 QUF851906:QUF851910 REB851906:REB851910 RNX851906:RNX851910 RXT851906:RXT851910 SHP851906:SHP851910 SRL851906:SRL851910 TBH851906:TBH851910 TLD851906:TLD851910 TUZ851906:TUZ851910 UEV851906:UEV851910 UOR851906:UOR851910 UYN851906:UYN851910 VIJ851906:VIJ851910 VSF851906:VSF851910 WCB851906:WCB851910 WLX851906:WLX851910 WVT851906:WVT851910 JH917442:JH917446 TD917442:TD917446 ACZ917442:ACZ917446 AMV917442:AMV917446 AWR917442:AWR917446 BGN917442:BGN917446 BQJ917442:BQJ917446 CAF917442:CAF917446 CKB917442:CKB917446 CTX917442:CTX917446 DDT917442:DDT917446 DNP917442:DNP917446 DXL917442:DXL917446 EHH917442:EHH917446 ERD917442:ERD917446 FAZ917442:FAZ917446 FKV917442:FKV917446 FUR917442:FUR917446 GEN917442:GEN917446 GOJ917442:GOJ917446 GYF917442:GYF917446 HIB917442:HIB917446 HRX917442:HRX917446 IBT917442:IBT917446 ILP917442:ILP917446 IVL917442:IVL917446 JFH917442:JFH917446 JPD917442:JPD917446 JYZ917442:JYZ917446 KIV917442:KIV917446 KSR917442:KSR917446 LCN917442:LCN917446 LMJ917442:LMJ917446 LWF917442:LWF917446 MGB917442:MGB917446 MPX917442:MPX917446 MZT917442:MZT917446 NJP917442:NJP917446 NTL917442:NTL917446 ODH917442:ODH917446 OND917442:OND917446 OWZ917442:OWZ917446 PGV917442:PGV917446 PQR917442:PQR917446 QAN917442:QAN917446 QKJ917442:QKJ917446 QUF917442:QUF917446 REB917442:REB917446 RNX917442:RNX917446 RXT917442:RXT917446 SHP917442:SHP917446 SRL917442:SRL917446 TBH917442:TBH917446 TLD917442:TLD917446 TUZ917442:TUZ917446 UEV917442:UEV917446 UOR917442:UOR917446 UYN917442:UYN917446 VIJ917442:VIJ917446 VSF917442:VSF917446 WCB917442:WCB917446 WLX917442:WLX917446 WVT917442:WVT917446 JH982978:JH982982 TD982978:TD982982 ACZ982978:ACZ982982 AMV982978:AMV982982 AWR982978:AWR982982 BGN982978:BGN982982 BQJ982978:BQJ982982 CAF982978:CAF982982 CKB982978:CKB982982 CTX982978:CTX982982 DDT982978:DDT982982 DNP982978:DNP982982 DXL982978:DXL982982 EHH982978:EHH982982 ERD982978:ERD982982 FAZ982978:FAZ982982 FKV982978:FKV982982 FUR982978:FUR982982 GEN982978:GEN982982 GOJ982978:GOJ982982 GYF982978:GYF982982 HIB982978:HIB982982 HRX982978:HRX982982 IBT982978:IBT982982 ILP982978:ILP982982 IVL982978:IVL982982 JFH982978:JFH982982 JPD982978:JPD982982 JYZ982978:JYZ982982 KIV982978:KIV982982 KSR982978:KSR982982 LCN982978:LCN982982 LMJ982978:LMJ982982 LWF982978:LWF982982 MGB982978:MGB982982 MPX982978:MPX982982 MZT982978:MZT982982 NJP982978:NJP982982 NTL982978:NTL982982 ODH982978:ODH982982 OND982978:OND982982 OWZ982978:OWZ982982 PGV982978:PGV982982 PQR982978:PQR982982 QAN982978:QAN982982 QKJ982978:QKJ982982 QUF982978:QUF982982 REB982978:REB982982 RNX982978:RNX982982 RXT982978:RXT982982 SHP982978:SHP982982 SRL982978:SRL982982 TBH982978:TBH982982 TLD982978:TLD982982 TUZ982978:TUZ982982 UEV982978:UEV982982 UOR982978:UOR982982 UYN982978:UYN982982 VIJ982978:VIJ982982 VSF982978:VSF982982 WCB982978:WCB982982 WLX982978:WLX982982 WVT982978:WVT982982 JH65483:JH65484 TD65483:TD65484 ACZ65483:ACZ65484 AMV65483:AMV65484 AWR65483:AWR65484 BGN65483:BGN65484 BQJ65483:BQJ65484 CAF65483:CAF65484 CKB65483:CKB65484 CTX65483:CTX65484 DDT65483:DDT65484 DNP65483:DNP65484 DXL65483:DXL65484 EHH65483:EHH65484 ERD65483:ERD65484 FAZ65483:FAZ65484 FKV65483:FKV65484 FUR65483:FUR65484 GEN65483:GEN65484 GOJ65483:GOJ65484 GYF65483:GYF65484 HIB65483:HIB65484 HRX65483:HRX65484 IBT65483:IBT65484 ILP65483:ILP65484 IVL65483:IVL65484 JFH65483:JFH65484 JPD65483:JPD65484 JYZ65483:JYZ65484 KIV65483:KIV65484 KSR65483:KSR65484 LCN65483:LCN65484 LMJ65483:LMJ65484 LWF65483:LWF65484 MGB65483:MGB65484 MPX65483:MPX65484 MZT65483:MZT65484 NJP65483:NJP65484 NTL65483:NTL65484 ODH65483:ODH65484 OND65483:OND65484 OWZ65483:OWZ65484 PGV65483:PGV65484 PQR65483:PQR65484 QAN65483:QAN65484 QKJ65483:QKJ65484 QUF65483:QUF65484 REB65483:REB65484 RNX65483:RNX65484 RXT65483:RXT65484 SHP65483:SHP65484 SRL65483:SRL65484 TBH65483:TBH65484 TLD65483:TLD65484 TUZ65483:TUZ65484 UEV65483:UEV65484 UOR65483:UOR65484 UYN65483:UYN65484 VIJ65483:VIJ65484 VSF65483:VSF65484 WCB65483:WCB65484 WLX65483:WLX65484 WVT65483:WVT65484 JH131019:JH131020 TD131019:TD131020 ACZ131019:ACZ131020 AMV131019:AMV131020 AWR131019:AWR131020 BGN131019:BGN131020 BQJ131019:BQJ131020 CAF131019:CAF131020 CKB131019:CKB131020 CTX131019:CTX131020 DDT131019:DDT131020 DNP131019:DNP131020 DXL131019:DXL131020 EHH131019:EHH131020 ERD131019:ERD131020 FAZ131019:FAZ131020 FKV131019:FKV131020 FUR131019:FUR131020 GEN131019:GEN131020 GOJ131019:GOJ131020 GYF131019:GYF131020 HIB131019:HIB131020 HRX131019:HRX131020 IBT131019:IBT131020 ILP131019:ILP131020 IVL131019:IVL131020 JFH131019:JFH131020 JPD131019:JPD131020 JYZ131019:JYZ131020 KIV131019:KIV131020 KSR131019:KSR131020 LCN131019:LCN131020 LMJ131019:LMJ131020 LWF131019:LWF131020 MGB131019:MGB131020 MPX131019:MPX131020 MZT131019:MZT131020 NJP131019:NJP131020 NTL131019:NTL131020 ODH131019:ODH131020 OND131019:OND131020 OWZ131019:OWZ131020 PGV131019:PGV131020 PQR131019:PQR131020 QAN131019:QAN131020 QKJ131019:QKJ131020 QUF131019:QUF131020 REB131019:REB131020 RNX131019:RNX131020 RXT131019:RXT131020 SHP131019:SHP131020 SRL131019:SRL131020 TBH131019:TBH131020 TLD131019:TLD131020 TUZ131019:TUZ131020 UEV131019:UEV131020 UOR131019:UOR131020 UYN131019:UYN131020 VIJ131019:VIJ131020 VSF131019:VSF131020 WCB131019:WCB131020 WLX131019:WLX131020 WVT131019:WVT131020 JH196555:JH196556 TD196555:TD196556 ACZ196555:ACZ196556 AMV196555:AMV196556 AWR196555:AWR196556 BGN196555:BGN196556 BQJ196555:BQJ196556 CAF196555:CAF196556 CKB196555:CKB196556 CTX196555:CTX196556 DDT196555:DDT196556 DNP196555:DNP196556 DXL196555:DXL196556 EHH196555:EHH196556 ERD196555:ERD196556 FAZ196555:FAZ196556 FKV196555:FKV196556 FUR196555:FUR196556 GEN196555:GEN196556 GOJ196555:GOJ196556 GYF196555:GYF196556 HIB196555:HIB196556 HRX196555:HRX196556 IBT196555:IBT196556 ILP196555:ILP196556 IVL196555:IVL196556 JFH196555:JFH196556 JPD196555:JPD196556 JYZ196555:JYZ196556 KIV196555:KIV196556 KSR196555:KSR196556 LCN196555:LCN196556 LMJ196555:LMJ196556 LWF196555:LWF196556 MGB196555:MGB196556 MPX196555:MPX196556 MZT196555:MZT196556 NJP196555:NJP196556 NTL196555:NTL196556 ODH196555:ODH196556 OND196555:OND196556 OWZ196555:OWZ196556 PGV196555:PGV196556 PQR196555:PQR196556 QAN196555:QAN196556 QKJ196555:QKJ196556 QUF196555:QUF196556 REB196555:REB196556 RNX196555:RNX196556 RXT196555:RXT196556 SHP196555:SHP196556 SRL196555:SRL196556 TBH196555:TBH196556 TLD196555:TLD196556 TUZ196555:TUZ196556 UEV196555:UEV196556 UOR196555:UOR196556 UYN196555:UYN196556 VIJ196555:VIJ196556 VSF196555:VSF196556 WCB196555:WCB196556 WLX196555:WLX196556 WVT196555:WVT196556 JH262091:JH262092 TD262091:TD262092 ACZ262091:ACZ262092 AMV262091:AMV262092 AWR262091:AWR262092 BGN262091:BGN262092 BQJ262091:BQJ262092 CAF262091:CAF262092 CKB262091:CKB262092 CTX262091:CTX262092 DDT262091:DDT262092 DNP262091:DNP262092 DXL262091:DXL262092 EHH262091:EHH262092 ERD262091:ERD262092 FAZ262091:FAZ262092 FKV262091:FKV262092 FUR262091:FUR262092 GEN262091:GEN262092 GOJ262091:GOJ262092 GYF262091:GYF262092 HIB262091:HIB262092 HRX262091:HRX262092 IBT262091:IBT262092 ILP262091:ILP262092 IVL262091:IVL262092 JFH262091:JFH262092 JPD262091:JPD262092 JYZ262091:JYZ262092 KIV262091:KIV262092 KSR262091:KSR262092 LCN262091:LCN262092 LMJ262091:LMJ262092 LWF262091:LWF262092 MGB262091:MGB262092 MPX262091:MPX262092 MZT262091:MZT262092 NJP262091:NJP262092 NTL262091:NTL262092 ODH262091:ODH262092 OND262091:OND262092 OWZ262091:OWZ262092 PGV262091:PGV262092 PQR262091:PQR262092 QAN262091:QAN262092 QKJ262091:QKJ262092 QUF262091:QUF262092 REB262091:REB262092 RNX262091:RNX262092 RXT262091:RXT262092 SHP262091:SHP262092 SRL262091:SRL262092 TBH262091:TBH262092 TLD262091:TLD262092 TUZ262091:TUZ262092 UEV262091:UEV262092 UOR262091:UOR262092 UYN262091:UYN262092 VIJ262091:VIJ262092 VSF262091:VSF262092 WCB262091:WCB262092 WLX262091:WLX262092 WVT262091:WVT262092 JH327627:JH327628 TD327627:TD327628 ACZ327627:ACZ327628 AMV327627:AMV327628 AWR327627:AWR327628 BGN327627:BGN327628 BQJ327627:BQJ327628 CAF327627:CAF327628 CKB327627:CKB327628 CTX327627:CTX327628 DDT327627:DDT327628 DNP327627:DNP327628 DXL327627:DXL327628 EHH327627:EHH327628 ERD327627:ERD327628 FAZ327627:FAZ327628 FKV327627:FKV327628 FUR327627:FUR327628 GEN327627:GEN327628 GOJ327627:GOJ327628 GYF327627:GYF327628 HIB327627:HIB327628 HRX327627:HRX327628 IBT327627:IBT327628 ILP327627:ILP327628 IVL327627:IVL327628 JFH327627:JFH327628 JPD327627:JPD327628 JYZ327627:JYZ327628 KIV327627:KIV327628 KSR327627:KSR327628 LCN327627:LCN327628 LMJ327627:LMJ327628 LWF327627:LWF327628 MGB327627:MGB327628 MPX327627:MPX327628 MZT327627:MZT327628 NJP327627:NJP327628 NTL327627:NTL327628 ODH327627:ODH327628 OND327627:OND327628 OWZ327627:OWZ327628 PGV327627:PGV327628 PQR327627:PQR327628 QAN327627:QAN327628 QKJ327627:QKJ327628 QUF327627:QUF327628 REB327627:REB327628 RNX327627:RNX327628 RXT327627:RXT327628 SHP327627:SHP327628 SRL327627:SRL327628 TBH327627:TBH327628 TLD327627:TLD327628 TUZ327627:TUZ327628 UEV327627:UEV327628 UOR327627:UOR327628 UYN327627:UYN327628 VIJ327627:VIJ327628 VSF327627:VSF327628 WCB327627:WCB327628 WLX327627:WLX327628 WVT327627:WVT327628 JH393163:JH393164 TD393163:TD393164 ACZ393163:ACZ393164 AMV393163:AMV393164 AWR393163:AWR393164 BGN393163:BGN393164 BQJ393163:BQJ393164 CAF393163:CAF393164 CKB393163:CKB393164 CTX393163:CTX393164 DDT393163:DDT393164 DNP393163:DNP393164 DXL393163:DXL393164 EHH393163:EHH393164 ERD393163:ERD393164 FAZ393163:FAZ393164 FKV393163:FKV393164 FUR393163:FUR393164 GEN393163:GEN393164 GOJ393163:GOJ393164 GYF393163:GYF393164 HIB393163:HIB393164 HRX393163:HRX393164 IBT393163:IBT393164 ILP393163:ILP393164 IVL393163:IVL393164 JFH393163:JFH393164 JPD393163:JPD393164 JYZ393163:JYZ393164 KIV393163:KIV393164 KSR393163:KSR393164 LCN393163:LCN393164 LMJ393163:LMJ393164 LWF393163:LWF393164 MGB393163:MGB393164 MPX393163:MPX393164 MZT393163:MZT393164 NJP393163:NJP393164 NTL393163:NTL393164 ODH393163:ODH393164 OND393163:OND393164 OWZ393163:OWZ393164 PGV393163:PGV393164 PQR393163:PQR393164 QAN393163:QAN393164 QKJ393163:QKJ393164 QUF393163:QUF393164 REB393163:REB393164 RNX393163:RNX393164 RXT393163:RXT393164 SHP393163:SHP393164 SRL393163:SRL393164 TBH393163:TBH393164 TLD393163:TLD393164 TUZ393163:TUZ393164 UEV393163:UEV393164 UOR393163:UOR393164 UYN393163:UYN393164 VIJ393163:VIJ393164 VSF393163:VSF393164 WCB393163:WCB393164 WLX393163:WLX393164 WVT393163:WVT393164 JH458699:JH458700 TD458699:TD458700 ACZ458699:ACZ458700 AMV458699:AMV458700 AWR458699:AWR458700 BGN458699:BGN458700 BQJ458699:BQJ458700 CAF458699:CAF458700 CKB458699:CKB458700 CTX458699:CTX458700 DDT458699:DDT458700 DNP458699:DNP458700 DXL458699:DXL458700 EHH458699:EHH458700 ERD458699:ERD458700 FAZ458699:FAZ458700 FKV458699:FKV458700 FUR458699:FUR458700 GEN458699:GEN458700 GOJ458699:GOJ458700 GYF458699:GYF458700 HIB458699:HIB458700 HRX458699:HRX458700 IBT458699:IBT458700 ILP458699:ILP458700 IVL458699:IVL458700 JFH458699:JFH458700 JPD458699:JPD458700 JYZ458699:JYZ458700 KIV458699:KIV458700 KSR458699:KSR458700 LCN458699:LCN458700 LMJ458699:LMJ458700 LWF458699:LWF458700 MGB458699:MGB458700 MPX458699:MPX458700 MZT458699:MZT458700 NJP458699:NJP458700 NTL458699:NTL458700 ODH458699:ODH458700 OND458699:OND458700 OWZ458699:OWZ458700 PGV458699:PGV458700 PQR458699:PQR458700 QAN458699:QAN458700 QKJ458699:QKJ458700 QUF458699:QUF458700 REB458699:REB458700 RNX458699:RNX458700 RXT458699:RXT458700 SHP458699:SHP458700 SRL458699:SRL458700 TBH458699:TBH458700 TLD458699:TLD458700 TUZ458699:TUZ458700 UEV458699:UEV458700 UOR458699:UOR458700 UYN458699:UYN458700 VIJ458699:VIJ458700 VSF458699:VSF458700 WCB458699:WCB458700 WLX458699:WLX458700 WVT458699:WVT458700 JH524235:JH524236 TD524235:TD524236 ACZ524235:ACZ524236 AMV524235:AMV524236 AWR524235:AWR524236 BGN524235:BGN524236 BQJ524235:BQJ524236 CAF524235:CAF524236 CKB524235:CKB524236 CTX524235:CTX524236 DDT524235:DDT524236 DNP524235:DNP524236 DXL524235:DXL524236 EHH524235:EHH524236 ERD524235:ERD524236 FAZ524235:FAZ524236 FKV524235:FKV524236 FUR524235:FUR524236 GEN524235:GEN524236 GOJ524235:GOJ524236 GYF524235:GYF524236 HIB524235:HIB524236 HRX524235:HRX524236 IBT524235:IBT524236 ILP524235:ILP524236 IVL524235:IVL524236 JFH524235:JFH524236 JPD524235:JPD524236 JYZ524235:JYZ524236 KIV524235:KIV524236 KSR524235:KSR524236 LCN524235:LCN524236 LMJ524235:LMJ524236 LWF524235:LWF524236 MGB524235:MGB524236 MPX524235:MPX524236 MZT524235:MZT524236 NJP524235:NJP524236 NTL524235:NTL524236 ODH524235:ODH524236 OND524235:OND524236 OWZ524235:OWZ524236 PGV524235:PGV524236 PQR524235:PQR524236 QAN524235:QAN524236 QKJ524235:QKJ524236 QUF524235:QUF524236 REB524235:REB524236 RNX524235:RNX524236 RXT524235:RXT524236 SHP524235:SHP524236 SRL524235:SRL524236 TBH524235:TBH524236 TLD524235:TLD524236 TUZ524235:TUZ524236 UEV524235:UEV524236 UOR524235:UOR524236 UYN524235:UYN524236 VIJ524235:VIJ524236 VSF524235:VSF524236 WCB524235:WCB524236 WLX524235:WLX524236 WVT524235:WVT524236 JH589771:JH589772 TD589771:TD589772 ACZ589771:ACZ589772 AMV589771:AMV589772 AWR589771:AWR589772 BGN589771:BGN589772 BQJ589771:BQJ589772 CAF589771:CAF589772 CKB589771:CKB589772 CTX589771:CTX589772 DDT589771:DDT589772 DNP589771:DNP589772 DXL589771:DXL589772 EHH589771:EHH589772 ERD589771:ERD589772 FAZ589771:FAZ589772 FKV589771:FKV589772 FUR589771:FUR589772 GEN589771:GEN589772 GOJ589771:GOJ589772 GYF589771:GYF589772 HIB589771:HIB589772 HRX589771:HRX589772 IBT589771:IBT589772 ILP589771:ILP589772 IVL589771:IVL589772 JFH589771:JFH589772 JPD589771:JPD589772 JYZ589771:JYZ589772 KIV589771:KIV589772 KSR589771:KSR589772 LCN589771:LCN589772 LMJ589771:LMJ589772 LWF589771:LWF589772 MGB589771:MGB589772 MPX589771:MPX589772 MZT589771:MZT589772 NJP589771:NJP589772 NTL589771:NTL589772 ODH589771:ODH589772 OND589771:OND589772 OWZ589771:OWZ589772 PGV589771:PGV589772 PQR589771:PQR589772 QAN589771:QAN589772 QKJ589771:QKJ589772 QUF589771:QUF589772 REB589771:REB589772 RNX589771:RNX589772 RXT589771:RXT589772 SHP589771:SHP589772 SRL589771:SRL589772 TBH589771:TBH589772 TLD589771:TLD589772 TUZ589771:TUZ589772 UEV589771:UEV589772 UOR589771:UOR589772 UYN589771:UYN589772 VIJ589771:VIJ589772 VSF589771:VSF589772 WCB589771:WCB589772 WLX589771:WLX589772 WVT589771:WVT589772 JH655307:JH655308 TD655307:TD655308 ACZ655307:ACZ655308 AMV655307:AMV655308 AWR655307:AWR655308 BGN655307:BGN655308 BQJ655307:BQJ655308 CAF655307:CAF655308 CKB655307:CKB655308 CTX655307:CTX655308 DDT655307:DDT655308 DNP655307:DNP655308 DXL655307:DXL655308 EHH655307:EHH655308 ERD655307:ERD655308 FAZ655307:FAZ655308 FKV655307:FKV655308 FUR655307:FUR655308 GEN655307:GEN655308 GOJ655307:GOJ655308 GYF655307:GYF655308 HIB655307:HIB655308 HRX655307:HRX655308 IBT655307:IBT655308 ILP655307:ILP655308 IVL655307:IVL655308 JFH655307:JFH655308 JPD655307:JPD655308 JYZ655307:JYZ655308 KIV655307:KIV655308 KSR655307:KSR655308 LCN655307:LCN655308 LMJ655307:LMJ655308 LWF655307:LWF655308 MGB655307:MGB655308 MPX655307:MPX655308 MZT655307:MZT655308 NJP655307:NJP655308 NTL655307:NTL655308 ODH655307:ODH655308 OND655307:OND655308 OWZ655307:OWZ655308 PGV655307:PGV655308 PQR655307:PQR655308 QAN655307:QAN655308 QKJ655307:QKJ655308 QUF655307:QUF655308 REB655307:REB655308 RNX655307:RNX655308 RXT655307:RXT655308 SHP655307:SHP655308 SRL655307:SRL655308 TBH655307:TBH655308 TLD655307:TLD655308 TUZ655307:TUZ655308 UEV655307:UEV655308 UOR655307:UOR655308 UYN655307:UYN655308 VIJ655307:VIJ655308 VSF655307:VSF655308 WCB655307:WCB655308 WLX655307:WLX655308 WVT655307:WVT655308 JH720843:JH720844 TD720843:TD720844 ACZ720843:ACZ720844 AMV720843:AMV720844 AWR720843:AWR720844 BGN720843:BGN720844 BQJ720843:BQJ720844 CAF720843:CAF720844 CKB720843:CKB720844 CTX720843:CTX720844 DDT720843:DDT720844 DNP720843:DNP720844 DXL720843:DXL720844 EHH720843:EHH720844 ERD720843:ERD720844 FAZ720843:FAZ720844 FKV720843:FKV720844 FUR720843:FUR720844 GEN720843:GEN720844 GOJ720843:GOJ720844 GYF720843:GYF720844 HIB720843:HIB720844 HRX720843:HRX720844 IBT720843:IBT720844 ILP720843:ILP720844 IVL720843:IVL720844 JFH720843:JFH720844 JPD720843:JPD720844 JYZ720843:JYZ720844 KIV720843:KIV720844 KSR720843:KSR720844 LCN720843:LCN720844 LMJ720843:LMJ720844 LWF720843:LWF720844 MGB720843:MGB720844 MPX720843:MPX720844 MZT720843:MZT720844 NJP720843:NJP720844 NTL720843:NTL720844 ODH720843:ODH720844 OND720843:OND720844 OWZ720843:OWZ720844 PGV720843:PGV720844 PQR720843:PQR720844 QAN720843:QAN720844 QKJ720843:QKJ720844 QUF720843:QUF720844 REB720843:REB720844 RNX720843:RNX720844 RXT720843:RXT720844 SHP720843:SHP720844 SRL720843:SRL720844 TBH720843:TBH720844 TLD720843:TLD720844 TUZ720843:TUZ720844 UEV720843:UEV720844 UOR720843:UOR720844 UYN720843:UYN720844 VIJ720843:VIJ720844 VSF720843:VSF720844 WCB720843:WCB720844 WLX720843:WLX720844 WVT720843:WVT720844 JH786379:JH786380 TD786379:TD786380 ACZ786379:ACZ786380 AMV786379:AMV786380 AWR786379:AWR786380 BGN786379:BGN786380 BQJ786379:BQJ786380 CAF786379:CAF786380 CKB786379:CKB786380 CTX786379:CTX786380 DDT786379:DDT786380 DNP786379:DNP786380 DXL786379:DXL786380 EHH786379:EHH786380 ERD786379:ERD786380 FAZ786379:FAZ786380 FKV786379:FKV786380 FUR786379:FUR786380 GEN786379:GEN786380 GOJ786379:GOJ786380 GYF786379:GYF786380 HIB786379:HIB786380 HRX786379:HRX786380 IBT786379:IBT786380 ILP786379:ILP786380 IVL786379:IVL786380 JFH786379:JFH786380 JPD786379:JPD786380 JYZ786379:JYZ786380 KIV786379:KIV786380 KSR786379:KSR786380 LCN786379:LCN786380 LMJ786379:LMJ786380 LWF786379:LWF786380 MGB786379:MGB786380 MPX786379:MPX786380 MZT786379:MZT786380 NJP786379:NJP786380 NTL786379:NTL786380 ODH786379:ODH786380 OND786379:OND786380 OWZ786379:OWZ786380 PGV786379:PGV786380 PQR786379:PQR786380 QAN786379:QAN786380 QKJ786379:QKJ786380 QUF786379:QUF786380 REB786379:REB786380 RNX786379:RNX786380 RXT786379:RXT786380 SHP786379:SHP786380 SRL786379:SRL786380 TBH786379:TBH786380 TLD786379:TLD786380 TUZ786379:TUZ786380 UEV786379:UEV786380 UOR786379:UOR786380 UYN786379:UYN786380 VIJ786379:VIJ786380 VSF786379:VSF786380 WCB786379:WCB786380 WLX786379:WLX786380 WVT786379:WVT786380 JH851915:JH851916 TD851915:TD851916 ACZ851915:ACZ851916 AMV851915:AMV851916 AWR851915:AWR851916 BGN851915:BGN851916 BQJ851915:BQJ851916 CAF851915:CAF851916 CKB851915:CKB851916 CTX851915:CTX851916 DDT851915:DDT851916 DNP851915:DNP851916 DXL851915:DXL851916 EHH851915:EHH851916 ERD851915:ERD851916 FAZ851915:FAZ851916 FKV851915:FKV851916 FUR851915:FUR851916 GEN851915:GEN851916 GOJ851915:GOJ851916 GYF851915:GYF851916 HIB851915:HIB851916 HRX851915:HRX851916 IBT851915:IBT851916 ILP851915:ILP851916 IVL851915:IVL851916 JFH851915:JFH851916 JPD851915:JPD851916 JYZ851915:JYZ851916 KIV851915:KIV851916 KSR851915:KSR851916 LCN851915:LCN851916 LMJ851915:LMJ851916 LWF851915:LWF851916 MGB851915:MGB851916 MPX851915:MPX851916 MZT851915:MZT851916 NJP851915:NJP851916 NTL851915:NTL851916 ODH851915:ODH851916 OND851915:OND851916 OWZ851915:OWZ851916 PGV851915:PGV851916 PQR851915:PQR851916 QAN851915:QAN851916 QKJ851915:QKJ851916 QUF851915:QUF851916 REB851915:REB851916 RNX851915:RNX851916 RXT851915:RXT851916 SHP851915:SHP851916 SRL851915:SRL851916 TBH851915:TBH851916 TLD851915:TLD851916 TUZ851915:TUZ851916 UEV851915:UEV851916 UOR851915:UOR851916 UYN851915:UYN851916 VIJ851915:VIJ851916 VSF851915:VSF851916 WCB851915:WCB851916 WLX851915:WLX851916 WVT851915:WVT851916 JH917451:JH917452 TD917451:TD917452 ACZ917451:ACZ917452 AMV917451:AMV917452 AWR917451:AWR917452 BGN917451:BGN917452 BQJ917451:BQJ917452 CAF917451:CAF917452 CKB917451:CKB917452 CTX917451:CTX917452 DDT917451:DDT917452 DNP917451:DNP917452 DXL917451:DXL917452 EHH917451:EHH917452 ERD917451:ERD917452 FAZ917451:FAZ917452 FKV917451:FKV917452 FUR917451:FUR917452 GEN917451:GEN917452 GOJ917451:GOJ917452 GYF917451:GYF917452 HIB917451:HIB917452 HRX917451:HRX917452 IBT917451:IBT917452 ILP917451:ILP917452 IVL917451:IVL917452 JFH917451:JFH917452 JPD917451:JPD917452 JYZ917451:JYZ917452 KIV917451:KIV917452 KSR917451:KSR917452 LCN917451:LCN917452 LMJ917451:LMJ917452 LWF917451:LWF917452 MGB917451:MGB917452 MPX917451:MPX917452 MZT917451:MZT917452 NJP917451:NJP917452 NTL917451:NTL917452 ODH917451:ODH917452 OND917451:OND917452 OWZ917451:OWZ917452 PGV917451:PGV917452 PQR917451:PQR917452 QAN917451:QAN917452 QKJ917451:QKJ917452 QUF917451:QUF917452 REB917451:REB917452 RNX917451:RNX917452 RXT917451:RXT917452 SHP917451:SHP917452 SRL917451:SRL917452 TBH917451:TBH917452 TLD917451:TLD917452 TUZ917451:TUZ917452 UEV917451:UEV917452 UOR917451:UOR917452 UYN917451:UYN917452 VIJ917451:VIJ917452 VSF917451:VSF917452 WCB917451:WCB917452 WLX917451:WLX917452 WVT917451:WVT917452 JH982987:JH982988 TD982987:TD982988 ACZ982987:ACZ982988 AMV982987:AMV982988 AWR982987:AWR982988 BGN982987:BGN982988 BQJ982987:BQJ982988 CAF982987:CAF982988 CKB982987:CKB982988 CTX982987:CTX982988 DDT982987:DDT982988 DNP982987:DNP982988 DXL982987:DXL982988 EHH982987:EHH982988 ERD982987:ERD982988 FAZ982987:FAZ982988 FKV982987:FKV982988 FUR982987:FUR982988 GEN982987:GEN982988 GOJ982987:GOJ982988 GYF982987:GYF982988 HIB982987:HIB982988 HRX982987:HRX982988 IBT982987:IBT982988 ILP982987:ILP982988 IVL982987:IVL982988 JFH982987:JFH982988 JPD982987:JPD982988 JYZ982987:JYZ982988 KIV982987:KIV982988 KSR982987:KSR982988 LCN982987:LCN982988 LMJ982987:LMJ982988 LWF982987:LWF982988 MGB982987:MGB982988 MPX982987:MPX982988 MZT982987:MZT982988 NJP982987:NJP982988 NTL982987:NTL982988 ODH982987:ODH982988 OND982987:OND982988 OWZ982987:OWZ982988 PGV982987:PGV982988 PQR982987:PQR982988 QAN982987:QAN982988 QKJ982987:QKJ982988 QUF982987:QUF982988 REB982987:REB982988 RNX982987:RNX982988 RXT982987:RXT982988 SHP982987:SHP982988 SRL982987:SRL982988 TBH982987:TBH982988 TLD982987:TLD982988 TUZ982987:TUZ982988 UEV982987:UEV982988 UOR982987:UOR982988 UYN982987:UYN982988 VIJ982987:VIJ982988 VSF982987:VSF982988 WCB982987:WCB982988 WLX982987:WLX982988 WVT982987:WVT982988 JH65487:JH65489 TD65487:TD65489 ACZ65487:ACZ65489 AMV65487:AMV65489 AWR65487:AWR65489 BGN65487:BGN65489 BQJ65487:BQJ65489 CAF65487:CAF65489 CKB65487:CKB65489 CTX65487:CTX65489 DDT65487:DDT65489 DNP65487:DNP65489 DXL65487:DXL65489 EHH65487:EHH65489 ERD65487:ERD65489 FAZ65487:FAZ65489 FKV65487:FKV65489 FUR65487:FUR65489 GEN65487:GEN65489 GOJ65487:GOJ65489 GYF65487:GYF65489 HIB65487:HIB65489 HRX65487:HRX65489 IBT65487:IBT65489 ILP65487:ILP65489 IVL65487:IVL65489 JFH65487:JFH65489 JPD65487:JPD65489 JYZ65487:JYZ65489 KIV65487:KIV65489 KSR65487:KSR65489 LCN65487:LCN65489 LMJ65487:LMJ65489 LWF65487:LWF65489 MGB65487:MGB65489 MPX65487:MPX65489 MZT65487:MZT65489 NJP65487:NJP65489 NTL65487:NTL65489 ODH65487:ODH65489 OND65487:OND65489 OWZ65487:OWZ65489 PGV65487:PGV65489 PQR65487:PQR65489 QAN65487:QAN65489 QKJ65487:QKJ65489 QUF65487:QUF65489 REB65487:REB65489 RNX65487:RNX65489 RXT65487:RXT65489 SHP65487:SHP65489 SRL65487:SRL65489 TBH65487:TBH65489 TLD65487:TLD65489 TUZ65487:TUZ65489 UEV65487:UEV65489 UOR65487:UOR65489 UYN65487:UYN65489 VIJ65487:VIJ65489 VSF65487:VSF65489 WCB65487:WCB65489 WLX65487:WLX65489 WVT65487:WVT65489 JH131023:JH131025 TD131023:TD131025 ACZ131023:ACZ131025 AMV131023:AMV131025 AWR131023:AWR131025 BGN131023:BGN131025 BQJ131023:BQJ131025 CAF131023:CAF131025 CKB131023:CKB131025 CTX131023:CTX131025 DDT131023:DDT131025 DNP131023:DNP131025 DXL131023:DXL131025 EHH131023:EHH131025 ERD131023:ERD131025 FAZ131023:FAZ131025 FKV131023:FKV131025 FUR131023:FUR131025 GEN131023:GEN131025 GOJ131023:GOJ131025 GYF131023:GYF131025 HIB131023:HIB131025 HRX131023:HRX131025 IBT131023:IBT131025 ILP131023:ILP131025 IVL131023:IVL131025 JFH131023:JFH131025 JPD131023:JPD131025 JYZ131023:JYZ131025 KIV131023:KIV131025 KSR131023:KSR131025 LCN131023:LCN131025 LMJ131023:LMJ131025 LWF131023:LWF131025 MGB131023:MGB131025 MPX131023:MPX131025 MZT131023:MZT131025 NJP131023:NJP131025 NTL131023:NTL131025 ODH131023:ODH131025 OND131023:OND131025 OWZ131023:OWZ131025 PGV131023:PGV131025 PQR131023:PQR131025 QAN131023:QAN131025 QKJ131023:QKJ131025 QUF131023:QUF131025 REB131023:REB131025 RNX131023:RNX131025 RXT131023:RXT131025 SHP131023:SHP131025 SRL131023:SRL131025 TBH131023:TBH131025 TLD131023:TLD131025 TUZ131023:TUZ131025 UEV131023:UEV131025 UOR131023:UOR131025 UYN131023:UYN131025 VIJ131023:VIJ131025 VSF131023:VSF131025 WCB131023:WCB131025 WLX131023:WLX131025 WVT131023:WVT131025 JH196559:JH196561 TD196559:TD196561 ACZ196559:ACZ196561 AMV196559:AMV196561 AWR196559:AWR196561 BGN196559:BGN196561 BQJ196559:BQJ196561 CAF196559:CAF196561 CKB196559:CKB196561 CTX196559:CTX196561 DDT196559:DDT196561 DNP196559:DNP196561 DXL196559:DXL196561 EHH196559:EHH196561 ERD196559:ERD196561 FAZ196559:FAZ196561 FKV196559:FKV196561 FUR196559:FUR196561 GEN196559:GEN196561 GOJ196559:GOJ196561 GYF196559:GYF196561 HIB196559:HIB196561 HRX196559:HRX196561 IBT196559:IBT196561 ILP196559:ILP196561 IVL196559:IVL196561 JFH196559:JFH196561 JPD196559:JPD196561 JYZ196559:JYZ196561 KIV196559:KIV196561 KSR196559:KSR196561 LCN196559:LCN196561 LMJ196559:LMJ196561 LWF196559:LWF196561 MGB196559:MGB196561 MPX196559:MPX196561 MZT196559:MZT196561 NJP196559:NJP196561 NTL196559:NTL196561 ODH196559:ODH196561 OND196559:OND196561 OWZ196559:OWZ196561 PGV196559:PGV196561 PQR196559:PQR196561 QAN196559:QAN196561 QKJ196559:QKJ196561 QUF196559:QUF196561 REB196559:REB196561 RNX196559:RNX196561 RXT196559:RXT196561 SHP196559:SHP196561 SRL196559:SRL196561 TBH196559:TBH196561 TLD196559:TLD196561 TUZ196559:TUZ196561 UEV196559:UEV196561 UOR196559:UOR196561 UYN196559:UYN196561 VIJ196559:VIJ196561 VSF196559:VSF196561 WCB196559:WCB196561 WLX196559:WLX196561 WVT196559:WVT196561 JH262095:JH262097 TD262095:TD262097 ACZ262095:ACZ262097 AMV262095:AMV262097 AWR262095:AWR262097 BGN262095:BGN262097 BQJ262095:BQJ262097 CAF262095:CAF262097 CKB262095:CKB262097 CTX262095:CTX262097 DDT262095:DDT262097 DNP262095:DNP262097 DXL262095:DXL262097 EHH262095:EHH262097 ERD262095:ERD262097 FAZ262095:FAZ262097 FKV262095:FKV262097 FUR262095:FUR262097 GEN262095:GEN262097 GOJ262095:GOJ262097 GYF262095:GYF262097 HIB262095:HIB262097 HRX262095:HRX262097 IBT262095:IBT262097 ILP262095:ILP262097 IVL262095:IVL262097 JFH262095:JFH262097 JPD262095:JPD262097 JYZ262095:JYZ262097 KIV262095:KIV262097 KSR262095:KSR262097 LCN262095:LCN262097 LMJ262095:LMJ262097 LWF262095:LWF262097 MGB262095:MGB262097 MPX262095:MPX262097 MZT262095:MZT262097 NJP262095:NJP262097 NTL262095:NTL262097 ODH262095:ODH262097 OND262095:OND262097 OWZ262095:OWZ262097 PGV262095:PGV262097 PQR262095:PQR262097 QAN262095:QAN262097 QKJ262095:QKJ262097 QUF262095:QUF262097 REB262095:REB262097 RNX262095:RNX262097 RXT262095:RXT262097 SHP262095:SHP262097 SRL262095:SRL262097 TBH262095:TBH262097 TLD262095:TLD262097 TUZ262095:TUZ262097 UEV262095:UEV262097 UOR262095:UOR262097 UYN262095:UYN262097 VIJ262095:VIJ262097 VSF262095:VSF262097 WCB262095:WCB262097 WLX262095:WLX262097 WVT262095:WVT262097 JH327631:JH327633 TD327631:TD327633 ACZ327631:ACZ327633 AMV327631:AMV327633 AWR327631:AWR327633 BGN327631:BGN327633 BQJ327631:BQJ327633 CAF327631:CAF327633 CKB327631:CKB327633 CTX327631:CTX327633 DDT327631:DDT327633 DNP327631:DNP327633 DXL327631:DXL327633 EHH327631:EHH327633 ERD327631:ERD327633 FAZ327631:FAZ327633 FKV327631:FKV327633 FUR327631:FUR327633 GEN327631:GEN327633 GOJ327631:GOJ327633 GYF327631:GYF327633 HIB327631:HIB327633 HRX327631:HRX327633 IBT327631:IBT327633 ILP327631:ILP327633 IVL327631:IVL327633 JFH327631:JFH327633 JPD327631:JPD327633 JYZ327631:JYZ327633 KIV327631:KIV327633 KSR327631:KSR327633 LCN327631:LCN327633 LMJ327631:LMJ327633 LWF327631:LWF327633 MGB327631:MGB327633 MPX327631:MPX327633 MZT327631:MZT327633 NJP327631:NJP327633 NTL327631:NTL327633 ODH327631:ODH327633 OND327631:OND327633 OWZ327631:OWZ327633 PGV327631:PGV327633 PQR327631:PQR327633 QAN327631:QAN327633 QKJ327631:QKJ327633 QUF327631:QUF327633 REB327631:REB327633 RNX327631:RNX327633 RXT327631:RXT327633 SHP327631:SHP327633 SRL327631:SRL327633 TBH327631:TBH327633 TLD327631:TLD327633 TUZ327631:TUZ327633 UEV327631:UEV327633 UOR327631:UOR327633 UYN327631:UYN327633 VIJ327631:VIJ327633 VSF327631:VSF327633 WCB327631:WCB327633 WLX327631:WLX327633 WVT327631:WVT327633 JH393167:JH393169 TD393167:TD393169 ACZ393167:ACZ393169 AMV393167:AMV393169 AWR393167:AWR393169 BGN393167:BGN393169 BQJ393167:BQJ393169 CAF393167:CAF393169 CKB393167:CKB393169 CTX393167:CTX393169 DDT393167:DDT393169 DNP393167:DNP393169 DXL393167:DXL393169 EHH393167:EHH393169 ERD393167:ERD393169 FAZ393167:FAZ393169 FKV393167:FKV393169 FUR393167:FUR393169 GEN393167:GEN393169 GOJ393167:GOJ393169 GYF393167:GYF393169 HIB393167:HIB393169 HRX393167:HRX393169 IBT393167:IBT393169 ILP393167:ILP393169 IVL393167:IVL393169 JFH393167:JFH393169 JPD393167:JPD393169 JYZ393167:JYZ393169 KIV393167:KIV393169 KSR393167:KSR393169 LCN393167:LCN393169 LMJ393167:LMJ393169 LWF393167:LWF393169 MGB393167:MGB393169 MPX393167:MPX393169 MZT393167:MZT393169 NJP393167:NJP393169 NTL393167:NTL393169 ODH393167:ODH393169 OND393167:OND393169 OWZ393167:OWZ393169 PGV393167:PGV393169 PQR393167:PQR393169 QAN393167:QAN393169 QKJ393167:QKJ393169 QUF393167:QUF393169 REB393167:REB393169 RNX393167:RNX393169 RXT393167:RXT393169 SHP393167:SHP393169 SRL393167:SRL393169 TBH393167:TBH393169 TLD393167:TLD393169 TUZ393167:TUZ393169 UEV393167:UEV393169 UOR393167:UOR393169 UYN393167:UYN393169 VIJ393167:VIJ393169 VSF393167:VSF393169 WCB393167:WCB393169 WLX393167:WLX393169 WVT393167:WVT393169 JH458703:JH458705 TD458703:TD458705 ACZ458703:ACZ458705 AMV458703:AMV458705 AWR458703:AWR458705 BGN458703:BGN458705 BQJ458703:BQJ458705 CAF458703:CAF458705 CKB458703:CKB458705 CTX458703:CTX458705 DDT458703:DDT458705 DNP458703:DNP458705 DXL458703:DXL458705 EHH458703:EHH458705 ERD458703:ERD458705 FAZ458703:FAZ458705 FKV458703:FKV458705 FUR458703:FUR458705 GEN458703:GEN458705 GOJ458703:GOJ458705 GYF458703:GYF458705 HIB458703:HIB458705 HRX458703:HRX458705 IBT458703:IBT458705 ILP458703:ILP458705 IVL458703:IVL458705 JFH458703:JFH458705 JPD458703:JPD458705 JYZ458703:JYZ458705 KIV458703:KIV458705 KSR458703:KSR458705 LCN458703:LCN458705 LMJ458703:LMJ458705 LWF458703:LWF458705 MGB458703:MGB458705 MPX458703:MPX458705 MZT458703:MZT458705 NJP458703:NJP458705 NTL458703:NTL458705 ODH458703:ODH458705 OND458703:OND458705 OWZ458703:OWZ458705 PGV458703:PGV458705 PQR458703:PQR458705 QAN458703:QAN458705 QKJ458703:QKJ458705 QUF458703:QUF458705 REB458703:REB458705 RNX458703:RNX458705 RXT458703:RXT458705 SHP458703:SHP458705 SRL458703:SRL458705 TBH458703:TBH458705 TLD458703:TLD458705 TUZ458703:TUZ458705 UEV458703:UEV458705 UOR458703:UOR458705 UYN458703:UYN458705 VIJ458703:VIJ458705 VSF458703:VSF458705 WCB458703:WCB458705 WLX458703:WLX458705 WVT458703:WVT458705 JH524239:JH524241 TD524239:TD524241 ACZ524239:ACZ524241 AMV524239:AMV524241 AWR524239:AWR524241 BGN524239:BGN524241 BQJ524239:BQJ524241 CAF524239:CAF524241 CKB524239:CKB524241 CTX524239:CTX524241 DDT524239:DDT524241 DNP524239:DNP524241 DXL524239:DXL524241 EHH524239:EHH524241 ERD524239:ERD524241 FAZ524239:FAZ524241 FKV524239:FKV524241 FUR524239:FUR524241 GEN524239:GEN524241 GOJ524239:GOJ524241 GYF524239:GYF524241 HIB524239:HIB524241 HRX524239:HRX524241 IBT524239:IBT524241 ILP524239:ILP524241 IVL524239:IVL524241 JFH524239:JFH524241 JPD524239:JPD524241 JYZ524239:JYZ524241 KIV524239:KIV524241 KSR524239:KSR524241 LCN524239:LCN524241 LMJ524239:LMJ524241 LWF524239:LWF524241 MGB524239:MGB524241 MPX524239:MPX524241 MZT524239:MZT524241 NJP524239:NJP524241 NTL524239:NTL524241 ODH524239:ODH524241 OND524239:OND524241 OWZ524239:OWZ524241 PGV524239:PGV524241 PQR524239:PQR524241 QAN524239:QAN524241 QKJ524239:QKJ524241 QUF524239:QUF524241 REB524239:REB524241 RNX524239:RNX524241 RXT524239:RXT524241 SHP524239:SHP524241 SRL524239:SRL524241 TBH524239:TBH524241 TLD524239:TLD524241 TUZ524239:TUZ524241 UEV524239:UEV524241 UOR524239:UOR524241 UYN524239:UYN524241 VIJ524239:VIJ524241 VSF524239:VSF524241 WCB524239:WCB524241 WLX524239:WLX524241 WVT524239:WVT524241 JH589775:JH589777 TD589775:TD589777 ACZ589775:ACZ589777 AMV589775:AMV589777 AWR589775:AWR589777 BGN589775:BGN589777 BQJ589775:BQJ589777 CAF589775:CAF589777 CKB589775:CKB589777 CTX589775:CTX589777 DDT589775:DDT589777 DNP589775:DNP589777 DXL589775:DXL589777 EHH589775:EHH589777 ERD589775:ERD589777 FAZ589775:FAZ589777 FKV589775:FKV589777 FUR589775:FUR589777 GEN589775:GEN589777 GOJ589775:GOJ589777 GYF589775:GYF589777 HIB589775:HIB589777 HRX589775:HRX589777 IBT589775:IBT589777 ILP589775:ILP589777 IVL589775:IVL589777 JFH589775:JFH589777 JPD589775:JPD589777 JYZ589775:JYZ589777 KIV589775:KIV589777 KSR589775:KSR589777 LCN589775:LCN589777 LMJ589775:LMJ589777 LWF589775:LWF589777 MGB589775:MGB589777 MPX589775:MPX589777 MZT589775:MZT589777 NJP589775:NJP589777 NTL589775:NTL589777 ODH589775:ODH589777 OND589775:OND589777 OWZ589775:OWZ589777 PGV589775:PGV589777 PQR589775:PQR589777 QAN589775:QAN589777 QKJ589775:QKJ589777 QUF589775:QUF589777 REB589775:REB589777 RNX589775:RNX589777 RXT589775:RXT589777 SHP589775:SHP589777 SRL589775:SRL589777 TBH589775:TBH589777 TLD589775:TLD589777 TUZ589775:TUZ589777 UEV589775:UEV589777 UOR589775:UOR589777 UYN589775:UYN589777 VIJ589775:VIJ589777 VSF589775:VSF589777 WCB589775:WCB589777 WLX589775:WLX589777 WVT589775:WVT589777 JH655311:JH655313 TD655311:TD655313 ACZ655311:ACZ655313 AMV655311:AMV655313 AWR655311:AWR655313 BGN655311:BGN655313 BQJ655311:BQJ655313 CAF655311:CAF655313 CKB655311:CKB655313 CTX655311:CTX655313 DDT655311:DDT655313 DNP655311:DNP655313 DXL655311:DXL655313 EHH655311:EHH655313 ERD655311:ERD655313 FAZ655311:FAZ655313 FKV655311:FKV655313 FUR655311:FUR655313 GEN655311:GEN655313 GOJ655311:GOJ655313 GYF655311:GYF655313 HIB655311:HIB655313 HRX655311:HRX655313 IBT655311:IBT655313 ILP655311:ILP655313 IVL655311:IVL655313 JFH655311:JFH655313 JPD655311:JPD655313 JYZ655311:JYZ655313 KIV655311:KIV655313 KSR655311:KSR655313 LCN655311:LCN655313 LMJ655311:LMJ655313 LWF655311:LWF655313 MGB655311:MGB655313 MPX655311:MPX655313 MZT655311:MZT655313 NJP655311:NJP655313 NTL655311:NTL655313 ODH655311:ODH655313 OND655311:OND655313 OWZ655311:OWZ655313 PGV655311:PGV655313 PQR655311:PQR655313 QAN655311:QAN655313 QKJ655311:QKJ655313 QUF655311:QUF655313 REB655311:REB655313 RNX655311:RNX655313 RXT655311:RXT655313 SHP655311:SHP655313 SRL655311:SRL655313 TBH655311:TBH655313 TLD655311:TLD655313 TUZ655311:TUZ655313 UEV655311:UEV655313 UOR655311:UOR655313 UYN655311:UYN655313 VIJ655311:VIJ655313 VSF655311:VSF655313 WCB655311:WCB655313 WLX655311:WLX655313 WVT655311:WVT655313 JH720847:JH720849 TD720847:TD720849 ACZ720847:ACZ720849 AMV720847:AMV720849 AWR720847:AWR720849 BGN720847:BGN720849 BQJ720847:BQJ720849 CAF720847:CAF720849 CKB720847:CKB720849 CTX720847:CTX720849 DDT720847:DDT720849 DNP720847:DNP720849 DXL720847:DXL720849 EHH720847:EHH720849 ERD720847:ERD720849 FAZ720847:FAZ720849 FKV720847:FKV720849 FUR720847:FUR720849 GEN720847:GEN720849 GOJ720847:GOJ720849 GYF720847:GYF720849 HIB720847:HIB720849 HRX720847:HRX720849 IBT720847:IBT720849 ILP720847:ILP720849 IVL720847:IVL720849 JFH720847:JFH720849 JPD720847:JPD720849 JYZ720847:JYZ720849 KIV720847:KIV720849 KSR720847:KSR720849 LCN720847:LCN720849 LMJ720847:LMJ720849 LWF720847:LWF720849 MGB720847:MGB720849 MPX720847:MPX720849 MZT720847:MZT720849 NJP720847:NJP720849 NTL720847:NTL720849 ODH720847:ODH720849 OND720847:OND720849 OWZ720847:OWZ720849 PGV720847:PGV720849 PQR720847:PQR720849 QAN720847:QAN720849 QKJ720847:QKJ720849 QUF720847:QUF720849 REB720847:REB720849 RNX720847:RNX720849 RXT720847:RXT720849 SHP720847:SHP720849 SRL720847:SRL720849 TBH720847:TBH720849 TLD720847:TLD720849 TUZ720847:TUZ720849 UEV720847:UEV720849 UOR720847:UOR720849 UYN720847:UYN720849 VIJ720847:VIJ720849 VSF720847:VSF720849 WCB720847:WCB720849 WLX720847:WLX720849 WVT720847:WVT720849 JH786383:JH786385 TD786383:TD786385 ACZ786383:ACZ786385 AMV786383:AMV786385 AWR786383:AWR786385 BGN786383:BGN786385 BQJ786383:BQJ786385 CAF786383:CAF786385 CKB786383:CKB786385 CTX786383:CTX786385 DDT786383:DDT786385 DNP786383:DNP786385 DXL786383:DXL786385 EHH786383:EHH786385 ERD786383:ERD786385 FAZ786383:FAZ786385 FKV786383:FKV786385 FUR786383:FUR786385 GEN786383:GEN786385 GOJ786383:GOJ786385 GYF786383:GYF786385 HIB786383:HIB786385 HRX786383:HRX786385 IBT786383:IBT786385 ILP786383:ILP786385 IVL786383:IVL786385 JFH786383:JFH786385 JPD786383:JPD786385 JYZ786383:JYZ786385 KIV786383:KIV786385 KSR786383:KSR786385 LCN786383:LCN786385 LMJ786383:LMJ786385 LWF786383:LWF786385 MGB786383:MGB786385 MPX786383:MPX786385 MZT786383:MZT786385 NJP786383:NJP786385 NTL786383:NTL786385 ODH786383:ODH786385 OND786383:OND786385 OWZ786383:OWZ786385 PGV786383:PGV786385 PQR786383:PQR786385 QAN786383:QAN786385 QKJ786383:QKJ786385 QUF786383:QUF786385 REB786383:REB786385 RNX786383:RNX786385 RXT786383:RXT786385 SHP786383:SHP786385 SRL786383:SRL786385 TBH786383:TBH786385 TLD786383:TLD786385 TUZ786383:TUZ786385 UEV786383:UEV786385 UOR786383:UOR786385 UYN786383:UYN786385 VIJ786383:VIJ786385 VSF786383:VSF786385 WCB786383:WCB786385 WLX786383:WLX786385 WVT786383:WVT786385 JH851919:JH851921 TD851919:TD851921 ACZ851919:ACZ851921 AMV851919:AMV851921 AWR851919:AWR851921 BGN851919:BGN851921 BQJ851919:BQJ851921 CAF851919:CAF851921 CKB851919:CKB851921 CTX851919:CTX851921 DDT851919:DDT851921 DNP851919:DNP851921 DXL851919:DXL851921 EHH851919:EHH851921 ERD851919:ERD851921 FAZ851919:FAZ851921 FKV851919:FKV851921 FUR851919:FUR851921 GEN851919:GEN851921 GOJ851919:GOJ851921 GYF851919:GYF851921 HIB851919:HIB851921 HRX851919:HRX851921 IBT851919:IBT851921 ILP851919:ILP851921 IVL851919:IVL851921 JFH851919:JFH851921 JPD851919:JPD851921 JYZ851919:JYZ851921 KIV851919:KIV851921 KSR851919:KSR851921 LCN851919:LCN851921 LMJ851919:LMJ851921 LWF851919:LWF851921 MGB851919:MGB851921 MPX851919:MPX851921 MZT851919:MZT851921 NJP851919:NJP851921 NTL851919:NTL851921 ODH851919:ODH851921 OND851919:OND851921 OWZ851919:OWZ851921 PGV851919:PGV851921 PQR851919:PQR851921 QAN851919:QAN851921 QKJ851919:QKJ851921 QUF851919:QUF851921 REB851919:REB851921 RNX851919:RNX851921 RXT851919:RXT851921 SHP851919:SHP851921 SRL851919:SRL851921 TBH851919:TBH851921 TLD851919:TLD851921 TUZ851919:TUZ851921 UEV851919:UEV851921 UOR851919:UOR851921 UYN851919:UYN851921 VIJ851919:VIJ851921 VSF851919:VSF851921 WCB851919:WCB851921 WLX851919:WLX851921 WVT851919:WVT851921 JH917455:JH917457 TD917455:TD917457 ACZ917455:ACZ917457 AMV917455:AMV917457 AWR917455:AWR917457 BGN917455:BGN917457 BQJ917455:BQJ917457 CAF917455:CAF917457 CKB917455:CKB917457 CTX917455:CTX917457 DDT917455:DDT917457 DNP917455:DNP917457 DXL917455:DXL917457 EHH917455:EHH917457 ERD917455:ERD917457 FAZ917455:FAZ917457 FKV917455:FKV917457 FUR917455:FUR917457 GEN917455:GEN917457 GOJ917455:GOJ917457 GYF917455:GYF917457 HIB917455:HIB917457 HRX917455:HRX917457 IBT917455:IBT917457 ILP917455:ILP917457 IVL917455:IVL917457 JFH917455:JFH917457 JPD917455:JPD917457 JYZ917455:JYZ917457 KIV917455:KIV917457 KSR917455:KSR917457 LCN917455:LCN917457 LMJ917455:LMJ917457 LWF917455:LWF917457 MGB917455:MGB917457 MPX917455:MPX917457 MZT917455:MZT917457 NJP917455:NJP917457 NTL917455:NTL917457 ODH917455:ODH917457 OND917455:OND917457 OWZ917455:OWZ917457 PGV917455:PGV917457 PQR917455:PQR917457 QAN917455:QAN917457 QKJ917455:QKJ917457 QUF917455:QUF917457 REB917455:REB917457 RNX917455:RNX917457 RXT917455:RXT917457 SHP917455:SHP917457 SRL917455:SRL917457 TBH917455:TBH917457 TLD917455:TLD917457 TUZ917455:TUZ917457 UEV917455:UEV917457 UOR917455:UOR917457 UYN917455:UYN917457 VIJ917455:VIJ917457 VSF917455:VSF917457 WCB917455:WCB917457 WLX917455:WLX917457 WVT917455:WVT917457 JH982991:JH982993 TD982991:TD982993 ACZ982991:ACZ982993 AMV982991:AMV982993 AWR982991:AWR982993 BGN982991:BGN982993 BQJ982991:BQJ982993 CAF982991:CAF982993 CKB982991:CKB982993 CTX982991:CTX982993 DDT982991:DDT982993 DNP982991:DNP982993 DXL982991:DXL982993 EHH982991:EHH982993 ERD982991:ERD982993 FAZ982991:FAZ982993 FKV982991:FKV982993 FUR982991:FUR982993 GEN982991:GEN982993 GOJ982991:GOJ982993 GYF982991:GYF982993 HIB982991:HIB982993 HRX982991:HRX982993 IBT982991:IBT982993 ILP982991:ILP982993 IVL982991:IVL982993 JFH982991:JFH982993 JPD982991:JPD982993 JYZ982991:JYZ982993 KIV982991:KIV982993 KSR982991:KSR982993 LCN982991:LCN982993 LMJ982991:LMJ982993 LWF982991:LWF982993 MGB982991:MGB982993 MPX982991:MPX982993 MZT982991:MZT982993 NJP982991:NJP982993 NTL982991:NTL982993 ODH982991:ODH982993 OND982991:OND982993 OWZ982991:OWZ982993 PGV982991:PGV982993 PQR982991:PQR982993 QAN982991:QAN982993 QKJ982991:QKJ982993 QUF982991:QUF982993 REB982991:REB982993 RNX982991:RNX982993 RXT982991:RXT982993 SHP982991:SHP982993 SRL982991:SRL982993 TBH982991:TBH982993 TLD982991:TLD982993 TUZ982991:TUZ982993 UEV982991:UEV982993 UOR982991:UOR982993 UYN982991:UYN982993 VIJ982991:VIJ982993 VSF982991:VSF982993 WCB982991:WCB982993 WLX982991:WLX982993">
      <formula1>0</formula1>
    </dataValidation>
    <dataValidation type="whole" operator="greaterThanOrEqual" allowBlank="1" showInputMessage="1" showErrorMessage="1" sqref="WVT983007 O983007 O917471 O851935 O786399 O720863 O655327 O589791 O524255 O458719 O393183 O327647 O262111 O196575 O131039 O65503 J982990:J982999 J917454:J917463 J851918:J851927 J786382:J786391 J720846:J720855 J655310:J655319 J589774:J589783 J524238:J524247 J458702:J458711 J393166:J393175 J327630:J327639 J262094:J262103 J196558:J196567 J131022:J131031 J65486:J65495 O982983:O982985 O917447:O917449 O851911:O851913 O786375:O786377 O720839:O720841 O655303:O655305 O589767:O589769 O524231:O524233 O458695:O458697 O393159:O393161 O327623:O327625 O262087:O262089 O196551:O196553 O131015:O131017 O65479:O65481 J982984:J982986 J917448:J917450 J851912:J851914 J786376:J786378 J720840:J720842 J655304:J655306 J589768:J589770 J524232:J524234 J458696:J458698 J393160:J393162 J327624:J327626 J262088:J262090 J196552:J196554 J131016:J131018 J65480:J65482 J982981:J982982 J917445:J917446 J851909:J851910 J786373:J786374 J720837:J720838 J655301:J655302 J589765:J589766 J524229:J524230 J458693:J458694 J393157:J393158 J327621:J327622 J262085:J262086 J196549:J196550 J131013:J131014 J65477:J65478 J983003:J983005 J917467:J917469 J851931:J851933 J786395:J786397 J720859:J720861 J655323:J655325 J589787:J589789 J524251:J524253 J458715:J458717 J393179:J393181 J327643:J327645 J262107:J262109 J196571:J196573 J131035:J131037 J65499:J65501 J983041 J917505 J851969 J786433 J720897 J655361 J589825 J524289 J458753 J393217 J327681 J262145 J196609 J131073 J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JC65499:JC65501 SY65499:SY65501 ACU65499:ACU65501 AMQ65499:AMQ65501 AWM65499:AWM65501 BGI65499:BGI65501 BQE65499:BQE65501 CAA65499:CAA65501 CJW65499:CJW65501 CTS65499:CTS65501 DDO65499:DDO65501 DNK65499:DNK65501 DXG65499:DXG65501 EHC65499:EHC65501 EQY65499:EQY65501 FAU65499:FAU65501 FKQ65499:FKQ65501 FUM65499:FUM65501 GEI65499:GEI65501 GOE65499:GOE65501 GYA65499:GYA65501 HHW65499:HHW65501 HRS65499:HRS65501 IBO65499:IBO65501 ILK65499:ILK65501 IVG65499:IVG65501 JFC65499:JFC65501 JOY65499:JOY65501 JYU65499:JYU65501 KIQ65499:KIQ65501 KSM65499:KSM65501 LCI65499:LCI65501 LME65499:LME65501 LWA65499:LWA65501 MFW65499:MFW65501 MPS65499:MPS65501 MZO65499:MZO65501 NJK65499:NJK65501 NTG65499:NTG65501 ODC65499:ODC65501 OMY65499:OMY65501 OWU65499:OWU65501 PGQ65499:PGQ65501 PQM65499:PQM65501 QAI65499:QAI65501 QKE65499:QKE65501 QUA65499:QUA65501 RDW65499:RDW65501 RNS65499:RNS65501 RXO65499:RXO65501 SHK65499:SHK65501 SRG65499:SRG65501 TBC65499:TBC65501 TKY65499:TKY65501 TUU65499:TUU65501 UEQ65499:UEQ65501 UOM65499:UOM65501 UYI65499:UYI65501 VIE65499:VIE65501 VSA65499:VSA65501 WBW65499:WBW65501 WLS65499:WLS65501 WVO65499:WVO65501 JC131035:JC131037 SY131035:SY131037 ACU131035:ACU131037 AMQ131035:AMQ131037 AWM131035:AWM131037 BGI131035:BGI131037 BQE131035:BQE131037 CAA131035:CAA131037 CJW131035:CJW131037 CTS131035:CTS131037 DDO131035:DDO131037 DNK131035:DNK131037 DXG131035:DXG131037 EHC131035:EHC131037 EQY131035:EQY131037 FAU131035:FAU131037 FKQ131035:FKQ131037 FUM131035:FUM131037 GEI131035:GEI131037 GOE131035:GOE131037 GYA131035:GYA131037 HHW131035:HHW131037 HRS131035:HRS131037 IBO131035:IBO131037 ILK131035:ILK131037 IVG131035:IVG131037 JFC131035:JFC131037 JOY131035:JOY131037 JYU131035:JYU131037 KIQ131035:KIQ131037 KSM131035:KSM131037 LCI131035:LCI131037 LME131035:LME131037 LWA131035:LWA131037 MFW131035:MFW131037 MPS131035:MPS131037 MZO131035:MZO131037 NJK131035:NJK131037 NTG131035:NTG131037 ODC131035:ODC131037 OMY131035:OMY131037 OWU131035:OWU131037 PGQ131035:PGQ131037 PQM131035:PQM131037 QAI131035:QAI131037 QKE131035:QKE131037 QUA131035:QUA131037 RDW131035:RDW131037 RNS131035:RNS131037 RXO131035:RXO131037 SHK131035:SHK131037 SRG131035:SRG131037 TBC131035:TBC131037 TKY131035:TKY131037 TUU131035:TUU131037 UEQ131035:UEQ131037 UOM131035:UOM131037 UYI131035:UYI131037 VIE131035:VIE131037 VSA131035:VSA131037 WBW131035:WBW131037 WLS131035:WLS131037 WVO131035:WVO131037 JC196571:JC196573 SY196571:SY196573 ACU196571:ACU196573 AMQ196571:AMQ196573 AWM196571:AWM196573 BGI196571:BGI196573 BQE196571:BQE196573 CAA196571:CAA196573 CJW196571:CJW196573 CTS196571:CTS196573 DDO196571:DDO196573 DNK196571:DNK196573 DXG196571:DXG196573 EHC196571:EHC196573 EQY196571:EQY196573 FAU196571:FAU196573 FKQ196571:FKQ196573 FUM196571:FUM196573 GEI196571:GEI196573 GOE196571:GOE196573 GYA196571:GYA196573 HHW196571:HHW196573 HRS196571:HRS196573 IBO196571:IBO196573 ILK196571:ILK196573 IVG196571:IVG196573 JFC196571:JFC196573 JOY196571:JOY196573 JYU196571:JYU196573 KIQ196571:KIQ196573 KSM196571:KSM196573 LCI196571:LCI196573 LME196571:LME196573 LWA196571:LWA196573 MFW196571:MFW196573 MPS196571:MPS196573 MZO196571:MZO196573 NJK196571:NJK196573 NTG196571:NTG196573 ODC196571:ODC196573 OMY196571:OMY196573 OWU196571:OWU196573 PGQ196571:PGQ196573 PQM196571:PQM196573 QAI196571:QAI196573 QKE196571:QKE196573 QUA196571:QUA196573 RDW196571:RDW196573 RNS196571:RNS196573 RXO196571:RXO196573 SHK196571:SHK196573 SRG196571:SRG196573 TBC196571:TBC196573 TKY196571:TKY196573 TUU196571:TUU196573 UEQ196571:UEQ196573 UOM196571:UOM196573 UYI196571:UYI196573 VIE196571:VIE196573 VSA196571:VSA196573 WBW196571:WBW196573 WLS196571:WLS196573 WVO196571:WVO196573 JC262107:JC262109 SY262107:SY262109 ACU262107:ACU262109 AMQ262107:AMQ262109 AWM262107:AWM262109 BGI262107:BGI262109 BQE262107:BQE262109 CAA262107:CAA262109 CJW262107:CJW262109 CTS262107:CTS262109 DDO262107:DDO262109 DNK262107:DNK262109 DXG262107:DXG262109 EHC262107:EHC262109 EQY262107:EQY262109 FAU262107:FAU262109 FKQ262107:FKQ262109 FUM262107:FUM262109 GEI262107:GEI262109 GOE262107:GOE262109 GYA262107:GYA262109 HHW262107:HHW262109 HRS262107:HRS262109 IBO262107:IBO262109 ILK262107:ILK262109 IVG262107:IVG262109 JFC262107:JFC262109 JOY262107:JOY262109 JYU262107:JYU262109 KIQ262107:KIQ262109 KSM262107:KSM262109 LCI262107:LCI262109 LME262107:LME262109 LWA262107:LWA262109 MFW262107:MFW262109 MPS262107:MPS262109 MZO262107:MZO262109 NJK262107:NJK262109 NTG262107:NTG262109 ODC262107:ODC262109 OMY262107:OMY262109 OWU262107:OWU262109 PGQ262107:PGQ262109 PQM262107:PQM262109 QAI262107:QAI262109 QKE262107:QKE262109 QUA262107:QUA262109 RDW262107:RDW262109 RNS262107:RNS262109 RXO262107:RXO262109 SHK262107:SHK262109 SRG262107:SRG262109 TBC262107:TBC262109 TKY262107:TKY262109 TUU262107:TUU262109 UEQ262107:UEQ262109 UOM262107:UOM262109 UYI262107:UYI262109 VIE262107:VIE262109 VSA262107:VSA262109 WBW262107:WBW262109 WLS262107:WLS262109 WVO262107:WVO262109 JC327643:JC327645 SY327643:SY327645 ACU327643:ACU327645 AMQ327643:AMQ327645 AWM327643:AWM327645 BGI327643:BGI327645 BQE327643:BQE327645 CAA327643:CAA327645 CJW327643:CJW327645 CTS327643:CTS327645 DDO327643:DDO327645 DNK327643:DNK327645 DXG327643:DXG327645 EHC327643:EHC327645 EQY327643:EQY327645 FAU327643:FAU327645 FKQ327643:FKQ327645 FUM327643:FUM327645 GEI327643:GEI327645 GOE327643:GOE327645 GYA327643:GYA327645 HHW327643:HHW327645 HRS327643:HRS327645 IBO327643:IBO327645 ILK327643:ILK327645 IVG327643:IVG327645 JFC327643:JFC327645 JOY327643:JOY327645 JYU327643:JYU327645 KIQ327643:KIQ327645 KSM327643:KSM327645 LCI327643:LCI327645 LME327643:LME327645 LWA327643:LWA327645 MFW327643:MFW327645 MPS327643:MPS327645 MZO327643:MZO327645 NJK327643:NJK327645 NTG327643:NTG327645 ODC327643:ODC327645 OMY327643:OMY327645 OWU327643:OWU327645 PGQ327643:PGQ327645 PQM327643:PQM327645 QAI327643:QAI327645 QKE327643:QKE327645 QUA327643:QUA327645 RDW327643:RDW327645 RNS327643:RNS327645 RXO327643:RXO327645 SHK327643:SHK327645 SRG327643:SRG327645 TBC327643:TBC327645 TKY327643:TKY327645 TUU327643:TUU327645 UEQ327643:UEQ327645 UOM327643:UOM327645 UYI327643:UYI327645 VIE327643:VIE327645 VSA327643:VSA327645 WBW327643:WBW327645 WLS327643:WLS327645 WVO327643:WVO327645 JC393179:JC393181 SY393179:SY393181 ACU393179:ACU393181 AMQ393179:AMQ393181 AWM393179:AWM393181 BGI393179:BGI393181 BQE393179:BQE393181 CAA393179:CAA393181 CJW393179:CJW393181 CTS393179:CTS393181 DDO393179:DDO393181 DNK393179:DNK393181 DXG393179:DXG393181 EHC393179:EHC393181 EQY393179:EQY393181 FAU393179:FAU393181 FKQ393179:FKQ393181 FUM393179:FUM393181 GEI393179:GEI393181 GOE393179:GOE393181 GYA393179:GYA393181 HHW393179:HHW393181 HRS393179:HRS393181 IBO393179:IBO393181 ILK393179:ILK393181 IVG393179:IVG393181 JFC393179:JFC393181 JOY393179:JOY393181 JYU393179:JYU393181 KIQ393179:KIQ393181 KSM393179:KSM393181 LCI393179:LCI393181 LME393179:LME393181 LWA393179:LWA393181 MFW393179:MFW393181 MPS393179:MPS393181 MZO393179:MZO393181 NJK393179:NJK393181 NTG393179:NTG393181 ODC393179:ODC393181 OMY393179:OMY393181 OWU393179:OWU393181 PGQ393179:PGQ393181 PQM393179:PQM393181 QAI393179:QAI393181 QKE393179:QKE393181 QUA393179:QUA393181 RDW393179:RDW393181 RNS393179:RNS393181 RXO393179:RXO393181 SHK393179:SHK393181 SRG393179:SRG393181 TBC393179:TBC393181 TKY393179:TKY393181 TUU393179:TUU393181 UEQ393179:UEQ393181 UOM393179:UOM393181 UYI393179:UYI393181 VIE393179:VIE393181 VSA393179:VSA393181 WBW393179:WBW393181 WLS393179:WLS393181 WVO393179:WVO393181 JC458715:JC458717 SY458715:SY458717 ACU458715:ACU458717 AMQ458715:AMQ458717 AWM458715:AWM458717 BGI458715:BGI458717 BQE458715:BQE458717 CAA458715:CAA458717 CJW458715:CJW458717 CTS458715:CTS458717 DDO458715:DDO458717 DNK458715:DNK458717 DXG458715:DXG458717 EHC458715:EHC458717 EQY458715:EQY458717 FAU458715:FAU458717 FKQ458715:FKQ458717 FUM458715:FUM458717 GEI458715:GEI458717 GOE458715:GOE458717 GYA458715:GYA458717 HHW458715:HHW458717 HRS458715:HRS458717 IBO458715:IBO458717 ILK458715:ILK458717 IVG458715:IVG458717 JFC458715:JFC458717 JOY458715:JOY458717 JYU458715:JYU458717 KIQ458715:KIQ458717 KSM458715:KSM458717 LCI458715:LCI458717 LME458715:LME458717 LWA458715:LWA458717 MFW458715:MFW458717 MPS458715:MPS458717 MZO458715:MZO458717 NJK458715:NJK458717 NTG458715:NTG458717 ODC458715:ODC458717 OMY458715:OMY458717 OWU458715:OWU458717 PGQ458715:PGQ458717 PQM458715:PQM458717 QAI458715:QAI458717 QKE458715:QKE458717 QUA458715:QUA458717 RDW458715:RDW458717 RNS458715:RNS458717 RXO458715:RXO458717 SHK458715:SHK458717 SRG458715:SRG458717 TBC458715:TBC458717 TKY458715:TKY458717 TUU458715:TUU458717 UEQ458715:UEQ458717 UOM458715:UOM458717 UYI458715:UYI458717 VIE458715:VIE458717 VSA458715:VSA458717 WBW458715:WBW458717 WLS458715:WLS458717 WVO458715:WVO458717 JC524251:JC524253 SY524251:SY524253 ACU524251:ACU524253 AMQ524251:AMQ524253 AWM524251:AWM524253 BGI524251:BGI524253 BQE524251:BQE524253 CAA524251:CAA524253 CJW524251:CJW524253 CTS524251:CTS524253 DDO524251:DDO524253 DNK524251:DNK524253 DXG524251:DXG524253 EHC524251:EHC524253 EQY524251:EQY524253 FAU524251:FAU524253 FKQ524251:FKQ524253 FUM524251:FUM524253 GEI524251:GEI524253 GOE524251:GOE524253 GYA524251:GYA524253 HHW524251:HHW524253 HRS524251:HRS524253 IBO524251:IBO524253 ILK524251:ILK524253 IVG524251:IVG524253 JFC524251:JFC524253 JOY524251:JOY524253 JYU524251:JYU524253 KIQ524251:KIQ524253 KSM524251:KSM524253 LCI524251:LCI524253 LME524251:LME524253 LWA524251:LWA524253 MFW524251:MFW524253 MPS524251:MPS524253 MZO524251:MZO524253 NJK524251:NJK524253 NTG524251:NTG524253 ODC524251:ODC524253 OMY524251:OMY524253 OWU524251:OWU524253 PGQ524251:PGQ524253 PQM524251:PQM524253 QAI524251:QAI524253 QKE524251:QKE524253 QUA524251:QUA524253 RDW524251:RDW524253 RNS524251:RNS524253 RXO524251:RXO524253 SHK524251:SHK524253 SRG524251:SRG524253 TBC524251:TBC524253 TKY524251:TKY524253 TUU524251:TUU524253 UEQ524251:UEQ524253 UOM524251:UOM524253 UYI524251:UYI524253 VIE524251:VIE524253 VSA524251:VSA524253 WBW524251:WBW524253 WLS524251:WLS524253 WVO524251:WVO524253 JC589787:JC589789 SY589787:SY589789 ACU589787:ACU589789 AMQ589787:AMQ589789 AWM589787:AWM589789 BGI589787:BGI589789 BQE589787:BQE589789 CAA589787:CAA589789 CJW589787:CJW589789 CTS589787:CTS589789 DDO589787:DDO589789 DNK589787:DNK589789 DXG589787:DXG589789 EHC589787:EHC589789 EQY589787:EQY589789 FAU589787:FAU589789 FKQ589787:FKQ589789 FUM589787:FUM589789 GEI589787:GEI589789 GOE589787:GOE589789 GYA589787:GYA589789 HHW589787:HHW589789 HRS589787:HRS589789 IBO589787:IBO589789 ILK589787:ILK589789 IVG589787:IVG589789 JFC589787:JFC589789 JOY589787:JOY589789 JYU589787:JYU589789 KIQ589787:KIQ589789 KSM589787:KSM589789 LCI589787:LCI589789 LME589787:LME589789 LWA589787:LWA589789 MFW589787:MFW589789 MPS589787:MPS589789 MZO589787:MZO589789 NJK589787:NJK589789 NTG589787:NTG589789 ODC589787:ODC589789 OMY589787:OMY589789 OWU589787:OWU589789 PGQ589787:PGQ589789 PQM589787:PQM589789 QAI589787:QAI589789 QKE589787:QKE589789 QUA589787:QUA589789 RDW589787:RDW589789 RNS589787:RNS589789 RXO589787:RXO589789 SHK589787:SHK589789 SRG589787:SRG589789 TBC589787:TBC589789 TKY589787:TKY589789 TUU589787:TUU589789 UEQ589787:UEQ589789 UOM589787:UOM589789 UYI589787:UYI589789 VIE589787:VIE589789 VSA589787:VSA589789 WBW589787:WBW589789 WLS589787:WLS589789 WVO589787:WVO589789 JC655323:JC655325 SY655323:SY655325 ACU655323:ACU655325 AMQ655323:AMQ655325 AWM655323:AWM655325 BGI655323:BGI655325 BQE655323:BQE655325 CAA655323:CAA655325 CJW655323:CJW655325 CTS655323:CTS655325 DDO655323:DDO655325 DNK655323:DNK655325 DXG655323:DXG655325 EHC655323:EHC655325 EQY655323:EQY655325 FAU655323:FAU655325 FKQ655323:FKQ655325 FUM655323:FUM655325 GEI655323:GEI655325 GOE655323:GOE655325 GYA655323:GYA655325 HHW655323:HHW655325 HRS655323:HRS655325 IBO655323:IBO655325 ILK655323:ILK655325 IVG655323:IVG655325 JFC655323:JFC655325 JOY655323:JOY655325 JYU655323:JYU655325 KIQ655323:KIQ655325 KSM655323:KSM655325 LCI655323:LCI655325 LME655323:LME655325 LWA655323:LWA655325 MFW655323:MFW655325 MPS655323:MPS655325 MZO655323:MZO655325 NJK655323:NJK655325 NTG655323:NTG655325 ODC655323:ODC655325 OMY655323:OMY655325 OWU655323:OWU655325 PGQ655323:PGQ655325 PQM655323:PQM655325 QAI655323:QAI655325 QKE655323:QKE655325 QUA655323:QUA655325 RDW655323:RDW655325 RNS655323:RNS655325 RXO655323:RXO655325 SHK655323:SHK655325 SRG655323:SRG655325 TBC655323:TBC655325 TKY655323:TKY655325 TUU655323:TUU655325 UEQ655323:UEQ655325 UOM655323:UOM655325 UYI655323:UYI655325 VIE655323:VIE655325 VSA655323:VSA655325 WBW655323:WBW655325 WLS655323:WLS655325 WVO655323:WVO655325 JC720859:JC720861 SY720859:SY720861 ACU720859:ACU720861 AMQ720859:AMQ720861 AWM720859:AWM720861 BGI720859:BGI720861 BQE720859:BQE720861 CAA720859:CAA720861 CJW720859:CJW720861 CTS720859:CTS720861 DDO720859:DDO720861 DNK720859:DNK720861 DXG720859:DXG720861 EHC720859:EHC720861 EQY720859:EQY720861 FAU720859:FAU720861 FKQ720859:FKQ720861 FUM720859:FUM720861 GEI720859:GEI720861 GOE720859:GOE720861 GYA720859:GYA720861 HHW720859:HHW720861 HRS720859:HRS720861 IBO720859:IBO720861 ILK720859:ILK720861 IVG720859:IVG720861 JFC720859:JFC720861 JOY720859:JOY720861 JYU720859:JYU720861 KIQ720859:KIQ720861 KSM720859:KSM720861 LCI720859:LCI720861 LME720859:LME720861 LWA720859:LWA720861 MFW720859:MFW720861 MPS720859:MPS720861 MZO720859:MZO720861 NJK720859:NJK720861 NTG720859:NTG720861 ODC720859:ODC720861 OMY720859:OMY720861 OWU720859:OWU720861 PGQ720859:PGQ720861 PQM720859:PQM720861 QAI720859:QAI720861 QKE720859:QKE720861 QUA720859:QUA720861 RDW720859:RDW720861 RNS720859:RNS720861 RXO720859:RXO720861 SHK720859:SHK720861 SRG720859:SRG720861 TBC720859:TBC720861 TKY720859:TKY720861 TUU720859:TUU720861 UEQ720859:UEQ720861 UOM720859:UOM720861 UYI720859:UYI720861 VIE720859:VIE720861 VSA720859:VSA720861 WBW720859:WBW720861 WLS720859:WLS720861 WVO720859:WVO720861 JC786395:JC786397 SY786395:SY786397 ACU786395:ACU786397 AMQ786395:AMQ786397 AWM786395:AWM786397 BGI786395:BGI786397 BQE786395:BQE786397 CAA786395:CAA786397 CJW786395:CJW786397 CTS786395:CTS786397 DDO786395:DDO786397 DNK786395:DNK786397 DXG786395:DXG786397 EHC786395:EHC786397 EQY786395:EQY786397 FAU786395:FAU786397 FKQ786395:FKQ786397 FUM786395:FUM786397 GEI786395:GEI786397 GOE786395:GOE786397 GYA786395:GYA786397 HHW786395:HHW786397 HRS786395:HRS786397 IBO786395:IBO786397 ILK786395:ILK786397 IVG786395:IVG786397 JFC786395:JFC786397 JOY786395:JOY786397 JYU786395:JYU786397 KIQ786395:KIQ786397 KSM786395:KSM786397 LCI786395:LCI786397 LME786395:LME786397 LWA786395:LWA786397 MFW786395:MFW786397 MPS786395:MPS786397 MZO786395:MZO786397 NJK786395:NJK786397 NTG786395:NTG786397 ODC786395:ODC786397 OMY786395:OMY786397 OWU786395:OWU786397 PGQ786395:PGQ786397 PQM786395:PQM786397 QAI786395:QAI786397 QKE786395:QKE786397 QUA786395:QUA786397 RDW786395:RDW786397 RNS786395:RNS786397 RXO786395:RXO786397 SHK786395:SHK786397 SRG786395:SRG786397 TBC786395:TBC786397 TKY786395:TKY786397 TUU786395:TUU786397 UEQ786395:UEQ786397 UOM786395:UOM786397 UYI786395:UYI786397 VIE786395:VIE786397 VSA786395:VSA786397 WBW786395:WBW786397 WLS786395:WLS786397 WVO786395:WVO786397 JC851931:JC851933 SY851931:SY851933 ACU851931:ACU851933 AMQ851931:AMQ851933 AWM851931:AWM851933 BGI851931:BGI851933 BQE851931:BQE851933 CAA851931:CAA851933 CJW851931:CJW851933 CTS851931:CTS851933 DDO851931:DDO851933 DNK851931:DNK851933 DXG851931:DXG851933 EHC851931:EHC851933 EQY851931:EQY851933 FAU851931:FAU851933 FKQ851931:FKQ851933 FUM851931:FUM851933 GEI851931:GEI851933 GOE851931:GOE851933 GYA851931:GYA851933 HHW851931:HHW851933 HRS851931:HRS851933 IBO851931:IBO851933 ILK851931:ILK851933 IVG851931:IVG851933 JFC851931:JFC851933 JOY851931:JOY851933 JYU851931:JYU851933 KIQ851931:KIQ851933 KSM851931:KSM851933 LCI851931:LCI851933 LME851931:LME851933 LWA851931:LWA851933 MFW851931:MFW851933 MPS851931:MPS851933 MZO851931:MZO851933 NJK851931:NJK851933 NTG851931:NTG851933 ODC851931:ODC851933 OMY851931:OMY851933 OWU851931:OWU851933 PGQ851931:PGQ851933 PQM851931:PQM851933 QAI851931:QAI851933 QKE851931:QKE851933 QUA851931:QUA851933 RDW851931:RDW851933 RNS851931:RNS851933 RXO851931:RXO851933 SHK851931:SHK851933 SRG851931:SRG851933 TBC851931:TBC851933 TKY851931:TKY851933 TUU851931:TUU851933 UEQ851931:UEQ851933 UOM851931:UOM851933 UYI851931:UYI851933 VIE851931:VIE851933 VSA851931:VSA851933 WBW851931:WBW851933 WLS851931:WLS851933 WVO851931:WVO851933 JC917467:JC917469 SY917467:SY917469 ACU917467:ACU917469 AMQ917467:AMQ917469 AWM917467:AWM917469 BGI917467:BGI917469 BQE917467:BQE917469 CAA917467:CAA917469 CJW917467:CJW917469 CTS917467:CTS917469 DDO917467:DDO917469 DNK917467:DNK917469 DXG917467:DXG917469 EHC917467:EHC917469 EQY917467:EQY917469 FAU917467:FAU917469 FKQ917467:FKQ917469 FUM917467:FUM917469 GEI917467:GEI917469 GOE917467:GOE917469 GYA917467:GYA917469 HHW917467:HHW917469 HRS917467:HRS917469 IBO917467:IBO917469 ILK917467:ILK917469 IVG917467:IVG917469 JFC917467:JFC917469 JOY917467:JOY917469 JYU917467:JYU917469 KIQ917467:KIQ917469 KSM917467:KSM917469 LCI917467:LCI917469 LME917467:LME917469 LWA917467:LWA917469 MFW917467:MFW917469 MPS917467:MPS917469 MZO917467:MZO917469 NJK917467:NJK917469 NTG917467:NTG917469 ODC917467:ODC917469 OMY917467:OMY917469 OWU917467:OWU917469 PGQ917467:PGQ917469 PQM917467:PQM917469 QAI917467:QAI917469 QKE917467:QKE917469 QUA917467:QUA917469 RDW917467:RDW917469 RNS917467:RNS917469 RXO917467:RXO917469 SHK917467:SHK917469 SRG917467:SRG917469 TBC917467:TBC917469 TKY917467:TKY917469 TUU917467:TUU917469 UEQ917467:UEQ917469 UOM917467:UOM917469 UYI917467:UYI917469 VIE917467:VIE917469 VSA917467:VSA917469 WBW917467:WBW917469 WLS917467:WLS917469 WVO917467:WVO917469 JC983003:JC983005 SY983003:SY983005 ACU983003:ACU983005 AMQ983003:AMQ983005 AWM983003:AWM983005 BGI983003:BGI983005 BQE983003:BQE983005 CAA983003:CAA983005 CJW983003:CJW983005 CTS983003:CTS983005 DDO983003:DDO983005 DNK983003:DNK983005 DXG983003:DXG983005 EHC983003:EHC983005 EQY983003:EQY983005 FAU983003:FAU983005 FKQ983003:FKQ983005 FUM983003:FUM983005 GEI983003:GEI983005 GOE983003:GOE983005 GYA983003:GYA983005 HHW983003:HHW983005 HRS983003:HRS983005 IBO983003:IBO983005 ILK983003:ILK983005 IVG983003:IVG983005 JFC983003:JFC983005 JOY983003:JOY983005 JYU983003:JYU983005 KIQ983003:KIQ983005 KSM983003:KSM983005 LCI983003:LCI983005 LME983003:LME983005 LWA983003:LWA983005 MFW983003:MFW983005 MPS983003:MPS983005 MZO983003:MZO983005 NJK983003:NJK983005 NTG983003:NTG983005 ODC983003:ODC983005 OMY983003:OMY983005 OWU983003:OWU983005 PGQ983003:PGQ983005 PQM983003:PQM983005 QAI983003:QAI983005 QKE983003:QKE983005 QUA983003:QUA983005 RDW983003:RDW983005 RNS983003:RNS983005 RXO983003:RXO983005 SHK983003:SHK983005 SRG983003:SRG983005 TBC983003:TBC983005 TKY983003:TKY983005 TUU983003:TUU983005 UEQ983003:UEQ983005 UOM983003:UOM983005 UYI983003:UYI983005 VIE983003:VIE983005 VSA983003:VSA983005 WBW983003:WBW983005 WLS983003:WLS983005 WVO983003:WVO983005 JC65477:JC65478 SY65477:SY65478 ACU65477:ACU65478 AMQ65477:AMQ65478 AWM65477:AWM65478 BGI65477:BGI65478 BQE65477:BQE65478 CAA65477:CAA65478 CJW65477:CJW65478 CTS65477:CTS65478 DDO65477:DDO65478 DNK65477:DNK65478 DXG65477:DXG65478 EHC65477:EHC65478 EQY65477:EQY65478 FAU65477:FAU65478 FKQ65477:FKQ65478 FUM65477:FUM65478 GEI65477:GEI65478 GOE65477:GOE65478 GYA65477:GYA65478 HHW65477:HHW65478 HRS65477:HRS65478 IBO65477:IBO65478 ILK65477:ILK65478 IVG65477:IVG65478 JFC65477:JFC65478 JOY65477:JOY65478 JYU65477:JYU65478 KIQ65477:KIQ65478 KSM65477:KSM65478 LCI65477:LCI65478 LME65477:LME65478 LWA65477:LWA65478 MFW65477:MFW65478 MPS65477:MPS65478 MZO65477:MZO65478 NJK65477:NJK65478 NTG65477:NTG65478 ODC65477:ODC65478 OMY65477:OMY65478 OWU65477:OWU65478 PGQ65477:PGQ65478 PQM65477:PQM65478 QAI65477:QAI65478 QKE65477:QKE65478 QUA65477:QUA65478 RDW65477:RDW65478 RNS65477:RNS65478 RXO65477:RXO65478 SHK65477:SHK65478 SRG65477:SRG65478 TBC65477:TBC65478 TKY65477:TKY65478 TUU65477:TUU65478 UEQ65477:UEQ65478 UOM65477:UOM65478 UYI65477:UYI65478 VIE65477:VIE65478 VSA65477:VSA65478 WBW65477:WBW65478 WLS65477:WLS65478 WVO65477:WVO65478 JC131013:JC131014 SY131013:SY131014 ACU131013:ACU131014 AMQ131013:AMQ131014 AWM131013:AWM131014 BGI131013:BGI131014 BQE131013:BQE131014 CAA131013:CAA131014 CJW131013:CJW131014 CTS131013:CTS131014 DDO131013:DDO131014 DNK131013:DNK131014 DXG131013:DXG131014 EHC131013:EHC131014 EQY131013:EQY131014 FAU131013:FAU131014 FKQ131013:FKQ131014 FUM131013:FUM131014 GEI131013:GEI131014 GOE131013:GOE131014 GYA131013:GYA131014 HHW131013:HHW131014 HRS131013:HRS131014 IBO131013:IBO131014 ILK131013:ILK131014 IVG131013:IVG131014 JFC131013:JFC131014 JOY131013:JOY131014 JYU131013:JYU131014 KIQ131013:KIQ131014 KSM131013:KSM131014 LCI131013:LCI131014 LME131013:LME131014 LWA131013:LWA131014 MFW131013:MFW131014 MPS131013:MPS131014 MZO131013:MZO131014 NJK131013:NJK131014 NTG131013:NTG131014 ODC131013:ODC131014 OMY131013:OMY131014 OWU131013:OWU131014 PGQ131013:PGQ131014 PQM131013:PQM131014 QAI131013:QAI131014 QKE131013:QKE131014 QUA131013:QUA131014 RDW131013:RDW131014 RNS131013:RNS131014 RXO131013:RXO131014 SHK131013:SHK131014 SRG131013:SRG131014 TBC131013:TBC131014 TKY131013:TKY131014 TUU131013:TUU131014 UEQ131013:UEQ131014 UOM131013:UOM131014 UYI131013:UYI131014 VIE131013:VIE131014 VSA131013:VSA131014 WBW131013:WBW131014 WLS131013:WLS131014 WVO131013:WVO131014 JC196549:JC196550 SY196549:SY196550 ACU196549:ACU196550 AMQ196549:AMQ196550 AWM196549:AWM196550 BGI196549:BGI196550 BQE196549:BQE196550 CAA196549:CAA196550 CJW196549:CJW196550 CTS196549:CTS196550 DDO196549:DDO196550 DNK196549:DNK196550 DXG196549:DXG196550 EHC196549:EHC196550 EQY196549:EQY196550 FAU196549:FAU196550 FKQ196549:FKQ196550 FUM196549:FUM196550 GEI196549:GEI196550 GOE196549:GOE196550 GYA196549:GYA196550 HHW196549:HHW196550 HRS196549:HRS196550 IBO196549:IBO196550 ILK196549:ILK196550 IVG196549:IVG196550 JFC196549:JFC196550 JOY196549:JOY196550 JYU196549:JYU196550 KIQ196549:KIQ196550 KSM196549:KSM196550 LCI196549:LCI196550 LME196549:LME196550 LWA196549:LWA196550 MFW196549:MFW196550 MPS196549:MPS196550 MZO196549:MZO196550 NJK196549:NJK196550 NTG196549:NTG196550 ODC196549:ODC196550 OMY196549:OMY196550 OWU196549:OWU196550 PGQ196549:PGQ196550 PQM196549:PQM196550 QAI196549:QAI196550 QKE196549:QKE196550 QUA196549:QUA196550 RDW196549:RDW196550 RNS196549:RNS196550 RXO196549:RXO196550 SHK196549:SHK196550 SRG196549:SRG196550 TBC196549:TBC196550 TKY196549:TKY196550 TUU196549:TUU196550 UEQ196549:UEQ196550 UOM196549:UOM196550 UYI196549:UYI196550 VIE196549:VIE196550 VSA196549:VSA196550 WBW196549:WBW196550 WLS196549:WLS196550 WVO196549:WVO196550 JC262085:JC262086 SY262085:SY262086 ACU262085:ACU262086 AMQ262085:AMQ262086 AWM262085:AWM262086 BGI262085:BGI262086 BQE262085:BQE262086 CAA262085:CAA262086 CJW262085:CJW262086 CTS262085:CTS262086 DDO262085:DDO262086 DNK262085:DNK262086 DXG262085:DXG262086 EHC262085:EHC262086 EQY262085:EQY262086 FAU262085:FAU262086 FKQ262085:FKQ262086 FUM262085:FUM262086 GEI262085:GEI262086 GOE262085:GOE262086 GYA262085:GYA262086 HHW262085:HHW262086 HRS262085:HRS262086 IBO262085:IBO262086 ILK262085:ILK262086 IVG262085:IVG262086 JFC262085:JFC262086 JOY262085:JOY262086 JYU262085:JYU262086 KIQ262085:KIQ262086 KSM262085:KSM262086 LCI262085:LCI262086 LME262085:LME262086 LWA262085:LWA262086 MFW262085:MFW262086 MPS262085:MPS262086 MZO262085:MZO262086 NJK262085:NJK262086 NTG262085:NTG262086 ODC262085:ODC262086 OMY262085:OMY262086 OWU262085:OWU262086 PGQ262085:PGQ262086 PQM262085:PQM262086 QAI262085:QAI262086 QKE262085:QKE262086 QUA262085:QUA262086 RDW262085:RDW262086 RNS262085:RNS262086 RXO262085:RXO262086 SHK262085:SHK262086 SRG262085:SRG262086 TBC262085:TBC262086 TKY262085:TKY262086 TUU262085:TUU262086 UEQ262085:UEQ262086 UOM262085:UOM262086 UYI262085:UYI262086 VIE262085:VIE262086 VSA262085:VSA262086 WBW262085:WBW262086 WLS262085:WLS262086 WVO262085:WVO262086 JC327621:JC327622 SY327621:SY327622 ACU327621:ACU327622 AMQ327621:AMQ327622 AWM327621:AWM327622 BGI327621:BGI327622 BQE327621:BQE327622 CAA327621:CAA327622 CJW327621:CJW327622 CTS327621:CTS327622 DDO327621:DDO327622 DNK327621:DNK327622 DXG327621:DXG327622 EHC327621:EHC327622 EQY327621:EQY327622 FAU327621:FAU327622 FKQ327621:FKQ327622 FUM327621:FUM327622 GEI327621:GEI327622 GOE327621:GOE327622 GYA327621:GYA327622 HHW327621:HHW327622 HRS327621:HRS327622 IBO327621:IBO327622 ILK327621:ILK327622 IVG327621:IVG327622 JFC327621:JFC327622 JOY327621:JOY327622 JYU327621:JYU327622 KIQ327621:KIQ327622 KSM327621:KSM327622 LCI327621:LCI327622 LME327621:LME327622 LWA327621:LWA327622 MFW327621:MFW327622 MPS327621:MPS327622 MZO327621:MZO327622 NJK327621:NJK327622 NTG327621:NTG327622 ODC327621:ODC327622 OMY327621:OMY327622 OWU327621:OWU327622 PGQ327621:PGQ327622 PQM327621:PQM327622 QAI327621:QAI327622 QKE327621:QKE327622 QUA327621:QUA327622 RDW327621:RDW327622 RNS327621:RNS327622 RXO327621:RXO327622 SHK327621:SHK327622 SRG327621:SRG327622 TBC327621:TBC327622 TKY327621:TKY327622 TUU327621:TUU327622 UEQ327621:UEQ327622 UOM327621:UOM327622 UYI327621:UYI327622 VIE327621:VIE327622 VSA327621:VSA327622 WBW327621:WBW327622 WLS327621:WLS327622 WVO327621:WVO327622 JC393157:JC393158 SY393157:SY393158 ACU393157:ACU393158 AMQ393157:AMQ393158 AWM393157:AWM393158 BGI393157:BGI393158 BQE393157:BQE393158 CAA393157:CAA393158 CJW393157:CJW393158 CTS393157:CTS393158 DDO393157:DDO393158 DNK393157:DNK393158 DXG393157:DXG393158 EHC393157:EHC393158 EQY393157:EQY393158 FAU393157:FAU393158 FKQ393157:FKQ393158 FUM393157:FUM393158 GEI393157:GEI393158 GOE393157:GOE393158 GYA393157:GYA393158 HHW393157:HHW393158 HRS393157:HRS393158 IBO393157:IBO393158 ILK393157:ILK393158 IVG393157:IVG393158 JFC393157:JFC393158 JOY393157:JOY393158 JYU393157:JYU393158 KIQ393157:KIQ393158 KSM393157:KSM393158 LCI393157:LCI393158 LME393157:LME393158 LWA393157:LWA393158 MFW393157:MFW393158 MPS393157:MPS393158 MZO393157:MZO393158 NJK393157:NJK393158 NTG393157:NTG393158 ODC393157:ODC393158 OMY393157:OMY393158 OWU393157:OWU393158 PGQ393157:PGQ393158 PQM393157:PQM393158 QAI393157:QAI393158 QKE393157:QKE393158 QUA393157:QUA393158 RDW393157:RDW393158 RNS393157:RNS393158 RXO393157:RXO393158 SHK393157:SHK393158 SRG393157:SRG393158 TBC393157:TBC393158 TKY393157:TKY393158 TUU393157:TUU393158 UEQ393157:UEQ393158 UOM393157:UOM393158 UYI393157:UYI393158 VIE393157:VIE393158 VSA393157:VSA393158 WBW393157:WBW393158 WLS393157:WLS393158 WVO393157:WVO393158 JC458693:JC458694 SY458693:SY458694 ACU458693:ACU458694 AMQ458693:AMQ458694 AWM458693:AWM458694 BGI458693:BGI458694 BQE458693:BQE458694 CAA458693:CAA458694 CJW458693:CJW458694 CTS458693:CTS458694 DDO458693:DDO458694 DNK458693:DNK458694 DXG458693:DXG458694 EHC458693:EHC458694 EQY458693:EQY458694 FAU458693:FAU458694 FKQ458693:FKQ458694 FUM458693:FUM458694 GEI458693:GEI458694 GOE458693:GOE458694 GYA458693:GYA458694 HHW458693:HHW458694 HRS458693:HRS458694 IBO458693:IBO458694 ILK458693:ILK458694 IVG458693:IVG458694 JFC458693:JFC458694 JOY458693:JOY458694 JYU458693:JYU458694 KIQ458693:KIQ458694 KSM458693:KSM458694 LCI458693:LCI458694 LME458693:LME458694 LWA458693:LWA458694 MFW458693:MFW458694 MPS458693:MPS458694 MZO458693:MZO458694 NJK458693:NJK458694 NTG458693:NTG458694 ODC458693:ODC458694 OMY458693:OMY458694 OWU458693:OWU458694 PGQ458693:PGQ458694 PQM458693:PQM458694 QAI458693:QAI458694 QKE458693:QKE458694 QUA458693:QUA458694 RDW458693:RDW458694 RNS458693:RNS458694 RXO458693:RXO458694 SHK458693:SHK458694 SRG458693:SRG458694 TBC458693:TBC458694 TKY458693:TKY458694 TUU458693:TUU458694 UEQ458693:UEQ458694 UOM458693:UOM458694 UYI458693:UYI458694 VIE458693:VIE458694 VSA458693:VSA458694 WBW458693:WBW458694 WLS458693:WLS458694 WVO458693:WVO458694 JC524229:JC524230 SY524229:SY524230 ACU524229:ACU524230 AMQ524229:AMQ524230 AWM524229:AWM524230 BGI524229:BGI524230 BQE524229:BQE524230 CAA524229:CAA524230 CJW524229:CJW524230 CTS524229:CTS524230 DDO524229:DDO524230 DNK524229:DNK524230 DXG524229:DXG524230 EHC524229:EHC524230 EQY524229:EQY524230 FAU524229:FAU524230 FKQ524229:FKQ524230 FUM524229:FUM524230 GEI524229:GEI524230 GOE524229:GOE524230 GYA524229:GYA524230 HHW524229:HHW524230 HRS524229:HRS524230 IBO524229:IBO524230 ILK524229:ILK524230 IVG524229:IVG524230 JFC524229:JFC524230 JOY524229:JOY524230 JYU524229:JYU524230 KIQ524229:KIQ524230 KSM524229:KSM524230 LCI524229:LCI524230 LME524229:LME524230 LWA524229:LWA524230 MFW524229:MFW524230 MPS524229:MPS524230 MZO524229:MZO524230 NJK524229:NJK524230 NTG524229:NTG524230 ODC524229:ODC524230 OMY524229:OMY524230 OWU524229:OWU524230 PGQ524229:PGQ524230 PQM524229:PQM524230 QAI524229:QAI524230 QKE524229:QKE524230 QUA524229:QUA524230 RDW524229:RDW524230 RNS524229:RNS524230 RXO524229:RXO524230 SHK524229:SHK524230 SRG524229:SRG524230 TBC524229:TBC524230 TKY524229:TKY524230 TUU524229:TUU524230 UEQ524229:UEQ524230 UOM524229:UOM524230 UYI524229:UYI524230 VIE524229:VIE524230 VSA524229:VSA524230 WBW524229:WBW524230 WLS524229:WLS524230 WVO524229:WVO524230 JC589765:JC589766 SY589765:SY589766 ACU589765:ACU589766 AMQ589765:AMQ589766 AWM589765:AWM589766 BGI589765:BGI589766 BQE589765:BQE589766 CAA589765:CAA589766 CJW589765:CJW589766 CTS589765:CTS589766 DDO589765:DDO589766 DNK589765:DNK589766 DXG589765:DXG589766 EHC589765:EHC589766 EQY589765:EQY589766 FAU589765:FAU589766 FKQ589765:FKQ589766 FUM589765:FUM589766 GEI589765:GEI589766 GOE589765:GOE589766 GYA589765:GYA589766 HHW589765:HHW589766 HRS589765:HRS589766 IBO589765:IBO589766 ILK589765:ILK589766 IVG589765:IVG589766 JFC589765:JFC589766 JOY589765:JOY589766 JYU589765:JYU589766 KIQ589765:KIQ589766 KSM589765:KSM589766 LCI589765:LCI589766 LME589765:LME589766 LWA589765:LWA589766 MFW589765:MFW589766 MPS589765:MPS589766 MZO589765:MZO589766 NJK589765:NJK589766 NTG589765:NTG589766 ODC589765:ODC589766 OMY589765:OMY589766 OWU589765:OWU589766 PGQ589765:PGQ589766 PQM589765:PQM589766 QAI589765:QAI589766 QKE589765:QKE589766 QUA589765:QUA589766 RDW589765:RDW589766 RNS589765:RNS589766 RXO589765:RXO589766 SHK589765:SHK589766 SRG589765:SRG589766 TBC589765:TBC589766 TKY589765:TKY589766 TUU589765:TUU589766 UEQ589765:UEQ589766 UOM589765:UOM589766 UYI589765:UYI589766 VIE589765:VIE589766 VSA589765:VSA589766 WBW589765:WBW589766 WLS589765:WLS589766 WVO589765:WVO589766 JC655301:JC655302 SY655301:SY655302 ACU655301:ACU655302 AMQ655301:AMQ655302 AWM655301:AWM655302 BGI655301:BGI655302 BQE655301:BQE655302 CAA655301:CAA655302 CJW655301:CJW655302 CTS655301:CTS655302 DDO655301:DDO655302 DNK655301:DNK655302 DXG655301:DXG655302 EHC655301:EHC655302 EQY655301:EQY655302 FAU655301:FAU655302 FKQ655301:FKQ655302 FUM655301:FUM655302 GEI655301:GEI655302 GOE655301:GOE655302 GYA655301:GYA655302 HHW655301:HHW655302 HRS655301:HRS655302 IBO655301:IBO655302 ILK655301:ILK655302 IVG655301:IVG655302 JFC655301:JFC655302 JOY655301:JOY655302 JYU655301:JYU655302 KIQ655301:KIQ655302 KSM655301:KSM655302 LCI655301:LCI655302 LME655301:LME655302 LWA655301:LWA655302 MFW655301:MFW655302 MPS655301:MPS655302 MZO655301:MZO655302 NJK655301:NJK655302 NTG655301:NTG655302 ODC655301:ODC655302 OMY655301:OMY655302 OWU655301:OWU655302 PGQ655301:PGQ655302 PQM655301:PQM655302 QAI655301:QAI655302 QKE655301:QKE655302 QUA655301:QUA655302 RDW655301:RDW655302 RNS655301:RNS655302 RXO655301:RXO655302 SHK655301:SHK655302 SRG655301:SRG655302 TBC655301:TBC655302 TKY655301:TKY655302 TUU655301:TUU655302 UEQ655301:UEQ655302 UOM655301:UOM655302 UYI655301:UYI655302 VIE655301:VIE655302 VSA655301:VSA655302 WBW655301:WBW655302 WLS655301:WLS655302 WVO655301:WVO655302 JC720837:JC720838 SY720837:SY720838 ACU720837:ACU720838 AMQ720837:AMQ720838 AWM720837:AWM720838 BGI720837:BGI720838 BQE720837:BQE720838 CAA720837:CAA720838 CJW720837:CJW720838 CTS720837:CTS720838 DDO720837:DDO720838 DNK720837:DNK720838 DXG720837:DXG720838 EHC720837:EHC720838 EQY720837:EQY720838 FAU720837:FAU720838 FKQ720837:FKQ720838 FUM720837:FUM720838 GEI720837:GEI720838 GOE720837:GOE720838 GYA720837:GYA720838 HHW720837:HHW720838 HRS720837:HRS720838 IBO720837:IBO720838 ILK720837:ILK720838 IVG720837:IVG720838 JFC720837:JFC720838 JOY720837:JOY720838 JYU720837:JYU720838 KIQ720837:KIQ720838 KSM720837:KSM720838 LCI720837:LCI720838 LME720837:LME720838 LWA720837:LWA720838 MFW720837:MFW720838 MPS720837:MPS720838 MZO720837:MZO720838 NJK720837:NJK720838 NTG720837:NTG720838 ODC720837:ODC720838 OMY720837:OMY720838 OWU720837:OWU720838 PGQ720837:PGQ720838 PQM720837:PQM720838 QAI720837:QAI720838 QKE720837:QKE720838 QUA720837:QUA720838 RDW720837:RDW720838 RNS720837:RNS720838 RXO720837:RXO720838 SHK720837:SHK720838 SRG720837:SRG720838 TBC720837:TBC720838 TKY720837:TKY720838 TUU720837:TUU720838 UEQ720837:UEQ720838 UOM720837:UOM720838 UYI720837:UYI720838 VIE720837:VIE720838 VSA720837:VSA720838 WBW720837:WBW720838 WLS720837:WLS720838 WVO720837:WVO720838 JC786373:JC786374 SY786373:SY786374 ACU786373:ACU786374 AMQ786373:AMQ786374 AWM786373:AWM786374 BGI786373:BGI786374 BQE786373:BQE786374 CAA786373:CAA786374 CJW786373:CJW786374 CTS786373:CTS786374 DDO786373:DDO786374 DNK786373:DNK786374 DXG786373:DXG786374 EHC786373:EHC786374 EQY786373:EQY786374 FAU786373:FAU786374 FKQ786373:FKQ786374 FUM786373:FUM786374 GEI786373:GEI786374 GOE786373:GOE786374 GYA786373:GYA786374 HHW786373:HHW786374 HRS786373:HRS786374 IBO786373:IBO786374 ILK786373:ILK786374 IVG786373:IVG786374 JFC786373:JFC786374 JOY786373:JOY786374 JYU786373:JYU786374 KIQ786373:KIQ786374 KSM786373:KSM786374 LCI786373:LCI786374 LME786373:LME786374 LWA786373:LWA786374 MFW786373:MFW786374 MPS786373:MPS786374 MZO786373:MZO786374 NJK786373:NJK786374 NTG786373:NTG786374 ODC786373:ODC786374 OMY786373:OMY786374 OWU786373:OWU786374 PGQ786373:PGQ786374 PQM786373:PQM786374 QAI786373:QAI786374 QKE786373:QKE786374 QUA786373:QUA786374 RDW786373:RDW786374 RNS786373:RNS786374 RXO786373:RXO786374 SHK786373:SHK786374 SRG786373:SRG786374 TBC786373:TBC786374 TKY786373:TKY786374 TUU786373:TUU786374 UEQ786373:UEQ786374 UOM786373:UOM786374 UYI786373:UYI786374 VIE786373:VIE786374 VSA786373:VSA786374 WBW786373:WBW786374 WLS786373:WLS786374 WVO786373:WVO786374 JC851909:JC851910 SY851909:SY851910 ACU851909:ACU851910 AMQ851909:AMQ851910 AWM851909:AWM851910 BGI851909:BGI851910 BQE851909:BQE851910 CAA851909:CAA851910 CJW851909:CJW851910 CTS851909:CTS851910 DDO851909:DDO851910 DNK851909:DNK851910 DXG851909:DXG851910 EHC851909:EHC851910 EQY851909:EQY851910 FAU851909:FAU851910 FKQ851909:FKQ851910 FUM851909:FUM851910 GEI851909:GEI851910 GOE851909:GOE851910 GYA851909:GYA851910 HHW851909:HHW851910 HRS851909:HRS851910 IBO851909:IBO851910 ILK851909:ILK851910 IVG851909:IVG851910 JFC851909:JFC851910 JOY851909:JOY851910 JYU851909:JYU851910 KIQ851909:KIQ851910 KSM851909:KSM851910 LCI851909:LCI851910 LME851909:LME851910 LWA851909:LWA851910 MFW851909:MFW851910 MPS851909:MPS851910 MZO851909:MZO851910 NJK851909:NJK851910 NTG851909:NTG851910 ODC851909:ODC851910 OMY851909:OMY851910 OWU851909:OWU851910 PGQ851909:PGQ851910 PQM851909:PQM851910 QAI851909:QAI851910 QKE851909:QKE851910 QUA851909:QUA851910 RDW851909:RDW851910 RNS851909:RNS851910 RXO851909:RXO851910 SHK851909:SHK851910 SRG851909:SRG851910 TBC851909:TBC851910 TKY851909:TKY851910 TUU851909:TUU851910 UEQ851909:UEQ851910 UOM851909:UOM851910 UYI851909:UYI851910 VIE851909:VIE851910 VSA851909:VSA851910 WBW851909:WBW851910 WLS851909:WLS851910 WVO851909:WVO851910 JC917445:JC917446 SY917445:SY917446 ACU917445:ACU917446 AMQ917445:AMQ917446 AWM917445:AWM917446 BGI917445:BGI917446 BQE917445:BQE917446 CAA917445:CAA917446 CJW917445:CJW917446 CTS917445:CTS917446 DDO917445:DDO917446 DNK917445:DNK917446 DXG917445:DXG917446 EHC917445:EHC917446 EQY917445:EQY917446 FAU917445:FAU917446 FKQ917445:FKQ917446 FUM917445:FUM917446 GEI917445:GEI917446 GOE917445:GOE917446 GYA917445:GYA917446 HHW917445:HHW917446 HRS917445:HRS917446 IBO917445:IBO917446 ILK917445:ILK917446 IVG917445:IVG917446 JFC917445:JFC917446 JOY917445:JOY917446 JYU917445:JYU917446 KIQ917445:KIQ917446 KSM917445:KSM917446 LCI917445:LCI917446 LME917445:LME917446 LWA917445:LWA917446 MFW917445:MFW917446 MPS917445:MPS917446 MZO917445:MZO917446 NJK917445:NJK917446 NTG917445:NTG917446 ODC917445:ODC917446 OMY917445:OMY917446 OWU917445:OWU917446 PGQ917445:PGQ917446 PQM917445:PQM917446 QAI917445:QAI917446 QKE917445:QKE917446 QUA917445:QUA917446 RDW917445:RDW917446 RNS917445:RNS917446 RXO917445:RXO917446 SHK917445:SHK917446 SRG917445:SRG917446 TBC917445:TBC917446 TKY917445:TKY917446 TUU917445:TUU917446 UEQ917445:UEQ917446 UOM917445:UOM917446 UYI917445:UYI917446 VIE917445:VIE917446 VSA917445:VSA917446 WBW917445:WBW917446 WLS917445:WLS917446 WVO917445:WVO917446 JC982981:JC982982 SY982981:SY982982 ACU982981:ACU982982 AMQ982981:AMQ982982 AWM982981:AWM982982 BGI982981:BGI982982 BQE982981:BQE982982 CAA982981:CAA982982 CJW982981:CJW982982 CTS982981:CTS982982 DDO982981:DDO982982 DNK982981:DNK982982 DXG982981:DXG982982 EHC982981:EHC982982 EQY982981:EQY982982 FAU982981:FAU982982 FKQ982981:FKQ982982 FUM982981:FUM982982 GEI982981:GEI982982 GOE982981:GOE982982 GYA982981:GYA982982 HHW982981:HHW982982 HRS982981:HRS982982 IBO982981:IBO982982 ILK982981:ILK982982 IVG982981:IVG982982 JFC982981:JFC982982 JOY982981:JOY982982 JYU982981:JYU982982 KIQ982981:KIQ982982 KSM982981:KSM982982 LCI982981:LCI982982 LME982981:LME982982 LWA982981:LWA982982 MFW982981:MFW982982 MPS982981:MPS982982 MZO982981:MZO982982 NJK982981:NJK982982 NTG982981:NTG982982 ODC982981:ODC982982 OMY982981:OMY982982 OWU982981:OWU982982 PGQ982981:PGQ982982 PQM982981:PQM982982 QAI982981:QAI982982 QKE982981:QKE982982 QUA982981:QUA982982 RDW982981:RDW982982 RNS982981:RNS982982 RXO982981:RXO982982 SHK982981:SHK982982 SRG982981:SRG982982 TBC982981:TBC982982 TKY982981:TKY982982 TUU982981:TUU982982 UEQ982981:UEQ982982 UOM982981:UOM982982 UYI982981:UYI982982 VIE982981:VIE982982 VSA982981:VSA982982 WBW982981:WBW982982 WLS982981:WLS982982 WVO982981:WVO982982 JC65480:JC65482 SY65480:SY65482 ACU65480:ACU65482 AMQ65480:AMQ65482 AWM65480:AWM65482 BGI65480:BGI65482 BQE65480:BQE65482 CAA65480:CAA65482 CJW65480:CJW65482 CTS65480:CTS65482 DDO65480:DDO65482 DNK65480:DNK65482 DXG65480:DXG65482 EHC65480:EHC65482 EQY65480:EQY65482 FAU65480:FAU65482 FKQ65480:FKQ65482 FUM65480:FUM65482 GEI65480:GEI65482 GOE65480:GOE65482 GYA65480:GYA65482 HHW65480:HHW65482 HRS65480:HRS65482 IBO65480:IBO65482 ILK65480:ILK65482 IVG65480:IVG65482 JFC65480:JFC65482 JOY65480:JOY65482 JYU65480:JYU65482 KIQ65480:KIQ65482 KSM65480:KSM65482 LCI65480:LCI65482 LME65480:LME65482 LWA65480:LWA65482 MFW65480:MFW65482 MPS65480:MPS65482 MZO65480:MZO65482 NJK65480:NJK65482 NTG65480:NTG65482 ODC65480:ODC65482 OMY65480:OMY65482 OWU65480:OWU65482 PGQ65480:PGQ65482 PQM65480:PQM65482 QAI65480:QAI65482 QKE65480:QKE65482 QUA65480:QUA65482 RDW65480:RDW65482 RNS65480:RNS65482 RXO65480:RXO65482 SHK65480:SHK65482 SRG65480:SRG65482 TBC65480:TBC65482 TKY65480:TKY65482 TUU65480:TUU65482 UEQ65480:UEQ65482 UOM65480:UOM65482 UYI65480:UYI65482 VIE65480:VIE65482 VSA65480:VSA65482 WBW65480:WBW65482 WLS65480:WLS65482 WVO65480:WVO65482 JC131016:JC131018 SY131016:SY131018 ACU131016:ACU131018 AMQ131016:AMQ131018 AWM131016:AWM131018 BGI131016:BGI131018 BQE131016:BQE131018 CAA131016:CAA131018 CJW131016:CJW131018 CTS131016:CTS131018 DDO131016:DDO131018 DNK131016:DNK131018 DXG131016:DXG131018 EHC131016:EHC131018 EQY131016:EQY131018 FAU131016:FAU131018 FKQ131016:FKQ131018 FUM131016:FUM131018 GEI131016:GEI131018 GOE131016:GOE131018 GYA131016:GYA131018 HHW131016:HHW131018 HRS131016:HRS131018 IBO131016:IBO131018 ILK131016:ILK131018 IVG131016:IVG131018 JFC131016:JFC131018 JOY131016:JOY131018 JYU131016:JYU131018 KIQ131016:KIQ131018 KSM131016:KSM131018 LCI131016:LCI131018 LME131016:LME131018 LWA131016:LWA131018 MFW131016:MFW131018 MPS131016:MPS131018 MZO131016:MZO131018 NJK131016:NJK131018 NTG131016:NTG131018 ODC131016:ODC131018 OMY131016:OMY131018 OWU131016:OWU131018 PGQ131016:PGQ131018 PQM131016:PQM131018 QAI131016:QAI131018 QKE131016:QKE131018 QUA131016:QUA131018 RDW131016:RDW131018 RNS131016:RNS131018 RXO131016:RXO131018 SHK131016:SHK131018 SRG131016:SRG131018 TBC131016:TBC131018 TKY131016:TKY131018 TUU131016:TUU131018 UEQ131016:UEQ131018 UOM131016:UOM131018 UYI131016:UYI131018 VIE131016:VIE131018 VSA131016:VSA131018 WBW131016:WBW131018 WLS131016:WLS131018 WVO131016:WVO131018 JC196552:JC196554 SY196552:SY196554 ACU196552:ACU196554 AMQ196552:AMQ196554 AWM196552:AWM196554 BGI196552:BGI196554 BQE196552:BQE196554 CAA196552:CAA196554 CJW196552:CJW196554 CTS196552:CTS196554 DDO196552:DDO196554 DNK196552:DNK196554 DXG196552:DXG196554 EHC196552:EHC196554 EQY196552:EQY196554 FAU196552:FAU196554 FKQ196552:FKQ196554 FUM196552:FUM196554 GEI196552:GEI196554 GOE196552:GOE196554 GYA196552:GYA196554 HHW196552:HHW196554 HRS196552:HRS196554 IBO196552:IBO196554 ILK196552:ILK196554 IVG196552:IVG196554 JFC196552:JFC196554 JOY196552:JOY196554 JYU196552:JYU196554 KIQ196552:KIQ196554 KSM196552:KSM196554 LCI196552:LCI196554 LME196552:LME196554 LWA196552:LWA196554 MFW196552:MFW196554 MPS196552:MPS196554 MZO196552:MZO196554 NJK196552:NJK196554 NTG196552:NTG196554 ODC196552:ODC196554 OMY196552:OMY196554 OWU196552:OWU196554 PGQ196552:PGQ196554 PQM196552:PQM196554 QAI196552:QAI196554 QKE196552:QKE196554 QUA196552:QUA196554 RDW196552:RDW196554 RNS196552:RNS196554 RXO196552:RXO196554 SHK196552:SHK196554 SRG196552:SRG196554 TBC196552:TBC196554 TKY196552:TKY196554 TUU196552:TUU196554 UEQ196552:UEQ196554 UOM196552:UOM196554 UYI196552:UYI196554 VIE196552:VIE196554 VSA196552:VSA196554 WBW196552:WBW196554 WLS196552:WLS196554 WVO196552:WVO196554 JC262088:JC262090 SY262088:SY262090 ACU262088:ACU262090 AMQ262088:AMQ262090 AWM262088:AWM262090 BGI262088:BGI262090 BQE262088:BQE262090 CAA262088:CAA262090 CJW262088:CJW262090 CTS262088:CTS262090 DDO262088:DDO262090 DNK262088:DNK262090 DXG262088:DXG262090 EHC262088:EHC262090 EQY262088:EQY262090 FAU262088:FAU262090 FKQ262088:FKQ262090 FUM262088:FUM262090 GEI262088:GEI262090 GOE262088:GOE262090 GYA262088:GYA262090 HHW262088:HHW262090 HRS262088:HRS262090 IBO262088:IBO262090 ILK262088:ILK262090 IVG262088:IVG262090 JFC262088:JFC262090 JOY262088:JOY262090 JYU262088:JYU262090 KIQ262088:KIQ262090 KSM262088:KSM262090 LCI262088:LCI262090 LME262088:LME262090 LWA262088:LWA262090 MFW262088:MFW262090 MPS262088:MPS262090 MZO262088:MZO262090 NJK262088:NJK262090 NTG262088:NTG262090 ODC262088:ODC262090 OMY262088:OMY262090 OWU262088:OWU262090 PGQ262088:PGQ262090 PQM262088:PQM262090 QAI262088:QAI262090 QKE262088:QKE262090 QUA262088:QUA262090 RDW262088:RDW262090 RNS262088:RNS262090 RXO262088:RXO262090 SHK262088:SHK262090 SRG262088:SRG262090 TBC262088:TBC262090 TKY262088:TKY262090 TUU262088:TUU262090 UEQ262088:UEQ262090 UOM262088:UOM262090 UYI262088:UYI262090 VIE262088:VIE262090 VSA262088:VSA262090 WBW262088:WBW262090 WLS262088:WLS262090 WVO262088:WVO262090 JC327624:JC327626 SY327624:SY327626 ACU327624:ACU327626 AMQ327624:AMQ327626 AWM327624:AWM327626 BGI327624:BGI327626 BQE327624:BQE327626 CAA327624:CAA327626 CJW327624:CJW327626 CTS327624:CTS327626 DDO327624:DDO327626 DNK327624:DNK327626 DXG327624:DXG327626 EHC327624:EHC327626 EQY327624:EQY327626 FAU327624:FAU327626 FKQ327624:FKQ327626 FUM327624:FUM327626 GEI327624:GEI327626 GOE327624:GOE327626 GYA327624:GYA327626 HHW327624:HHW327626 HRS327624:HRS327626 IBO327624:IBO327626 ILK327624:ILK327626 IVG327624:IVG327626 JFC327624:JFC327626 JOY327624:JOY327626 JYU327624:JYU327626 KIQ327624:KIQ327626 KSM327624:KSM327626 LCI327624:LCI327626 LME327624:LME327626 LWA327624:LWA327626 MFW327624:MFW327626 MPS327624:MPS327626 MZO327624:MZO327626 NJK327624:NJK327626 NTG327624:NTG327626 ODC327624:ODC327626 OMY327624:OMY327626 OWU327624:OWU327626 PGQ327624:PGQ327626 PQM327624:PQM327626 QAI327624:QAI327626 QKE327624:QKE327626 QUA327624:QUA327626 RDW327624:RDW327626 RNS327624:RNS327626 RXO327624:RXO327626 SHK327624:SHK327626 SRG327624:SRG327626 TBC327624:TBC327626 TKY327624:TKY327626 TUU327624:TUU327626 UEQ327624:UEQ327626 UOM327624:UOM327626 UYI327624:UYI327626 VIE327624:VIE327626 VSA327624:VSA327626 WBW327624:WBW327626 WLS327624:WLS327626 WVO327624:WVO327626 JC393160:JC393162 SY393160:SY393162 ACU393160:ACU393162 AMQ393160:AMQ393162 AWM393160:AWM393162 BGI393160:BGI393162 BQE393160:BQE393162 CAA393160:CAA393162 CJW393160:CJW393162 CTS393160:CTS393162 DDO393160:DDO393162 DNK393160:DNK393162 DXG393160:DXG393162 EHC393160:EHC393162 EQY393160:EQY393162 FAU393160:FAU393162 FKQ393160:FKQ393162 FUM393160:FUM393162 GEI393160:GEI393162 GOE393160:GOE393162 GYA393160:GYA393162 HHW393160:HHW393162 HRS393160:HRS393162 IBO393160:IBO393162 ILK393160:ILK393162 IVG393160:IVG393162 JFC393160:JFC393162 JOY393160:JOY393162 JYU393160:JYU393162 KIQ393160:KIQ393162 KSM393160:KSM393162 LCI393160:LCI393162 LME393160:LME393162 LWA393160:LWA393162 MFW393160:MFW393162 MPS393160:MPS393162 MZO393160:MZO393162 NJK393160:NJK393162 NTG393160:NTG393162 ODC393160:ODC393162 OMY393160:OMY393162 OWU393160:OWU393162 PGQ393160:PGQ393162 PQM393160:PQM393162 QAI393160:QAI393162 QKE393160:QKE393162 QUA393160:QUA393162 RDW393160:RDW393162 RNS393160:RNS393162 RXO393160:RXO393162 SHK393160:SHK393162 SRG393160:SRG393162 TBC393160:TBC393162 TKY393160:TKY393162 TUU393160:TUU393162 UEQ393160:UEQ393162 UOM393160:UOM393162 UYI393160:UYI393162 VIE393160:VIE393162 VSA393160:VSA393162 WBW393160:WBW393162 WLS393160:WLS393162 WVO393160:WVO393162 JC458696:JC458698 SY458696:SY458698 ACU458696:ACU458698 AMQ458696:AMQ458698 AWM458696:AWM458698 BGI458696:BGI458698 BQE458696:BQE458698 CAA458696:CAA458698 CJW458696:CJW458698 CTS458696:CTS458698 DDO458696:DDO458698 DNK458696:DNK458698 DXG458696:DXG458698 EHC458696:EHC458698 EQY458696:EQY458698 FAU458696:FAU458698 FKQ458696:FKQ458698 FUM458696:FUM458698 GEI458696:GEI458698 GOE458696:GOE458698 GYA458696:GYA458698 HHW458696:HHW458698 HRS458696:HRS458698 IBO458696:IBO458698 ILK458696:ILK458698 IVG458696:IVG458698 JFC458696:JFC458698 JOY458696:JOY458698 JYU458696:JYU458698 KIQ458696:KIQ458698 KSM458696:KSM458698 LCI458696:LCI458698 LME458696:LME458698 LWA458696:LWA458698 MFW458696:MFW458698 MPS458696:MPS458698 MZO458696:MZO458698 NJK458696:NJK458698 NTG458696:NTG458698 ODC458696:ODC458698 OMY458696:OMY458698 OWU458696:OWU458698 PGQ458696:PGQ458698 PQM458696:PQM458698 QAI458696:QAI458698 QKE458696:QKE458698 QUA458696:QUA458698 RDW458696:RDW458698 RNS458696:RNS458698 RXO458696:RXO458698 SHK458696:SHK458698 SRG458696:SRG458698 TBC458696:TBC458698 TKY458696:TKY458698 TUU458696:TUU458698 UEQ458696:UEQ458698 UOM458696:UOM458698 UYI458696:UYI458698 VIE458696:VIE458698 VSA458696:VSA458698 WBW458696:WBW458698 WLS458696:WLS458698 WVO458696:WVO458698 JC524232:JC524234 SY524232:SY524234 ACU524232:ACU524234 AMQ524232:AMQ524234 AWM524232:AWM524234 BGI524232:BGI524234 BQE524232:BQE524234 CAA524232:CAA524234 CJW524232:CJW524234 CTS524232:CTS524234 DDO524232:DDO524234 DNK524232:DNK524234 DXG524232:DXG524234 EHC524232:EHC524234 EQY524232:EQY524234 FAU524232:FAU524234 FKQ524232:FKQ524234 FUM524232:FUM524234 GEI524232:GEI524234 GOE524232:GOE524234 GYA524232:GYA524234 HHW524232:HHW524234 HRS524232:HRS524234 IBO524232:IBO524234 ILK524232:ILK524234 IVG524232:IVG524234 JFC524232:JFC524234 JOY524232:JOY524234 JYU524232:JYU524234 KIQ524232:KIQ524234 KSM524232:KSM524234 LCI524232:LCI524234 LME524232:LME524234 LWA524232:LWA524234 MFW524232:MFW524234 MPS524232:MPS524234 MZO524232:MZO524234 NJK524232:NJK524234 NTG524232:NTG524234 ODC524232:ODC524234 OMY524232:OMY524234 OWU524232:OWU524234 PGQ524232:PGQ524234 PQM524232:PQM524234 QAI524232:QAI524234 QKE524232:QKE524234 QUA524232:QUA524234 RDW524232:RDW524234 RNS524232:RNS524234 RXO524232:RXO524234 SHK524232:SHK524234 SRG524232:SRG524234 TBC524232:TBC524234 TKY524232:TKY524234 TUU524232:TUU524234 UEQ524232:UEQ524234 UOM524232:UOM524234 UYI524232:UYI524234 VIE524232:VIE524234 VSA524232:VSA524234 WBW524232:WBW524234 WLS524232:WLS524234 WVO524232:WVO524234 JC589768:JC589770 SY589768:SY589770 ACU589768:ACU589770 AMQ589768:AMQ589770 AWM589768:AWM589770 BGI589768:BGI589770 BQE589768:BQE589770 CAA589768:CAA589770 CJW589768:CJW589770 CTS589768:CTS589770 DDO589768:DDO589770 DNK589768:DNK589770 DXG589768:DXG589770 EHC589768:EHC589770 EQY589768:EQY589770 FAU589768:FAU589770 FKQ589768:FKQ589770 FUM589768:FUM589770 GEI589768:GEI589770 GOE589768:GOE589770 GYA589768:GYA589770 HHW589768:HHW589770 HRS589768:HRS589770 IBO589768:IBO589770 ILK589768:ILK589770 IVG589768:IVG589770 JFC589768:JFC589770 JOY589768:JOY589770 JYU589768:JYU589770 KIQ589768:KIQ589770 KSM589768:KSM589770 LCI589768:LCI589770 LME589768:LME589770 LWA589768:LWA589770 MFW589768:MFW589770 MPS589768:MPS589770 MZO589768:MZO589770 NJK589768:NJK589770 NTG589768:NTG589770 ODC589768:ODC589770 OMY589768:OMY589770 OWU589768:OWU589770 PGQ589768:PGQ589770 PQM589768:PQM589770 QAI589768:QAI589770 QKE589768:QKE589770 QUA589768:QUA589770 RDW589768:RDW589770 RNS589768:RNS589770 RXO589768:RXO589770 SHK589768:SHK589770 SRG589768:SRG589770 TBC589768:TBC589770 TKY589768:TKY589770 TUU589768:TUU589770 UEQ589768:UEQ589770 UOM589768:UOM589770 UYI589768:UYI589770 VIE589768:VIE589770 VSA589768:VSA589770 WBW589768:WBW589770 WLS589768:WLS589770 WVO589768:WVO589770 JC655304:JC655306 SY655304:SY655306 ACU655304:ACU655306 AMQ655304:AMQ655306 AWM655304:AWM655306 BGI655304:BGI655306 BQE655304:BQE655306 CAA655304:CAA655306 CJW655304:CJW655306 CTS655304:CTS655306 DDO655304:DDO655306 DNK655304:DNK655306 DXG655304:DXG655306 EHC655304:EHC655306 EQY655304:EQY655306 FAU655304:FAU655306 FKQ655304:FKQ655306 FUM655304:FUM655306 GEI655304:GEI655306 GOE655304:GOE655306 GYA655304:GYA655306 HHW655304:HHW655306 HRS655304:HRS655306 IBO655304:IBO655306 ILK655304:ILK655306 IVG655304:IVG655306 JFC655304:JFC655306 JOY655304:JOY655306 JYU655304:JYU655306 KIQ655304:KIQ655306 KSM655304:KSM655306 LCI655304:LCI655306 LME655304:LME655306 LWA655304:LWA655306 MFW655304:MFW655306 MPS655304:MPS655306 MZO655304:MZO655306 NJK655304:NJK655306 NTG655304:NTG655306 ODC655304:ODC655306 OMY655304:OMY655306 OWU655304:OWU655306 PGQ655304:PGQ655306 PQM655304:PQM655306 QAI655304:QAI655306 QKE655304:QKE655306 QUA655304:QUA655306 RDW655304:RDW655306 RNS655304:RNS655306 RXO655304:RXO655306 SHK655304:SHK655306 SRG655304:SRG655306 TBC655304:TBC655306 TKY655304:TKY655306 TUU655304:TUU655306 UEQ655304:UEQ655306 UOM655304:UOM655306 UYI655304:UYI655306 VIE655304:VIE655306 VSA655304:VSA655306 WBW655304:WBW655306 WLS655304:WLS655306 WVO655304:WVO655306 JC720840:JC720842 SY720840:SY720842 ACU720840:ACU720842 AMQ720840:AMQ720842 AWM720840:AWM720842 BGI720840:BGI720842 BQE720840:BQE720842 CAA720840:CAA720842 CJW720840:CJW720842 CTS720840:CTS720842 DDO720840:DDO720842 DNK720840:DNK720842 DXG720840:DXG720842 EHC720840:EHC720842 EQY720840:EQY720842 FAU720840:FAU720842 FKQ720840:FKQ720842 FUM720840:FUM720842 GEI720840:GEI720842 GOE720840:GOE720842 GYA720840:GYA720842 HHW720840:HHW720842 HRS720840:HRS720842 IBO720840:IBO720842 ILK720840:ILK720842 IVG720840:IVG720842 JFC720840:JFC720842 JOY720840:JOY720842 JYU720840:JYU720842 KIQ720840:KIQ720842 KSM720840:KSM720842 LCI720840:LCI720842 LME720840:LME720842 LWA720840:LWA720842 MFW720840:MFW720842 MPS720840:MPS720842 MZO720840:MZO720842 NJK720840:NJK720842 NTG720840:NTG720842 ODC720840:ODC720842 OMY720840:OMY720842 OWU720840:OWU720842 PGQ720840:PGQ720842 PQM720840:PQM720842 QAI720840:QAI720842 QKE720840:QKE720842 QUA720840:QUA720842 RDW720840:RDW720842 RNS720840:RNS720842 RXO720840:RXO720842 SHK720840:SHK720842 SRG720840:SRG720842 TBC720840:TBC720842 TKY720840:TKY720842 TUU720840:TUU720842 UEQ720840:UEQ720842 UOM720840:UOM720842 UYI720840:UYI720842 VIE720840:VIE720842 VSA720840:VSA720842 WBW720840:WBW720842 WLS720840:WLS720842 WVO720840:WVO720842 JC786376:JC786378 SY786376:SY786378 ACU786376:ACU786378 AMQ786376:AMQ786378 AWM786376:AWM786378 BGI786376:BGI786378 BQE786376:BQE786378 CAA786376:CAA786378 CJW786376:CJW786378 CTS786376:CTS786378 DDO786376:DDO786378 DNK786376:DNK786378 DXG786376:DXG786378 EHC786376:EHC786378 EQY786376:EQY786378 FAU786376:FAU786378 FKQ786376:FKQ786378 FUM786376:FUM786378 GEI786376:GEI786378 GOE786376:GOE786378 GYA786376:GYA786378 HHW786376:HHW786378 HRS786376:HRS786378 IBO786376:IBO786378 ILK786376:ILK786378 IVG786376:IVG786378 JFC786376:JFC786378 JOY786376:JOY786378 JYU786376:JYU786378 KIQ786376:KIQ786378 KSM786376:KSM786378 LCI786376:LCI786378 LME786376:LME786378 LWA786376:LWA786378 MFW786376:MFW786378 MPS786376:MPS786378 MZO786376:MZO786378 NJK786376:NJK786378 NTG786376:NTG786378 ODC786376:ODC786378 OMY786376:OMY786378 OWU786376:OWU786378 PGQ786376:PGQ786378 PQM786376:PQM786378 QAI786376:QAI786378 QKE786376:QKE786378 QUA786376:QUA786378 RDW786376:RDW786378 RNS786376:RNS786378 RXO786376:RXO786378 SHK786376:SHK786378 SRG786376:SRG786378 TBC786376:TBC786378 TKY786376:TKY786378 TUU786376:TUU786378 UEQ786376:UEQ786378 UOM786376:UOM786378 UYI786376:UYI786378 VIE786376:VIE786378 VSA786376:VSA786378 WBW786376:WBW786378 WLS786376:WLS786378 WVO786376:WVO786378 JC851912:JC851914 SY851912:SY851914 ACU851912:ACU851914 AMQ851912:AMQ851914 AWM851912:AWM851914 BGI851912:BGI851914 BQE851912:BQE851914 CAA851912:CAA851914 CJW851912:CJW851914 CTS851912:CTS851914 DDO851912:DDO851914 DNK851912:DNK851914 DXG851912:DXG851914 EHC851912:EHC851914 EQY851912:EQY851914 FAU851912:FAU851914 FKQ851912:FKQ851914 FUM851912:FUM851914 GEI851912:GEI851914 GOE851912:GOE851914 GYA851912:GYA851914 HHW851912:HHW851914 HRS851912:HRS851914 IBO851912:IBO851914 ILK851912:ILK851914 IVG851912:IVG851914 JFC851912:JFC851914 JOY851912:JOY851914 JYU851912:JYU851914 KIQ851912:KIQ851914 KSM851912:KSM851914 LCI851912:LCI851914 LME851912:LME851914 LWA851912:LWA851914 MFW851912:MFW851914 MPS851912:MPS851914 MZO851912:MZO851914 NJK851912:NJK851914 NTG851912:NTG851914 ODC851912:ODC851914 OMY851912:OMY851914 OWU851912:OWU851914 PGQ851912:PGQ851914 PQM851912:PQM851914 QAI851912:QAI851914 QKE851912:QKE851914 QUA851912:QUA851914 RDW851912:RDW851914 RNS851912:RNS851914 RXO851912:RXO851914 SHK851912:SHK851914 SRG851912:SRG851914 TBC851912:TBC851914 TKY851912:TKY851914 TUU851912:TUU851914 UEQ851912:UEQ851914 UOM851912:UOM851914 UYI851912:UYI851914 VIE851912:VIE851914 VSA851912:VSA851914 WBW851912:WBW851914 WLS851912:WLS851914 WVO851912:WVO851914 JC917448:JC917450 SY917448:SY917450 ACU917448:ACU917450 AMQ917448:AMQ917450 AWM917448:AWM917450 BGI917448:BGI917450 BQE917448:BQE917450 CAA917448:CAA917450 CJW917448:CJW917450 CTS917448:CTS917450 DDO917448:DDO917450 DNK917448:DNK917450 DXG917448:DXG917450 EHC917448:EHC917450 EQY917448:EQY917450 FAU917448:FAU917450 FKQ917448:FKQ917450 FUM917448:FUM917450 GEI917448:GEI917450 GOE917448:GOE917450 GYA917448:GYA917450 HHW917448:HHW917450 HRS917448:HRS917450 IBO917448:IBO917450 ILK917448:ILK917450 IVG917448:IVG917450 JFC917448:JFC917450 JOY917448:JOY917450 JYU917448:JYU917450 KIQ917448:KIQ917450 KSM917448:KSM917450 LCI917448:LCI917450 LME917448:LME917450 LWA917448:LWA917450 MFW917448:MFW917450 MPS917448:MPS917450 MZO917448:MZO917450 NJK917448:NJK917450 NTG917448:NTG917450 ODC917448:ODC917450 OMY917448:OMY917450 OWU917448:OWU917450 PGQ917448:PGQ917450 PQM917448:PQM917450 QAI917448:QAI917450 QKE917448:QKE917450 QUA917448:QUA917450 RDW917448:RDW917450 RNS917448:RNS917450 RXO917448:RXO917450 SHK917448:SHK917450 SRG917448:SRG917450 TBC917448:TBC917450 TKY917448:TKY917450 TUU917448:TUU917450 UEQ917448:UEQ917450 UOM917448:UOM917450 UYI917448:UYI917450 VIE917448:VIE917450 VSA917448:VSA917450 WBW917448:WBW917450 WLS917448:WLS917450 WVO917448:WVO917450 JC982984:JC982986 SY982984:SY982986 ACU982984:ACU982986 AMQ982984:AMQ982986 AWM982984:AWM982986 BGI982984:BGI982986 BQE982984:BQE982986 CAA982984:CAA982986 CJW982984:CJW982986 CTS982984:CTS982986 DDO982984:DDO982986 DNK982984:DNK982986 DXG982984:DXG982986 EHC982984:EHC982986 EQY982984:EQY982986 FAU982984:FAU982986 FKQ982984:FKQ982986 FUM982984:FUM982986 GEI982984:GEI982986 GOE982984:GOE982986 GYA982984:GYA982986 HHW982984:HHW982986 HRS982984:HRS982986 IBO982984:IBO982986 ILK982984:ILK982986 IVG982984:IVG982986 JFC982984:JFC982986 JOY982984:JOY982986 JYU982984:JYU982986 KIQ982984:KIQ982986 KSM982984:KSM982986 LCI982984:LCI982986 LME982984:LME982986 LWA982984:LWA982986 MFW982984:MFW982986 MPS982984:MPS982986 MZO982984:MZO982986 NJK982984:NJK982986 NTG982984:NTG982986 ODC982984:ODC982986 OMY982984:OMY982986 OWU982984:OWU982986 PGQ982984:PGQ982986 PQM982984:PQM982986 QAI982984:QAI982986 QKE982984:QKE982986 QUA982984:QUA982986 RDW982984:RDW982986 RNS982984:RNS982986 RXO982984:RXO982986 SHK982984:SHK982986 SRG982984:SRG982986 TBC982984:TBC982986 TKY982984:TKY982986 TUU982984:TUU982986 UEQ982984:UEQ982986 UOM982984:UOM982986 UYI982984:UYI982986 VIE982984:VIE982986 VSA982984:VSA982986 WBW982984:WBW982986 WLS982984:WLS982986 WVO982984:WVO982986 JH65479:JH65481 TD65479:TD65481 ACZ65479:ACZ65481 AMV65479:AMV65481 AWR65479:AWR65481 BGN65479:BGN65481 BQJ65479:BQJ65481 CAF65479:CAF65481 CKB65479:CKB65481 CTX65479:CTX65481 DDT65479:DDT65481 DNP65479:DNP65481 DXL65479:DXL65481 EHH65479:EHH65481 ERD65479:ERD65481 FAZ65479:FAZ65481 FKV65479:FKV65481 FUR65479:FUR65481 GEN65479:GEN65481 GOJ65479:GOJ65481 GYF65479:GYF65481 HIB65479:HIB65481 HRX65479:HRX65481 IBT65479:IBT65481 ILP65479:ILP65481 IVL65479:IVL65481 JFH65479:JFH65481 JPD65479:JPD65481 JYZ65479:JYZ65481 KIV65479:KIV65481 KSR65479:KSR65481 LCN65479:LCN65481 LMJ65479:LMJ65481 LWF65479:LWF65481 MGB65479:MGB65481 MPX65479:MPX65481 MZT65479:MZT65481 NJP65479:NJP65481 NTL65479:NTL65481 ODH65479:ODH65481 OND65479:OND65481 OWZ65479:OWZ65481 PGV65479:PGV65481 PQR65479:PQR65481 QAN65479:QAN65481 QKJ65479:QKJ65481 QUF65479:QUF65481 REB65479:REB65481 RNX65479:RNX65481 RXT65479:RXT65481 SHP65479:SHP65481 SRL65479:SRL65481 TBH65479:TBH65481 TLD65479:TLD65481 TUZ65479:TUZ65481 UEV65479:UEV65481 UOR65479:UOR65481 UYN65479:UYN65481 VIJ65479:VIJ65481 VSF65479:VSF65481 WCB65479:WCB65481 WLX65479:WLX65481 WVT65479:WVT65481 JH131015:JH131017 TD131015:TD131017 ACZ131015:ACZ131017 AMV131015:AMV131017 AWR131015:AWR131017 BGN131015:BGN131017 BQJ131015:BQJ131017 CAF131015:CAF131017 CKB131015:CKB131017 CTX131015:CTX131017 DDT131015:DDT131017 DNP131015:DNP131017 DXL131015:DXL131017 EHH131015:EHH131017 ERD131015:ERD131017 FAZ131015:FAZ131017 FKV131015:FKV131017 FUR131015:FUR131017 GEN131015:GEN131017 GOJ131015:GOJ131017 GYF131015:GYF131017 HIB131015:HIB131017 HRX131015:HRX131017 IBT131015:IBT131017 ILP131015:ILP131017 IVL131015:IVL131017 JFH131015:JFH131017 JPD131015:JPD131017 JYZ131015:JYZ131017 KIV131015:KIV131017 KSR131015:KSR131017 LCN131015:LCN131017 LMJ131015:LMJ131017 LWF131015:LWF131017 MGB131015:MGB131017 MPX131015:MPX131017 MZT131015:MZT131017 NJP131015:NJP131017 NTL131015:NTL131017 ODH131015:ODH131017 OND131015:OND131017 OWZ131015:OWZ131017 PGV131015:PGV131017 PQR131015:PQR131017 QAN131015:QAN131017 QKJ131015:QKJ131017 QUF131015:QUF131017 REB131015:REB131017 RNX131015:RNX131017 RXT131015:RXT131017 SHP131015:SHP131017 SRL131015:SRL131017 TBH131015:TBH131017 TLD131015:TLD131017 TUZ131015:TUZ131017 UEV131015:UEV131017 UOR131015:UOR131017 UYN131015:UYN131017 VIJ131015:VIJ131017 VSF131015:VSF131017 WCB131015:WCB131017 WLX131015:WLX131017 WVT131015:WVT131017 JH196551:JH196553 TD196551:TD196553 ACZ196551:ACZ196553 AMV196551:AMV196553 AWR196551:AWR196553 BGN196551:BGN196553 BQJ196551:BQJ196553 CAF196551:CAF196553 CKB196551:CKB196553 CTX196551:CTX196553 DDT196551:DDT196553 DNP196551:DNP196553 DXL196551:DXL196553 EHH196551:EHH196553 ERD196551:ERD196553 FAZ196551:FAZ196553 FKV196551:FKV196553 FUR196551:FUR196553 GEN196551:GEN196553 GOJ196551:GOJ196553 GYF196551:GYF196553 HIB196551:HIB196553 HRX196551:HRX196553 IBT196551:IBT196553 ILP196551:ILP196553 IVL196551:IVL196553 JFH196551:JFH196553 JPD196551:JPD196553 JYZ196551:JYZ196553 KIV196551:KIV196553 KSR196551:KSR196553 LCN196551:LCN196553 LMJ196551:LMJ196553 LWF196551:LWF196553 MGB196551:MGB196553 MPX196551:MPX196553 MZT196551:MZT196553 NJP196551:NJP196553 NTL196551:NTL196553 ODH196551:ODH196553 OND196551:OND196553 OWZ196551:OWZ196553 PGV196551:PGV196553 PQR196551:PQR196553 QAN196551:QAN196553 QKJ196551:QKJ196553 QUF196551:QUF196553 REB196551:REB196553 RNX196551:RNX196553 RXT196551:RXT196553 SHP196551:SHP196553 SRL196551:SRL196553 TBH196551:TBH196553 TLD196551:TLD196553 TUZ196551:TUZ196553 UEV196551:UEV196553 UOR196551:UOR196553 UYN196551:UYN196553 VIJ196551:VIJ196553 VSF196551:VSF196553 WCB196551:WCB196553 WLX196551:WLX196553 WVT196551:WVT196553 JH262087:JH262089 TD262087:TD262089 ACZ262087:ACZ262089 AMV262087:AMV262089 AWR262087:AWR262089 BGN262087:BGN262089 BQJ262087:BQJ262089 CAF262087:CAF262089 CKB262087:CKB262089 CTX262087:CTX262089 DDT262087:DDT262089 DNP262087:DNP262089 DXL262087:DXL262089 EHH262087:EHH262089 ERD262087:ERD262089 FAZ262087:FAZ262089 FKV262087:FKV262089 FUR262087:FUR262089 GEN262087:GEN262089 GOJ262087:GOJ262089 GYF262087:GYF262089 HIB262087:HIB262089 HRX262087:HRX262089 IBT262087:IBT262089 ILP262087:ILP262089 IVL262087:IVL262089 JFH262087:JFH262089 JPD262087:JPD262089 JYZ262087:JYZ262089 KIV262087:KIV262089 KSR262087:KSR262089 LCN262087:LCN262089 LMJ262087:LMJ262089 LWF262087:LWF262089 MGB262087:MGB262089 MPX262087:MPX262089 MZT262087:MZT262089 NJP262087:NJP262089 NTL262087:NTL262089 ODH262087:ODH262089 OND262087:OND262089 OWZ262087:OWZ262089 PGV262087:PGV262089 PQR262087:PQR262089 QAN262087:QAN262089 QKJ262087:QKJ262089 QUF262087:QUF262089 REB262087:REB262089 RNX262087:RNX262089 RXT262087:RXT262089 SHP262087:SHP262089 SRL262087:SRL262089 TBH262087:TBH262089 TLD262087:TLD262089 TUZ262087:TUZ262089 UEV262087:UEV262089 UOR262087:UOR262089 UYN262087:UYN262089 VIJ262087:VIJ262089 VSF262087:VSF262089 WCB262087:WCB262089 WLX262087:WLX262089 WVT262087:WVT262089 JH327623:JH327625 TD327623:TD327625 ACZ327623:ACZ327625 AMV327623:AMV327625 AWR327623:AWR327625 BGN327623:BGN327625 BQJ327623:BQJ327625 CAF327623:CAF327625 CKB327623:CKB327625 CTX327623:CTX327625 DDT327623:DDT327625 DNP327623:DNP327625 DXL327623:DXL327625 EHH327623:EHH327625 ERD327623:ERD327625 FAZ327623:FAZ327625 FKV327623:FKV327625 FUR327623:FUR327625 GEN327623:GEN327625 GOJ327623:GOJ327625 GYF327623:GYF327625 HIB327623:HIB327625 HRX327623:HRX327625 IBT327623:IBT327625 ILP327623:ILP327625 IVL327623:IVL327625 JFH327623:JFH327625 JPD327623:JPD327625 JYZ327623:JYZ327625 KIV327623:KIV327625 KSR327623:KSR327625 LCN327623:LCN327625 LMJ327623:LMJ327625 LWF327623:LWF327625 MGB327623:MGB327625 MPX327623:MPX327625 MZT327623:MZT327625 NJP327623:NJP327625 NTL327623:NTL327625 ODH327623:ODH327625 OND327623:OND327625 OWZ327623:OWZ327625 PGV327623:PGV327625 PQR327623:PQR327625 QAN327623:QAN327625 QKJ327623:QKJ327625 QUF327623:QUF327625 REB327623:REB327625 RNX327623:RNX327625 RXT327623:RXT327625 SHP327623:SHP327625 SRL327623:SRL327625 TBH327623:TBH327625 TLD327623:TLD327625 TUZ327623:TUZ327625 UEV327623:UEV327625 UOR327623:UOR327625 UYN327623:UYN327625 VIJ327623:VIJ327625 VSF327623:VSF327625 WCB327623:WCB327625 WLX327623:WLX327625 WVT327623:WVT327625 JH393159:JH393161 TD393159:TD393161 ACZ393159:ACZ393161 AMV393159:AMV393161 AWR393159:AWR393161 BGN393159:BGN393161 BQJ393159:BQJ393161 CAF393159:CAF393161 CKB393159:CKB393161 CTX393159:CTX393161 DDT393159:DDT393161 DNP393159:DNP393161 DXL393159:DXL393161 EHH393159:EHH393161 ERD393159:ERD393161 FAZ393159:FAZ393161 FKV393159:FKV393161 FUR393159:FUR393161 GEN393159:GEN393161 GOJ393159:GOJ393161 GYF393159:GYF393161 HIB393159:HIB393161 HRX393159:HRX393161 IBT393159:IBT393161 ILP393159:ILP393161 IVL393159:IVL393161 JFH393159:JFH393161 JPD393159:JPD393161 JYZ393159:JYZ393161 KIV393159:KIV393161 KSR393159:KSR393161 LCN393159:LCN393161 LMJ393159:LMJ393161 LWF393159:LWF393161 MGB393159:MGB393161 MPX393159:MPX393161 MZT393159:MZT393161 NJP393159:NJP393161 NTL393159:NTL393161 ODH393159:ODH393161 OND393159:OND393161 OWZ393159:OWZ393161 PGV393159:PGV393161 PQR393159:PQR393161 QAN393159:QAN393161 QKJ393159:QKJ393161 QUF393159:QUF393161 REB393159:REB393161 RNX393159:RNX393161 RXT393159:RXT393161 SHP393159:SHP393161 SRL393159:SRL393161 TBH393159:TBH393161 TLD393159:TLD393161 TUZ393159:TUZ393161 UEV393159:UEV393161 UOR393159:UOR393161 UYN393159:UYN393161 VIJ393159:VIJ393161 VSF393159:VSF393161 WCB393159:WCB393161 WLX393159:WLX393161 WVT393159:WVT393161 JH458695:JH458697 TD458695:TD458697 ACZ458695:ACZ458697 AMV458695:AMV458697 AWR458695:AWR458697 BGN458695:BGN458697 BQJ458695:BQJ458697 CAF458695:CAF458697 CKB458695:CKB458697 CTX458695:CTX458697 DDT458695:DDT458697 DNP458695:DNP458697 DXL458695:DXL458697 EHH458695:EHH458697 ERD458695:ERD458697 FAZ458695:FAZ458697 FKV458695:FKV458697 FUR458695:FUR458697 GEN458695:GEN458697 GOJ458695:GOJ458697 GYF458695:GYF458697 HIB458695:HIB458697 HRX458695:HRX458697 IBT458695:IBT458697 ILP458695:ILP458697 IVL458695:IVL458697 JFH458695:JFH458697 JPD458695:JPD458697 JYZ458695:JYZ458697 KIV458695:KIV458697 KSR458695:KSR458697 LCN458695:LCN458697 LMJ458695:LMJ458697 LWF458695:LWF458697 MGB458695:MGB458697 MPX458695:MPX458697 MZT458695:MZT458697 NJP458695:NJP458697 NTL458695:NTL458697 ODH458695:ODH458697 OND458695:OND458697 OWZ458695:OWZ458697 PGV458695:PGV458697 PQR458695:PQR458697 QAN458695:QAN458697 QKJ458695:QKJ458697 QUF458695:QUF458697 REB458695:REB458697 RNX458695:RNX458697 RXT458695:RXT458697 SHP458695:SHP458697 SRL458695:SRL458697 TBH458695:TBH458697 TLD458695:TLD458697 TUZ458695:TUZ458697 UEV458695:UEV458697 UOR458695:UOR458697 UYN458695:UYN458697 VIJ458695:VIJ458697 VSF458695:VSF458697 WCB458695:WCB458697 WLX458695:WLX458697 WVT458695:WVT458697 JH524231:JH524233 TD524231:TD524233 ACZ524231:ACZ524233 AMV524231:AMV524233 AWR524231:AWR524233 BGN524231:BGN524233 BQJ524231:BQJ524233 CAF524231:CAF524233 CKB524231:CKB524233 CTX524231:CTX524233 DDT524231:DDT524233 DNP524231:DNP524233 DXL524231:DXL524233 EHH524231:EHH524233 ERD524231:ERD524233 FAZ524231:FAZ524233 FKV524231:FKV524233 FUR524231:FUR524233 GEN524231:GEN524233 GOJ524231:GOJ524233 GYF524231:GYF524233 HIB524231:HIB524233 HRX524231:HRX524233 IBT524231:IBT524233 ILP524231:ILP524233 IVL524231:IVL524233 JFH524231:JFH524233 JPD524231:JPD524233 JYZ524231:JYZ524233 KIV524231:KIV524233 KSR524231:KSR524233 LCN524231:LCN524233 LMJ524231:LMJ524233 LWF524231:LWF524233 MGB524231:MGB524233 MPX524231:MPX524233 MZT524231:MZT524233 NJP524231:NJP524233 NTL524231:NTL524233 ODH524231:ODH524233 OND524231:OND524233 OWZ524231:OWZ524233 PGV524231:PGV524233 PQR524231:PQR524233 QAN524231:QAN524233 QKJ524231:QKJ524233 QUF524231:QUF524233 REB524231:REB524233 RNX524231:RNX524233 RXT524231:RXT524233 SHP524231:SHP524233 SRL524231:SRL524233 TBH524231:TBH524233 TLD524231:TLD524233 TUZ524231:TUZ524233 UEV524231:UEV524233 UOR524231:UOR524233 UYN524231:UYN524233 VIJ524231:VIJ524233 VSF524231:VSF524233 WCB524231:WCB524233 WLX524231:WLX524233 WVT524231:WVT524233 JH589767:JH589769 TD589767:TD589769 ACZ589767:ACZ589769 AMV589767:AMV589769 AWR589767:AWR589769 BGN589767:BGN589769 BQJ589767:BQJ589769 CAF589767:CAF589769 CKB589767:CKB589769 CTX589767:CTX589769 DDT589767:DDT589769 DNP589767:DNP589769 DXL589767:DXL589769 EHH589767:EHH589769 ERD589767:ERD589769 FAZ589767:FAZ589769 FKV589767:FKV589769 FUR589767:FUR589769 GEN589767:GEN589769 GOJ589767:GOJ589769 GYF589767:GYF589769 HIB589767:HIB589769 HRX589767:HRX589769 IBT589767:IBT589769 ILP589767:ILP589769 IVL589767:IVL589769 JFH589767:JFH589769 JPD589767:JPD589769 JYZ589767:JYZ589769 KIV589767:KIV589769 KSR589767:KSR589769 LCN589767:LCN589769 LMJ589767:LMJ589769 LWF589767:LWF589769 MGB589767:MGB589769 MPX589767:MPX589769 MZT589767:MZT589769 NJP589767:NJP589769 NTL589767:NTL589769 ODH589767:ODH589769 OND589767:OND589769 OWZ589767:OWZ589769 PGV589767:PGV589769 PQR589767:PQR589769 QAN589767:QAN589769 QKJ589767:QKJ589769 QUF589767:QUF589769 REB589767:REB589769 RNX589767:RNX589769 RXT589767:RXT589769 SHP589767:SHP589769 SRL589767:SRL589769 TBH589767:TBH589769 TLD589767:TLD589769 TUZ589767:TUZ589769 UEV589767:UEV589769 UOR589767:UOR589769 UYN589767:UYN589769 VIJ589767:VIJ589769 VSF589767:VSF589769 WCB589767:WCB589769 WLX589767:WLX589769 WVT589767:WVT589769 JH655303:JH655305 TD655303:TD655305 ACZ655303:ACZ655305 AMV655303:AMV655305 AWR655303:AWR655305 BGN655303:BGN655305 BQJ655303:BQJ655305 CAF655303:CAF655305 CKB655303:CKB655305 CTX655303:CTX655305 DDT655303:DDT655305 DNP655303:DNP655305 DXL655303:DXL655305 EHH655303:EHH655305 ERD655303:ERD655305 FAZ655303:FAZ655305 FKV655303:FKV655305 FUR655303:FUR655305 GEN655303:GEN655305 GOJ655303:GOJ655305 GYF655303:GYF655305 HIB655303:HIB655305 HRX655303:HRX655305 IBT655303:IBT655305 ILP655303:ILP655305 IVL655303:IVL655305 JFH655303:JFH655305 JPD655303:JPD655305 JYZ655303:JYZ655305 KIV655303:KIV655305 KSR655303:KSR655305 LCN655303:LCN655305 LMJ655303:LMJ655305 LWF655303:LWF655305 MGB655303:MGB655305 MPX655303:MPX655305 MZT655303:MZT655305 NJP655303:NJP655305 NTL655303:NTL655305 ODH655303:ODH655305 OND655303:OND655305 OWZ655303:OWZ655305 PGV655303:PGV655305 PQR655303:PQR655305 QAN655303:QAN655305 QKJ655303:QKJ655305 QUF655303:QUF655305 REB655303:REB655305 RNX655303:RNX655305 RXT655303:RXT655305 SHP655303:SHP655305 SRL655303:SRL655305 TBH655303:TBH655305 TLD655303:TLD655305 TUZ655303:TUZ655305 UEV655303:UEV655305 UOR655303:UOR655305 UYN655303:UYN655305 VIJ655303:VIJ655305 VSF655303:VSF655305 WCB655303:WCB655305 WLX655303:WLX655305 WVT655303:WVT655305 JH720839:JH720841 TD720839:TD720841 ACZ720839:ACZ720841 AMV720839:AMV720841 AWR720839:AWR720841 BGN720839:BGN720841 BQJ720839:BQJ720841 CAF720839:CAF720841 CKB720839:CKB720841 CTX720839:CTX720841 DDT720839:DDT720841 DNP720839:DNP720841 DXL720839:DXL720841 EHH720839:EHH720841 ERD720839:ERD720841 FAZ720839:FAZ720841 FKV720839:FKV720841 FUR720839:FUR720841 GEN720839:GEN720841 GOJ720839:GOJ720841 GYF720839:GYF720841 HIB720839:HIB720841 HRX720839:HRX720841 IBT720839:IBT720841 ILP720839:ILP720841 IVL720839:IVL720841 JFH720839:JFH720841 JPD720839:JPD720841 JYZ720839:JYZ720841 KIV720839:KIV720841 KSR720839:KSR720841 LCN720839:LCN720841 LMJ720839:LMJ720841 LWF720839:LWF720841 MGB720839:MGB720841 MPX720839:MPX720841 MZT720839:MZT720841 NJP720839:NJP720841 NTL720839:NTL720841 ODH720839:ODH720841 OND720839:OND720841 OWZ720839:OWZ720841 PGV720839:PGV720841 PQR720839:PQR720841 QAN720839:QAN720841 QKJ720839:QKJ720841 QUF720839:QUF720841 REB720839:REB720841 RNX720839:RNX720841 RXT720839:RXT720841 SHP720839:SHP720841 SRL720839:SRL720841 TBH720839:TBH720841 TLD720839:TLD720841 TUZ720839:TUZ720841 UEV720839:UEV720841 UOR720839:UOR720841 UYN720839:UYN720841 VIJ720839:VIJ720841 VSF720839:VSF720841 WCB720839:WCB720841 WLX720839:WLX720841 WVT720839:WVT720841 JH786375:JH786377 TD786375:TD786377 ACZ786375:ACZ786377 AMV786375:AMV786377 AWR786375:AWR786377 BGN786375:BGN786377 BQJ786375:BQJ786377 CAF786375:CAF786377 CKB786375:CKB786377 CTX786375:CTX786377 DDT786375:DDT786377 DNP786375:DNP786377 DXL786375:DXL786377 EHH786375:EHH786377 ERD786375:ERD786377 FAZ786375:FAZ786377 FKV786375:FKV786377 FUR786375:FUR786377 GEN786375:GEN786377 GOJ786375:GOJ786377 GYF786375:GYF786377 HIB786375:HIB786377 HRX786375:HRX786377 IBT786375:IBT786377 ILP786375:ILP786377 IVL786375:IVL786377 JFH786375:JFH786377 JPD786375:JPD786377 JYZ786375:JYZ786377 KIV786375:KIV786377 KSR786375:KSR786377 LCN786375:LCN786377 LMJ786375:LMJ786377 LWF786375:LWF786377 MGB786375:MGB786377 MPX786375:MPX786377 MZT786375:MZT786377 NJP786375:NJP786377 NTL786375:NTL786377 ODH786375:ODH786377 OND786375:OND786377 OWZ786375:OWZ786377 PGV786375:PGV786377 PQR786375:PQR786377 QAN786375:QAN786377 QKJ786375:QKJ786377 QUF786375:QUF786377 REB786375:REB786377 RNX786375:RNX786377 RXT786375:RXT786377 SHP786375:SHP786377 SRL786375:SRL786377 TBH786375:TBH786377 TLD786375:TLD786377 TUZ786375:TUZ786377 UEV786375:UEV786377 UOR786375:UOR786377 UYN786375:UYN786377 VIJ786375:VIJ786377 VSF786375:VSF786377 WCB786375:WCB786377 WLX786375:WLX786377 WVT786375:WVT786377 JH851911:JH851913 TD851911:TD851913 ACZ851911:ACZ851913 AMV851911:AMV851913 AWR851911:AWR851913 BGN851911:BGN851913 BQJ851911:BQJ851913 CAF851911:CAF851913 CKB851911:CKB851913 CTX851911:CTX851913 DDT851911:DDT851913 DNP851911:DNP851913 DXL851911:DXL851913 EHH851911:EHH851913 ERD851911:ERD851913 FAZ851911:FAZ851913 FKV851911:FKV851913 FUR851911:FUR851913 GEN851911:GEN851913 GOJ851911:GOJ851913 GYF851911:GYF851913 HIB851911:HIB851913 HRX851911:HRX851913 IBT851911:IBT851913 ILP851911:ILP851913 IVL851911:IVL851913 JFH851911:JFH851913 JPD851911:JPD851913 JYZ851911:JYZ851913 KIV851911:KIV851913 KSR851911:KSR851913 LCN851911:LCN851913 LMJ851911:LMJ851913 LWF851911:LWF851913 MGB851911:MGB851913 MPX851911:MPX851913 MZT851911:MZT851913 NJP851911:NJP851913 NTL851911:NTL851913 ODH851911:ODH851913 OND851911:OND851913 OWZ851911:OWZ851913 PGV851911:PGV851913 PQR851911:PQR851913 QAN851911:QAN851913 QKJ851911:QKJ851913 QUF851911:QUF851913 REB851911:REB851913 RNX851911:RNX851913 RXT851911:RXT851913 SHP851911:SHP851913 SRL851911:SRL851913 TBH851911:TBH851913 TLD851911:TLD851913 TUZ851911:TUZ851913 UEV851911:UEV851913 UOR851911:UOR851913 UYN851911:UYN851913 VIJ851911:VIJ851913 VSF851911:VSF851913 WCB851911:WCB851913 WLX851911:WLX851913 WVT851911:WVT851913 JH917447:JH917449 TD917447:TD917449 ACZ917447:ACZ917449 AMV917447:AMV917449 AWR917447:AWR917449 BGN917447:BGN917449 BQJ917447:BQJ917449 CAF917447:CAF917449 CKB917447:CKB917449 CTX917447:CTX917449 DDT917447:DDT917449 DNP917447:DNP917449 DXL917447:DXL917449 EHH917447:EHH917449 ERD917447:ERD917449 FAZ917447:FAZ917449 FKV917447:FKV917449 FUR917447:FUR917449 GEN917447:GEN917449 GOJ917447:GOJ917449 GYF917447:GYF917449 HIB917447:HIB917449 HRX917447:HRX917449 IBT917447:IBT917449 ILP917447:ILP917449 IVL917447:IVL917449 JFH917447:JFH917449 JPD917447:JPD917449 JYZ917447:JYZ917449 KIV917447:KIV917449 KSR917447:KSR917449 LCN917447:LCN917449 LMJ917447:LMJ917449 LWF917447:LWF917449 MGB917447:MGB917449 MPX917447:MPX917449 MZT917447:MZT917449 NJP917447:NJP917449 NTL917447:NTL917449 ODH917447:ODH917449 OND917447:OND917449 OWZ917447:OWZ917449 PGV917447:PGV917449 PQR917447:PQR917449 QAN917447:QAN917449 QKJ917447:QKJ917449 QUF917447:QUF917449 REB917447:REB917449 RNX917447:RNX917449 RXT917447:RXT917449 SHP917447:SHP917449 SRL917447:SRL917449 TBH917447:TBH917449 TLD917447:TLD917449 TUZ917447:TUZ917449 UEV917447:UEV917449 UOR917447:UOR917449 UYN917447:UYN917449 VIJ917447:VIJ917449 VSF917447:VSF917449 WCB917447:WCB917449 WLX917447:WLX917449 WVT917447:WVT917449 JH982983:JH982985 TD982983:TD982985 ACZ982983:ACZ982985 AMV982983:AMV982985 AWR982983:AWR982985 BGN982983:BGN982985 BQJ982983:BQJ982985 CAF982983:CAF982985 CKB982983:CKB982985 CTX982983:CTX982985 DDT982983:DDT982985 DNP982983:DNP982985 DXL982983:DXL982985 EHH982983:EHH982985 ERD982983:ERD982985 FAZ982983:FAZ982985 FKV982983:FKV982985 FUR982983:FUR982985 GEN982983:GEN982985 GOJ982983:GOJ982985 GYF982983:GYF982985 HIB982983:HIB982985 HRX982983:HRX982985 IBT982983:IBT982985 ILP982983:ILP982985 IVL982983:IVL982985 JFH982983:JFH982985 JPD982983:JPD982985 JYZ982983:JYZ982985 KIV982983:KIV982985 KSR982983:KSR982985 LCN982983:LCN982985 LMJ982983:LMJ982985 LWF982983:LWF982985 MGB982983:MGB982985 MPX982983:MPX982985 MZT982983:MZT982985 NJP982983:NJP982985 NTL982983:NTL982985 ODH982983:ODH982985 OND982983:OND982985 OWZ982983:OWZ982985 PGV982983:PGV982985 PQR982983:PQR982985 QAN982983:QAN982985 QKJ982983:QKJ982985 QUF982983:QUF982985 REB982983:REB982985 RNX982983:RNX982985 RXT982983:RXT982985 SHP982983:SHP982985 SRL982983:SRL982985 TBH982983:TBH982985 TLD982983:TLD982985 TUZ982983:TUZ982985 UEV982983:UEV982985 UOR982983:UOR982985 UYN982983:UYN982985 VIJ982983:VIJ982985 VSF982983:VSF982985 WCB982983:WCB982985 WLX982983:WLX982985 WVT982983:WVT982985 JC65486:JC65495 SY65486:SY65495 ACU65486:ACU65495 AMQ65486:AMQ65495 AWM65486:AWM65495 BGI65486:BGI65495 BQE65486:BQE65495 CAA65486:CAA65495 CJW65486:CJW65495 CTS65486:CTS65495 DDO65486:DDO65495 DNK65486:DNK65495 DXG65486:DXG65495 EHC65486:EHC65495 EQY65486:EQY65495 FAU65486:FAU65495 FKQ65486:FKQ65495 FUM65486:FUM65495 GEI65486:GEI65495 GOE65486:GOE65495 GYA65486:GYA65495 HHW65486:HHW65495 HRS65486:HRS65495 IBO65486:IBO65495 ILK65486:ILK65495 IVG65486:IVG65495 JFC65486:JFC65495 JOY65486:JOY65495 JYU65486:JYU65495 KIQ65486:KIQ65495 KSM65486:KSM65495 LCI65486:LCI65495 LME65486:LME65495 LWA65486:LWA65495 MFW65486:MFW65495 MPS65486:MPS65495 MZO65486:MZO65495 NJK65486:NJK65495 NTG65486:NTG65495 ODC65486:ODC65495 OMY65486:OMY65495 OWU65486:OWU65495 PGQ65486:PGQ65495 PQM65486:PQM65495 QAI65486:QAI65495 QKE65486:QKE65495 QUA65486:QUA65495 RDW65486:RDW65495 RNS65486:RNS65495 RXO65486:RXO65495 SHK65486:SHK65495 SRG65486:SRG65495 TBC65486:TBC65495 TKY65486:TKY65495 TUU65486:TUU65495 UEQ65486:UEQ65495 UOM65486:UOM65495 UYI65486:UYI65495 VIE65486:VIE65495 VSA65486:VSA65495 WBW65486:WBW65495 WLS65486:WLS65495 WVO65486:WVO65495 JC131022:JC131031 SY131022:SY131031 ACU131022:ACU131031 AMQ131022:AMQ131031 AWM131022:AWM131031 BGI131022:BGI131031 BQE131022:BQE131031 CAA131022:CAA131031 CJW131022:CJW131031 CTS131022:CTS131031 DDO131022:DDO131031 DNK131022:DNK131031 DXG131022:DXG131031 EHC131022:EHC131031 EQY131022:EQY131031 FAU131022:FAU131031 FKQ131022:FKQ131031 FUM131022:FUM131031 GEI131022:GEI131031 GOE131022:GOE131031 GYA131022:GYA131031 HHW131022:HHW131031 HRS131022:HRS131031 IBO131022:IBO131031 ILK131022:ILK131031 IVG131022:IVG131031 JFC131022:JFC131031 JOY131022:JOY131031 JYU131022:JYU131031 KIQ131022:KIQ131031 KSM131022:KSM131031 LCI131022:LCI131031 LME131022:LME131031 LWA131022:LWA131031 MFW131022:MFW131031 MPS131022:MPS131031 MZO131022:MZO131031 NJK131022:NJK131031 NTG131022:NTG131031 ODC131022:ODC131031 OMY131022:OMY131031 OWU131022:OWU131031 PGQ131022:PGQ131031 PQM131022:PQM131031 QAI131022:QAI131031 QKE131022:QKE131031 QUA131022:QUA131031 RDW131022:RDW131031 RNS131022:RNS131031 RXO131022:RXO131031 SHK131022:SHK131031 SRG131022:SRG131031 TBC131022:TBC131031 TKY131022:TKY131031 TUU131022:TUU131031 UEQ131022:UEQ131031 UOM131022:UOM131031 UYI131022:UYI131031 VIE131022:VIE131031 VSA131022:VSA131031 WBW131022:WBW131031 WLS131022:WLS131031 WVO131022:WVO131031 JC196558:JC196567 SY196558:SY196567 ACU196558:ACU196567 AMQ196558:AMQ196567 AWM196558:AWM196567 BGI196558:BGI196567 BQE196558:BQE196567 CAA196558:CAA196567 CJW196558:CJW196567 CTS196558:CTS196567 DDO196558:DDO196567 DNK196558:DNK196567 DXG196558:DXG196567 EHC196558:EHC196567 EQY196558:EQY196567 FAU196558:FAU196567 FKQ196558:FKQ196567 FUM196558:FUM196567 GEI196558:GEI196567 GOE196558:GOE196567 GYA196558:GYA196567 HHW196558:HHW196567 HRS196558:HRS196567 IBO196558:IBO196567 ILK196558:ILK196567 IVG196558:IVG196567 JFC196558:JFC196567 JOY196558:JOY196567 JYU196558:JYU196567 KIQ196558:KIQ196567 KSM196558:KSM196567 LCI196558:LCI196567 LME196558:LME196567 LWA196558:LWA196567 MFW196558:MFW196567 MPS196558:MPS196567 MZO196558:MZO196567 NJK196558:NJK196567 NTG196558:NTG196567 ODC196558:ODC196567 OMY196558:OMY196567 OWU196558:OWU196567 PGQ196558:PGQ196567 PQM196558:PQM196567 QAI196558:QAI196567 QKE196558:QKE196567 QUA196558:QUA196567 RDW196558:RDW196567 RNS196558:RNS196567 RXO196558:RXO196567 SHK196558:SHK196567 SRG196558:SRG196567 TBC196558:TBC196567 TKY196558:TKY196567 TUU196558:TUU196567 UEQ196558:UEQ196567 UOM196558:UOM196567 UYI196558:UYI196567 VIE196558:VIE196567 VSA196558:VSA196567 WBW196558:WBW196567 WLS196558:WLS196567 WVO196558:WVO196567 JC262094:JC262103 SY262094:SY262103 ACU262094:ACU262103 AMQ262094:AMQ262103 AWM262094:AWM262103 BGI262094:BGI262103 BQE262094:BQE262103 CAA262094:CAA262103 CJW262094:CJW262103 CTS262094:CTS262103 DDO262094:DDO262103 DNK262094:DNK262103 DXG262094:DXG262103 EHC262094:EHC262103 EQY262094:EQY262103 FAU262094:FAU262103 FKQ262094:FKQ262103 FUM262094:FUM262103 GEI262094:GEI262103 GOE262094:GOE262103 GYA262094:GYA262103 HHW262094:HHW262103 HRS262094:HRS262103 IBO262094:IBO262103 ILK262094:ILK262103 IVG262094:IVG262103 JFC262094:JFC262103 JOY262094:JOY262103 JYU262094:JYU262103 KIQ262094:KIQ262103 KSM262094:KSM262103 LCI262094:LCI262103 LME262094:LME262103 LWA262094:LWA262103 MFW262094:MFW262103 MPS262094:MPS262103 MZO262094:MZO262103 NJK262094:NJK262103 NTG262094:NTG262103 ODC262094:ODC262103 OMY262094:OMY262103 OWU262094:OWU262103 PGQ262094:PGQ262103 PQM262094:PQM262103 QAI262094:QAI262103 QKE262094:QKE262103 QUA262094:QUA262103 RDW262094:RDW262103 RNS262094:RNS262103 RXO262094:RXO262103 SHK262094:SHK262103 SRG262094:SRG262103 TBC262094:TBC262103 TKY262094:TKY262103 TUU262094:TUU262103 UEQ262094:UEQ262103 UOM262094:UOM262103 UYI262094:UYI262103 VIE262094:VIE262103 VSA262094:VSA262103 WBW262094:WBW262103 WLS262094:WLS262103 WVO262094:WVO262103 JC327630:JC327639 SY327630:SY327639 ACU327630:ACU327639 AMQ327630:AMQ327639 AWM327630:AWM327639 BGI327630:BGI327639 BQE327630:BQE327639 CAA327630:CAA327639 CJW327630:CJW327639 CTS327630:CTS327639 DDO327630:DDO327639 DNK327630:DNK327639 DXG327630:DXG327639 EHC327630:EHC327639 EQY327630:EQY327639 FAU327630:FAU327639 FKQ327630:FKQ327639 FUM327630:FUM327639 GEI327630:GEI327639 GOE327630:GOE327639 GYA327630:GYA327639 HHW327630:HHW327639 HRS327630:HRS327639 IBO327630:IBO327639 ILK327630:ILK327639 IVG327630:IVG327639 JFC327630:JFC327639 JOY327630:JOY327639 JYU327630:JYU327639 KIQ327630:KIQ327639 KSM327630:KSM327639 LCI327630:LCI327639 LME327630:LME327639 LWA327630:LWA327639 MFW327630:MFW327639 MPS327630:MPS327639 MZO327630:MZO327639 NJK327630:NJK327639 NTG327630:NTG327639 ODC327630:ODC327639 OMY327630:OMY327639 OWU327630:OWU327639 PGQ327630:PGQ327639 PQM327630:PQM327639 QAI327630:QAI327639 QKE327630:QKE327639 QUA327630:QUA327639 RDW327630:RDW327639 RNS327630:RNS327639 RXO327630:RXO327639 SHK327630:SHK327639 SRG327630:SRG327639 TBC327630:TBC327639 TKY327630:TKY327639 TUU327630:TUU327639 UEQ327630:UEQ327639 UOM327630:UOM327639 UYI327630:UYI327639 VIE327630:VIE327639 VSA327630:VSA327639 WBW327630:WBW327639 WLS327630:WLS327639 WVO327630:WVO327639 JC393166:JC393175 SY393166:SY393175 ACU393166:ACU393175 AMQ393166:AMQ393175 AWM393166:AWM393175 BGI393166:BGI393175 BQE393166:BQE393175 CAA393166:CAA393175 CJW393166:CJW393175 CTS393166:CTS393175 DDO393166:DDO393175 DNK393166:DNK393175 DXG393166:DXG393175 EHC393166:EHC393175 EQY393166:EQY393175 FAU393166:FAU393175 FKQ393166:FKQ393175 FUM393166:FUM393175 GEI393166:GEI393175 GOE393166:GOE393175 GYA393166:GYA393175 HHW393166:HHW393175 HRS393166:HRS393175 IBO393166:IBO393175 ILK393166:ILK393175 IVG393166:IVG393175 JFC393166:JFC393175 JOY393166:JOY393175 JYU393166:JYU393175 KIQ393166:KIQ393175 KSM393166:KSM393175 LCI393166:LCI393175 LME393166:LME393175 LWA393166:LWA393175 MFW393166:MFW393175 MPS393166:MPS393175 MZO393166:MZO393175 NJK393166:NJK393175 NTG393166:NTG393175 ODC393166:ODC393175 OMY393166:OMY393175 OWU393166:OWU393175 PGQ393166:PGQ393175 PQM393166:PQM393175 QAI393166:QAI393175 QKE393166:QKE393175 QUA393166:QUA393175 RDW393166:RDW393175 RNS393166:RNS393175 RXO393166:RXO393175 SHK393166:SHK393175 SRG393166:SRG393175 TBC393166:TBC393175 TKY393166:TKY393175 TUU393166:TUU393175 UEQ393166:UEQ393175 UOM393166:UOM393175 UYI393166:UYI393175 VIE393166:VIE393175 VSA393166:VSA393175 WBW393166:WBW393175 WLS393166:WLS393175 WVO393166:WVO393175 JC458702:JC458711 SY458702:SY458711 ACU458702:ACU458711 AMQ458702:AMQ458711 AWM458702:AWM458711 BGI458702:BGI458711 BQE458702:BQE458711 CAA458702:CAA458711 CJW458702:CJW458711 CTS458702:CTS458711 DDO458702:DDO458711 DNK458702:DNK458711 DXG458702:DXG458711 EHC458702:EHC458711 EQY458702:EQY458711 FAU458702:FAU458711 FKQ458702:FKQ458711 FUM458702:FUM458711 GEI458702:GEI458711 GOE458702:GOE458711 GYA458702:GYA458711 HHW458702:HHW458711 HRS458702:HRS458711 IBO458702:IBO458711 ILK458702:ILK458711 IVG458702:IVG458711 JFC458702:JFC458711 JOY458702:JOY458711 JYU458702:JYU458711 KIQ458702:KIQ458711 KSM458702:KSM458711 LCI458702:LCI458711 LME458702:LME458711 LWA458702:LWA458711 MFW458702:MFW458711 MPS458702:MPS458711 MZO458702:MZO458711 NJK458702:NJK458711 NTG458702:NTG458711 ODC458702:ODC458711 OMY458702:OMY458711 OWU458702:OWU458711 PGQ458702:PGQ458711 PQM458702:PQM458711 QAI458702:QAI458711 QKE458702:QKE458711 QUA458702:QUA458711 RDW458702:RDW458711 RNS458702:RNS458711 RXO458702:RXO458711 SHK458702:SHK458711 SRG458702:SRG458711 TBC458702:TBC458711 TKY458702:TKY458711 TUU458702:TUU458711 UEQ458702:UEQ458711 UOM458702:UOM458711 UYI458702:UYI458711 VIE458702:VIE458711 VSA458702:VSA458711 WBW458702:WBW458711 WLS458702:WLS458711 WVO458702:WVO458711 JC524238:JC524247 SY524238:SY524247 ACU524238:ACU524247 AMQ524238:AMQ524247 AWM524238:AWM524247 BGI524238:BGI524247 BQE524238:BQE524247 CAA524238:CAA524247 CJW524238:CJW524247 CTS524238:CTS524247 DDO524238:DDO524247 DNK524238:DNK524247 DXG524238:DXG524247 EHC524238:EHC524247 EQY524238:EQY524247 FAU524238:FAU524247 FKQ524238:FKQ524247 FUM524238:FUM524247 GEI524238:GEI524247 GOE524238:GOE524247 GYA524238:GYA524247 HHW524238:HHW524247 HRS524238:HRS524247 IBO524238:IBO524247 ILK524238:ILK524247 IVG524238:IVG524247 JFC524238:JFC524247 JOY524238:JOY524247 JYU524238:JYU524247 KIQ524238:KIQ524247 KSM524238:KSM524247 LCI524238:LCI524247 LME524238:LME524247 LWA524238:LWA524247 MFW524238:MFW524247 MPS524238:MPS524247 MZO524238:MZO524247 NJK524238:NJK524247 NTG524238:NTG524247 ODC524238:ODC524247 OMY524238:OMY524247 OWU524238:OWU524247 PGQ524238:PGQ524247 PQM524238:PQM524247 QAI524238:QAI524247 QKE524238:QKE524247 QUA524238:QUA524247 RDW524238:RDW524247 RNS524238:RNS524247 RXO524238:RXO524247 SHK524238:SHK524247 SRG524238:SRG524247 TBC524238:TBC524247 TKY524238:TKY524247 TUU524238:TUU524247 UEQ524238:UEQ524247 UOM524238:UOM524247 UYI524238:UYI524247 VIE524238:VIE524247 VSA524238:VSA524247 WBW524238:WBW524247 WLS524238:WLS524247 WVO524238:WVO524247 JC589774:JC589783 SY589774:SY589783 ACU589774:ACU589783 AMQ589774:AMQ589783 AWM589774:AWM589783 BGI589774:BGI589783 BQE589774:BQE589783 CAA589774:CAA589783 CJW589774:CJW589783 CTS589774:CTS589783 DDO589774:DDO589783 DNK589774:DNK589783 DXG589774:DXG589783 EHC589774:EHC589783 EQY589774:EQY589783 FAU589774:FAU589783 FKQ589774:FKQ589783 FUM589774:FUM589783 GEI589774:GEI589783 GOE589774:GOE589783 GYA589774:GYA589783 HHW589774:HHW589783 HRS589774:HRS589783 IBO589774:IBO589783 ILK589774:ILK589783 IVG589774:IVG589783 JFC589774:JFC589783 JOY589774:JOY589783 JYU589774:JYU589783 KIQ589774:KIQ589783 KSM589774:KSM589783 LCI589774:LCI589783 LME589774:LME589783 LWA589774:LWA589783 MFW589774:MFW589783 MPS589774:MPS589783 MZO589774:MZO589783 NJK589774:NJK589783 NTG589774:NTG589783 ODC589774:ODC589783 OMY589774:OMY589783 OWU589774:OWU589783 PGQ589774:PGQ589783 PQM589774:PQM589783 QAI589774:QAI589783 QKE589774:QKE589783 QUA589774:QUA589783 RDW589774:RDW589783 RNS589774:RNS589783 RXO589774:RXO589783 SHK589774:SHK589783 SRG589774:SRG589783 TBC589774:TBC589783 TKY589774:TKY589783 TUU589774:TUU589783 UEQ589774:UEQ589783 UOM589774:UOM589783 UYI589774:UYI589783 VIE589774:VIE589783 VSA589774:VSA589783 WBW589774:WBW589783 WLS589774:WLS589783 WVO589774:WVO589783 JC655310:JC655319 SY655310:SY655319 ACU655310:ACU655319 AMQ655310:AMQ655319 AWM655310:AWM655319 BGI655310:BGI655319 BQE655310:BQE655319 CAA655310:CAA655319 CJW655310:CJW655319 CTS655310:CTS655319 DDO655310:DDO655319 DNK655310:DNK655319 DXG655310:DXG655319 EHC655310:EHC655319 EQY655310:EQY655319 FAU655310:FAU655319 FKQ655310:FKQ655319 FUM655310:FUM655319 GEI655310:GEI655319 GOE655310:GOE655319 GYA655310:GYA655319 HHW655310:HHW655319 HRS655310:HRS655319 IBO655310:IBO655319 ILK655310:ILK655319 IVG655310:IVG655319 JFC655310:JFC655319 JOY655310:JOY655319 JYU655310:JYU655319 KIQ655310:KIQ655319 KSM655310:KSM655319 LCI655310:LCI655319 LME655310:LME655319 LWA655310:LWA655319 MFW655310:MFW655319 MPS655310:MPS655319 MZO655310:MZO655319 NJK655310:NJK655319 NTG655310:NTG655319 ODC655310:ODC655319 OMY655310:OMY655319 OWU655310:OWU655319 PGQ655310:PGQ655319 PQM655310:PQM655319 QAI655310:QAI655319 QKE655310:QKE655319 QUA655310:QUA655319 RDW655310:RDW655319 RNS655310:RNS655319 RXO655310:RXO655319 SHK655310:SHK655319 SRG655310:SRG655319 TBC655310:TBC655319 TKY655310:TKY655319 TUU655310:TUU655319 UEQ655310:UEQ655319 UOM655310:UOM655319 UYI655310:UYI655319 VIE655310:VIE655319 VSA655310:VSA655319 WBW655310:WBW655319 WLS655310:WLS655319 WVO655310:WVO655319 JC720846:JC720855 SY720846:SY720855 ACU720846:ACU720855 AMQ720846:AMQ720855 AWM720846:AWM720855 BGI720846:BGI720855 BQE720846:BQE720855 CAA720846:CAA720855 CJW720846:CJW720855 CTS720846:CTS720855 DDO720846:DDO720855 DNK720846:DNK720855 DXG720846:DXG720855 EHC720846:EHC720855 EQY720846:EQY720855 FAU720846:FAU720855 FKQ720846:FKQ720855 FUM720846:FUM720855 GEI720846:GEI720855 GOE720846:GOE720855 GYA720846:GYA720855 HHW720846:HHW720855 HRS720846:HRS720855 IBO720846:IBO720855 ILK720846:ILK720855 IVG720846:IVG720855 JFC720846:JFC720855 JOY720846:JOY720855 JYU720846:JYU720855 KIQ720846:KIQ720855 KSM720846:KSM720855 LCI720846:LCI720855 LME720846:LME720855 LWA720846:LWA720855 MFW720846:MFW720855 MPS720846:MPS720855 MZO720846:MZO720855 NJK720846:NJK720855 NTG720846:NTG720855 ODC720846:ODC720855 OMY720846:OMY720855 OWU720846:OWU720855 PGQ720846:PGQ720855 PQM720846:PQM720855 QAI720846:QAI720855 QKE720846:QKE720855 QUA720846:QUA720855 RDW720846:RDW720855 RNS720846:RNS720855 RXO720846:RXO720855 SHK720846:SHK720855 SRG720846:SRG720855 TBC720846:TBC720855 TKY720846:TKY720855 TUU720846:TUU720855 UEQ720846:UEQ720855 UOM720846:UOM720855 UYI720846:UYI720855 VIE720846:VIE720855 VSA720846:VSA720855 WBW720846:WBW720855 WLS720846:WLS720855 WVO720846:WVO720855 JC786382:JC786391 SY786382:SY786391 ACU786382:ACU786391 AMQ786382:AMQ786391 AWM786382:AWM786391 BGI786382:BGI786391 BQE786382:BQE786391 CAA786382:CAA786391 CJW786382:CJW786391 CTS786382:CTS786391 DDO786382:DDO786391 DNK786382:DNK786391 DXG786382:DXG786391 EHC786382:EHC786391 EQY786382:EQY786391 FAU786382:FAU786391 FKQ786382:FKQ786391 FUM786382:FUM786391 GEI786382:GEI786391 GOE786382:GOE786391 GYA786382:GYA786391 HHW786382:HHW786391 HRS786382:HRS786391 IBO786382:IBO786391 ILK786382:ILK786391 IVG786382:IVG786391 JFC786382:JFC786391 JOY786382:JOY786391 JYU786382:JYU786391 KIQ786382:KIQ786391 KSM786382:KSM786391 LCI786382:LCI786391 LME786382:LME786391 LWA786382:LWA786391 MFW786382:MFW786391 MPS786382:MPS786391 MZO786382:MZO786391 NJK786382:NJK786391 NTG786382:NTG786391 ODC786382:ODC786391 OMY786382:OMY786391 OWU786382:OWU786391 PGQ786382:PGQ786391 PQM786382:PQM786391 QAI786382:QAI786391 QKE786382:QKE786391 QUA786382:QUA786391 RDW786382:RDW786391 RNS786382:RNS786391 RXO786382:RXO786391 SHK786382:SHK786391 SRG786382:SRG786391 TBC786382:TBC786391 TKY786382:TKY786391 TUU786382:TUU786391 UEQ786382:UEQ786391 UOM786382:UOM786391 UYI786382:UYI786391 VIE786382:VIE786391 VSA786382:VSA786391 WBW786382:WBW786391 WLS786382:WLS786391 WVO786382:WVO786391 JC851918:JC851927 SY851918:SY851927 ACU851918:ACU851927 AMQ851918:AMQ851927 AWM851918:AWM851927 BGI851918:BGI851927 BQE851918:BQE851927 CAA851918:CAA851927 CJW851918:CJW851927 CTS851918:CTS851927 DDO851918:DDO851927 DNK851918:DNK851927 DXG851918:DXG851927 EHC851918:EHC851927 EQY851918:EQY851927 FAU851918:FAU851927 FKQ851918:FKQ851927 FUM851918:FUM851927 GEI851918:GEI851927 GOE851918:GOE851927 GYA851918:GYA851927 HHW851918:HHW851927 HRS851918:HRS851927 IBO851918:IBO851927 ILK851918:ILK851927 IVG851918:IVG851927 JFC851918:JFC851927 JOY851918:JOY851927 JYU851918:JYU851927 KIQ851918:KIQ851927 KSM851918:KSM851927 LCI851918:LCI851927 LME851918:LME851927 LWA851918:LWA851927 MFW851918:MFW851927 MPS851918:MPS851927 MZO851918:MZO851927 NJK851918:NJK851927 NTG851918:NTG851927 ODC851918:ODC851927 OMY851918:OMY851927 OWU851918:OWU851927 PGQ851918:PGQ851927 PQM851918:PQM851927 QAI851918:QAI851927 QKE851918:QKE851927 QUA851918:QUA851927 RDW851918:RDW851927 RNS851918:RNS851927 RXO851918:RXO851927 SHK851918:SHK851927 SRG851918:SRG851927 TBC851918:TBC851927 TKY851918:TKY851927 TUU851918:TUU851927 UEQ851918:UEQ851927 UOM851918:UOM851927 UYI851918:UYI851927 VIE851918:VIE851927 VSA851918:VSA851927 WBW851918:WBW851927 WLS851918:WLS851927 WVO851918:WVO851927 JC917454:JC917463 SY917454:SY917463 ACU917454:ACU917463 AMQ917454:AMQ917463 AWM917454:AWM917463 BGI917454:BGI917463 BQE917454:BQE917463 CAA917454:CAA917463 CJW917454:CJW917463 CTS917454:CTS917463 DDO917454:DDO917463 DNK917454:DNK917463 DXG917454:DXG917463 EHC917454:EHC917463 EQY917454:EQY917463 FAU917454:FAU917463 FKQ917454:FKQ917463 FUM917454:FUM917463 GEI917454:GEI917463 GOE917454:GOE917463 GYA917454:GYA917463 HHW917454:HHW917463 HRS917454:HRS917463 IBO917454:IBO917463 ILK917454:ILK917463 IVG917454:IVG917463 JFC917454:JFC917463 JOY917454:JOY917463 JYU917454:JYU917463 KIQ917454:KIQ917463 KSM917454:KSM917463 LCI917454:LCI917463 LME917454:LME917463 LWA917454:LWA917463 MFW917454:MFW917463 MPS917454:MPS917463 MZO917454:MZO917463 NJK917454:NJK917463 NTG917454:NTG917463 ODC917454:ODC917463 OMY917454:OMY917463 OWU917454:OWU917463 PGQ917454:PGQ917463 PQM917454:PQM917463 QAI917454:QAI917463 QKE917454:QKE917463 QUA917454:QUA917463 RDW917454:RDW917463 RNS917454:RNS917463 RXO917454:RXO917463 SHK917454:SHK917463 SRG917454:SRG917463 TBC917454:TBC917463 TKY917454:TKY917463 TUU917454:TUU917463 UEQ917454:UEQ917463 UOM917454:UOM917463 UYI917454:UYI917463 VIE917454:VIE917463 VSA917454:VSA917463 WBW917454:WBW917463 WLS917454:WLS917463 WVO917454:WVO917463 JC982990:JC982999 SY982990:SY982999 ACU982990:ACU982999 AMQ982990:AMQ982999 AWM982990:AWM982999 BGI982990:BGI982999 BQE982990:BQE982999 CAA982990:CAA982999 CJW982990:CJW982999 CTS982990:CTS982999 DDO982990:DDO982999 DNK982990:DNK982999 DXG982990:DXG982999 EHC982990:EHC982999 EQY982990:EQY982999 FAU982990:FAU982999 FKQ982990:FKQ982999 FUM982990:FUM982999 GEI982990:GEI982999 GOE982990:GOE982999 GYA982990:GYA982999 HHW982990:HHW982999 HRS982990:HRS982999 IBO982990:IBO982999 ILK982990:ILK982999 IVG982990:IVG982999 JFC982990:JFC982999 JOY982990:JOY982999 JYU982990:JYU982999 KIQ982990:KIQ982999 KSM982990:KSM982999 LCI982990:LCI982999 LME982990:LME982999 LWA982990:LWA982999 MFW982990:MFW982999 MPS982990:MPS982999 MZO982990:MZO982999 NJK982990:NJK982999 NTG982990:NTG982999 ODC982990:ODC982999 OMY982990:OMY982999 OWU982990:OWU982999 PGQ982990:PGQ982999 PQM982990:PQM982999 QAI982990:QAI982999 QKE982990:QKE982999 QUA982990:QUA982999 RDW982990:RDW982999 RNS982990:RNS982999 RXO982990:RXO982999 SHK982990:SHK982999 SRG982990:SRG982999 TBC982990:TBC982999 TKY982990:TKY982999 TUU982990:TUU982999 UEQ982990:UEQ982999 UOM982990:UOM982999 UYI982990:UYI982999 VIE982990:VIE982999 VSA982990:VSA982999 WBW982990:WBW982999 WLS982990:WLS982999 WVO982990:WVO982999 JH65503 TD65503 ACZ65503 AMV65503 AWR65503 BGN65503 BQJ65503 CAF65503 CKB65503 CTX65503 DDT65503 DNP65503 DXL65503 EHH65503 ERD65503 FAZ65503 FKV65503 FUR65503 GEN65503 GOJ65503 GYF65503 HIB65503 HRX65503 IBT65503 ILP65503 IVL65503 JFH65503 JPD65503 JYZ65503 KIV65503 KSR65503 LCN65503 LMJ65503 LWF65503 MGB65503 MPX65503 MZT65503 NJP65503 NTL65503 ODH65503 OND65503 OWZ65503 PGV65503 PQR65503 QAN65503 QKJ65503 QUF65503 REB65503 RNX65503 RXT65503 SHP65503 SRL65503 TBH65503 TLD65503 TUZ65503 UEV65503 UOR65503 UYN65503 VIJ65503 VSF65503 WCB65503 WLX65503 WVT65503 JH131039 TD131039 ACZ131039 AMV131039 AWR131039 BGN131039 BQJ131039 CAF131039 CKB131039 CTX131039 DDT131039 DNP131039 DXL131039 EHH131039 ERD131039 FAZ131039 FKV131039 FUR131039 GEN131039 GOJ131039 GYF131039 HIB131039 HRX131039 IBT131039 ILP131039 IVL131039 JFH131039 JPD131039 JYZ131039 KIV131039 KSR131039 LCN131039 LMJ131039 LWF131039 MGB131039 MPX131039 MZT131039 NJP131039 NTL131039 ODH131039 OND131039 OWZ131039 PGV131039 PQR131039 QAN131039 QKJ131039 QUF131039 REB131039 RNX131039 RXT131039 SHP131039 SRL131039 TBH131039 TLD131039 TUZ131039 UEV131039 UOR131039 UYN131039 VIJ131039 VSF131039 WCB131039 WLX131039 WVT131039 JH196575 TD196575 ACZ196575 AMV196575 AWR196575 BGN196575 BQJ196575 CAF196575 CKB196575 CTX196575 DDT196575 DNP196575 DXL196575 EHH196575 ERD196575 FAZ196575 FKV196575 FUR196575 GEN196575 GOJ196575 GYF196575 HIB196575 HRX196575 IBT196575 ILP196575 IVL196575 JFH196575 JPD196575 JYZ196575 KIV196575 KSR196575 LCN196575 LMJ196575 LWF196575 MGB196575 MPX196575 MZT196575 NJP196575 NTL196575 ODH196575 OND196575 OWZ196575 PGV196575 PQR196575 QAN196575 QKJ196575 QUF196575 REB196575 RNX196575 RXT196575 SHP196575 SRL196575 TBH196575 TLD196575 TUZ196575 UEV196575 UOR196575 UYN196575 VIJ196575 VSF196575 WCB196575 WLX196575 WVT196575 JH262111 TD262111 ACZ262111 AMV262111 AWR262111 BGN262111 BQJ262111 CAF262111 CKB262111 CTX262111 DDT262111 DNP262111 DXL262111 EHH262111 ERD262111 FAZ262111 FKV262111 FUR262111 GEN262111 GOJ262111 GYF262111 HIB262111 HRX262111 IBT262111 ILP262111 IVL262111 JFH262111 JPD262111 JYZ262111 KIV262111 KSR262111 LCN262111 LMJ262111 LWF262111 MGB262111 MPX262111 MZT262111 NJP262111 NTL262111 ODH262111 OND262111 OWZ262111 PGV262111 PQR262111 QAN262111 QKJ262111 QUF262111 REB262111 RNX262111 RXT262111 SHP262111 SRL262111 TBH262111 TLD262111 TUZ262111 UEV262111 UOR262111 UYN262111 VIJ262111 VSF262111 WCB262111 WLX262111 WVT262111 JH327647 TD327647 ACZ327647 AMV327647 AWR327647 BGN327647 BQJ327647 CAF327647 CKB327647 CTX327647 DDT327647 DNP327647 DXL327647 EHH327647 ERD327647 FAZ327647 FKV327647 FUR327647 GEN327647 GOJ327647 GYF327647 HIB327647 HRX327647 IBT327647 ILP327647 IVL327647 JFH327647 JPD327647 JYZ327647 KIV327647 KSR327647 LCN327647 LMJ327647 LWF327647 MGB327647 MPX327647 MZT327647 NJP327647 NTL327647 ODH327647 OND327647 OWZ327647 PGV327647 PQR327647 QAN327647 QKJ327647 QUF327647 REB327647 RNX327647 RXT327647 SHP327647 SRL327647 TBH327647 TLD327647 TUZ327647 UEV327647 UOR327647 UYN327647 VIJ327647 VSF327647 WCB327647 WLX327647 WVT327647 JH393183 TD393183 ACZ393183 AMV393183 AWR393183 BGN393183 BQJ393183 CAF393183 CKB393183 CTX393183 DDT393183 DNP393183 DXL393183 EHH393183 ERD393183 FAZ393183 FKV393183 FUR393183 GEN393183 GOJ393183 GYF393183 HIB393183 HRX393183 IBT393183 ILP393183 IVL393183 JFH393183 JPD393183 JYZ393183 KIV393183 KSR393183 LCN393183 LMJ393183 LWF393183 MGB393183 MPX393183 MZT393183 NJP393183 NTL393183 ODH393183 OND393183 OWZ393183 PGV393183 PQR393183 QAN393183 QKJ393183 QUF393183 REB393183 RNX393183 RXT393183 SHP393183 SRL393183 TBH393183 TLD393183 TUZ393183 UEV393183 UOR393183 UYN393183 VIJ393183 VSF393183 WCB393183 WLX393183 WVT393183 JH458719 TD458719 ACZ458719 AMV458719 AWR458719 BGN458719 BQJ458719 CAF458719 CKB458719 CTX458719 DDT458719 DNP458719 DXL458719 EHH458719 ERD458719 FAZ458719 FKV458719 FUR458719 GEN458719 GOJ458719 GYF458719 HIB458719 HRX458719 IBT458719 ILP458719 IVL458719 JFH458719 JPD458719 JYZ458719 KIV458719 KSR458719 LCN458719 LMJ458719 LWF458719 MGB458719 MPX458719 MZT458719 NJP458719 NTL458719 ODH458719 OND458719 OWZ458719 PGV458719 PQR458719 QAN458719 QKJ458719 QUF458719 REB458719 RNX458719 RXT458719 SHP458719 SRL458719 TBH458719 TLD458719 TUZ458719 UEV458719 UOR458719 UYN458719 VIJ458719 VSF458719 WCB458719 WLX458719 WVT458719 JH524255 TD524255 ACZ524255 AMV524255 AWR524255 BGN524255 BQJ524255 CAF524255 CKB524255 CTX524255 DDT524255 DNP524255 DXL524255 EHH524255 ERD524255 FAZ524255 FKV524255 FUR524255 GEN524255 GOJ524255 GYF524255 HIB524255 HRX524255 IBT524255 ILP524255 IVL524255 JFH524255 JPD524255 JYZ524255 KIV524255 KSR524255 LCN524255 LMJ524255 LWF524255 MGB524255 MPX524255 MZT524255 NJP524255 NTL524255 ODH524255 OND524255 OWZ524255 PGV524255 PQR524255 QAN524255 QKJ524255 QUF524255 REB524255 RNX524255 RXT524255 SHP524255 SRL524255 TBH524255 TLD524255 TUZ524255 UEV524255 UOR524255 UYN524255 VIJ524255 VSF524255 WCB524255 WLX524255 WVT524255 JH589791 TD589791 ACZ589791 AMV589791 AWR589791 BGN589791 BQJ589791 CAF589791 CKB589791 CTX589791 DDT589791 DNP589791 DXL589791 EHH589791 ERD589791 FAZ589791 FKV589791 FUR589791 GEN589791 GOJ589791 GYF589791 HIB589791 HRX589791 IBT589791 ILP589791 IVL589791 JFH589791 JPD589791 JYZ589791 KIV589791 KSR589791 LCN589791 LMJ589791 LWF589791 MGB589791 MPX589791 MZT589791 NJP589791 NTL589791 ODH589791 OND589791 OWZ589791 PGV589791 PQR589791 QAN589791 QKJ589791 QUF589791 REB589791 RNX589791 RXT589791 SHP589791 SRL589791 TBH589791 TLD589791 TUZ589791 UEV589791 UOR589791 UYN589791 VIJ589791 VSF589791 WCB589791 WLX589791 WVT589791 JH655327 TD655327 ACZ655327 AMV655327 AWR655327 BGN655327 BQJ655327 CAF655327 CKB655327 CTX655327 DDT655327 DNP655327 DXL655327 EHH655327 ERD655327 FAZ655327 FKV655327 FUR655327 GEN655327 GOJ655327 GYF655327 HIB655327 HRX655327 IBT655327 ILP655327 IVL655327 JFH655327 JPD655327 JYZ655327 KIV655327 KSR655327 LCN655327 LMJ655327 LWF655327 MGB655327 MPX655327 MZT655327 NJP655327 NTL655327 ODH655327 OND655327 OWZ655327 PGV655327 PQR655327 QAN655327 QKJ655327 QUF655327 REB655327 RNX655327 RXT655327 SHP655327 SRL655327 TBH655327 TLD655327 TUZ655327 UEV655327 UOR655327 UYN655327 VIJ655327 VSF655327 WCB655327 WLX655327 WVT655327 JH720863 TD720863 ACZ720863 AMV720863 AWR720863 BGN720863 BQJ720863 CAF720863 CKB720863 CTX720863 DDT720863 DNP720863 DXL720863 EHH720863 ERD720863 FAZ720863 FKV720863 FUR720863 GEN720863 GOJ720863 GYF720863 HIB720863 HRX720863 IBT720863 ILP720863 IVL720863 JFH720863 JPD720863 JYZ720863 KIV720863 KSR720863 LCN720863 LMJ720863 LWF720863 MGB720863 MPX720863 MZT720863 NJP720863 NTL720863 ODH720863 OND720863 OWZ720863 PGV720863 PQR720863 QAN720863 QKJ720863 QUF720863 REB720863 RNX720863 RXT720863 SHP720863 SRL720863 TBH720863 TLD720863 TUZ720863 UEV720863 UOR720863 UYN720863 VIJ720863 VSF720863 WCB720863 WLX720863 WVT720863 JH786399 TD786399 ACZ786399 AMV786399 AWR786399 BGN786399 BQJ786399 CAF786399 CKB786399 CTX786399 DDT786399 DNP786399 DXL786399 EHH786399 ERD786399 FAZ786399 FKV786399 FUR786399 GEN786399 GOJ786399 GYF786399 HIB786399 HRX786399 IBT786399 ILP786399 IVL786399 JFH786399 JPD786399 JYZ786399 KIV786399 KSR786399 LCN786399 LMJ786399 LWF786399 MGB786399 MPX786399 MZT786399 NJP786399 NTL786399 ODH786399 OND786399 OWZ786399 PGV786399 PQR786399 QAN786399 QKJ786399 QUF786399 REB786399 RNX786399 RXT786399 SHP786399 SRL786399 TBH786399 TLD786399 TUZ786399 UEV786399 UOR786399 UYN786399 VIJ786399 VSF786399 WCB786399 WLX786399 WVT786399 JH851935 TD851935 ACZ851935 AMV851935 AWR851935 BGN851935 BQJ851935 CAF851935 CKB851935 CTX851935 DDT851935 DNP851935 DXL851935 EHH851935 ERD851935 FAZ851935 FKV851935 FUR851935 GEN851935 GOJ851935 GYF851935 HIB851935 HRX851935 IBT851935 ILP851935 IVL851935 JFH851935 JPD851935 JYZ851935 KIV851935 KSR851935 LCN851935 LMJ851935 LWF851935 MGB851935 MPX851935 MZT851935 NJP851935 NTL851935 ODH851935 OND851935 OWZ851935 PGV851935 PQR851935 QAN851935 QKJ851935 QUF851935 REB851935 RNX851935 RXT851935 SHP851935 SRL851935 TBH851935 TLD851935 TUZ851935 UEV851935 UOR851935 UYN851935 VIJ851935 VSF851935 WCB851935 WLX851935 WVT851935 JH917471 TD917471 ACZ917471 AMV917471 AWR917471 BGN917471 BQJ917471 CAF917471 CKB917471 CTX917471 DDT917471 DNP917471 DXL917471 EHH917471 ERD917471 FAZ917471 FKV917471 FUR917471 GEN917471 GOJ917471 GYF917471 HIB917471 HRX917471 IBT917471 ILP917471 IVL917471 JFH917471 JPD917471 JYZ917471 KIV917471 KSR917471 LCN917471 LMJ917471 LWF917471 MGB917471 MPX917471 MZT917471 NJP917471 NTL917471 ODH917471 OND917471 OWZ917471 PGV917471 PQR917471 QAN917471 QKJ917471 QUF917471 REB917471 RNX917471 RXT917471 SHP917471 SRL917471 TBH917471 TLD917471 TUZ917471 UEV917471 UOR917471 UYN917471 VIJ917471 VSF917471 WCB917471 WLX917471 WVT917471 JH983007 TD983007 ACZ983007 AMV983007 AWR983007 BGN983007 BQJ983007 CAF983007 CKB983007 CTX983007 DDT983007 DNP983007 DXL983007 EHH983007 ERD983007 FAZ983007 FKV983007 FUR983007 GEN983007 GOJ983007 GYF983007 HIB983007 HRX983007 IBT983007 ILP983007 IVL983007 JFH983007 JPD983007 JYZ983007 KIV983007 KSR983007 LCN983007 LMJ983007 LWF983007 MGB983007 MPX983007 MZT983007 NJP983007 NTL983007 ODH983007 OND983007 OWZ983007 PGV983007 PQR983007 QAN983007 QKJ983007 QUF983007 REB983007 RNX983007 RXT983007 SHP983007 SRL983007 TBH983007 TLD983007 TUZ983007 UEV983007 UOR983007 UYN983007 VIJ983007 VSF983007 WCB983007 WLX983007">
      <formula1>1</formula1>
    </dataValidation>
    <dataValidation type="whole" allowBlank="1" showInputMessage="1" showErrorMessage="1" prompt="Marque 1 en caso de haber cumplido la meta" sqref="WVT982764 O982764 O917228 O851692 O786156 O720620 O655084 O589548 O524012 O458476 O392940 O327404 O261868 O196332 O130796 O65260 O982892:O982894 O917356:O917358 O851820:O851822 O786284:O786286 O720748:O720750 O655212:O655214 O589676:O589678 O524140:O524142 O458604:O458606 O393068:O393070 O327532:O327534 O261996:O261998 O196460:O196462 O130924:O130926 O65388:O65390 JH65388:JH65390 TD65388:TD65390 ACZ65388:ACZ65390 AMV65388:AMV65390 AWR65388:AWR65390 BGN65388:BGN65390 BQJ65388:BQJ65390 CAF65388:CAF65390 CKB65388:CKB65390 CTX65388:CTX65390 DDT65388:DDT65390 DNP65388:DNP65390 DXL65388:DXL65390 EHH65388:EHH65390 ERD65388:ERD65390 FAZ65388:FAZ65390 FKV65388:FKV65390 FUR65388:FUR65390 GEN65388:GEN65390 GOJ65388:GOJ65390 GYF65388:GYF65390 HIB65388:HIB65390 HRX65388:HRX65390 IBT65388:IBT65390 ILP65388:ILP65390 IVL65388:IVL65390 JFH65388:JFH65390 JPD65388:JPD65390 JYZ65388:JYZ65390 KIV65388:KIV65390 KSR65388:KSR65390 LCN65388:LCN65390 LMJ65388:LMJ65390 LWF65388:LWF65390 MGB65388:MGB65390 MPX65388:MPX65390 MZT65388:MZT65390 NJP65388:NJP65390 NTL65388:NTL65390 ODH65388:ODH65390 OND65388:OND65390 OWZ65388:OWZ65390 PGV65388:PGV65390 PQR65388:PQR65390 QAN65388:QAN65390 QKJ65388:QKJ65390 QUF65388:QUF65390 REB65388:REB65390 RNX65388:RNX65390 RXT65388:RXT65390 SHP65388:SHP65390 SRL65388:SRL65390 TBH65388:TBH65390 TLD65388:TLD65390 TUZ65388:TUZ65390 UEV65388:UEV65390 UOR65388:UOR65390 UYN65388:UYN65390 VIJ65388:VIJ65390 VSF65388:VSF65390 WCB65388:WCB65390 WLX65388:WLX65390 WVT65388:WVT65390 JH130924:JH130926 TD130924:TD130926 ACZ130924:ACZ130926 AMV130924:AMV130926 AWR130924:AWR130926 BGN130924:BGN130926 BQJ130924:BQJ130926 CAF130924:CAF130926 CKB130924:CKB130926 CTX130924:CTX130926 DDT130924:DDT130926 DNP130924:DNP130926 DXL130924:DXL130926 EHH130924:EHH130926 ERD130924:ERD130926 FAZ130924:FAZ130926 FKV130924:FKV130926 FUR130924:FUR130926 GEN130924:GEN130926 GOJ130924:GOJ130926 GYF130924:GYF130926 HIB130924:HIB130926 HRX130924:HRX130926 IBT130924:IBT130926 ILP130924:ILP130926 IVL130924:IVL130926 JFH130924:JFH130926 JPD130924:JPD130926 JYZ130924:JYZ130926 KIV130924:KIV130926 KSR130924:KSR130926 LCN130924:LCN130926 LMJ130924:LMJ130926 LWF130924:LWF130926 MGB130924:MGB130926 MPX130924:MPX130926 MZT130924:MZT130926 NJP130924:NJP130926 NTL130924:NTL130926 ODH130924:ODH130926 OND130924:OND130926 OWZ130924:OWZ130926 PGV130924:PGV130926 PQR130924:PQR130926 QAN130924:QAN130926 QKJ130924:QKJ130926 QUF130924:QUF130926 REB130924:REB130926 RNX130924:RNX130926 RXT130924:RXT130926 SHP130924:SHP130926 SRL130924:SRL130926 TBH130924:TBH130926 TLD130924:TLD130926 TUZ130924:TUZ130926 UEV130924:UEV130926 UOR130924:UOR130926 UYN130924:UYN130926 VIJ130924:VIJ130926 VSF130924:VSF130926 WCB130924:WCB130926 WLX130924:WLX130926 WVT130924:WVT130926 JH196460:JH196462 TD196460:TD196462 ACZ196460:ACZ196462 AMV196460:AMV196462 AWR196460:AWR196462 BGN196460:BGN196462 BQJ196460:BQJ196462 CAF196460:CAF196462 CKB196460:CKB196462 CTX196460:CTX196462 DDT196460:DDT196462 DNP196460:DNP196462 DXL196460:DXL196462 EHH196460:EHH196462 ERD196460:ERD196462 FAZ196460:FAZ196462 FKV196460:FKV196462 FUR196460:FUR196462 GEN196460:GEN196462 GOJ196460:GOJ196462 GYF196460:GYF196462 HIB196460:HIB196462 HRX196460:HRX196462 IBT196460:IBT196462 ILP196460:ILP196462 IVL196460:IVL196462 JFH196460:JFH196462 JPD196460:JPD196462 JYZ196460:JYZ196462 KIV196460:KIV196462 KSR196460:KSR196462 LCN196460:LCN196462 LMJ196460:LMJ196462 LWF196460:LWF196462 MGB196460:MGB196462 MPX196460:MPX196462 MZT196460:MZT196462 NJP196460:NJP196462 NTL196460:NTL196462 ODH196460:ODH196462 OND196460:OND196462 OWZ196460:OWZ196462 PGV196460:PGV196462 PQR196460:PQR196462 QAN196460:QAN196462 QKJ196460:QKJ196462 QUF196460:QUF196462 REB196460:REB196462 RNX196460:RNX196462 RXT196460:RXT196462 SHP196460:SHP196462 SRL196460:SRL196462 TBH196460:TBH196462 TLD196460:TLD196462 TUZ196460:TUZ196462 UEV196460:UEV196462 UOR196460:UOR196462 UYN196460:UYN196462 VIJ196460:VIJ196462 VSF196460:VSF196462 WCB196460:WCB196462 WLX196460:WLX196462 WVT196460:WVT196462 JH261996:JH261998 TD261996:TD261998 ACZ261996:ACZ261998 AMV261996:AMV261998 AWR261996:AWR261998 BGN261996:BGN261998 BQJ261996:BQJ261998 CAF261996:CAF261998 CKB261996:CKB261998 CTX261996:CTX261998 DDT261996:DDT261998 DNP261996:DNP261998 DXL261996:DXL261998 EHH261996:EHH261998 ERD261996:ERD261998 FAZ261996:FAZ261998 FKV261996:FKV261998 FUR261996:FUR261998 GEN261996:GEN261998 GOJ261996:GOJ261998 GYF261996:GYF261998 HIB261996:HIB261998 HRX261996:HRX261998 IBT261996:IBT261998 ILP261996:ILP261998 IVL261996:IVL261998 JFH261996:JFH261998 JPD261996:JPD261998 JYZ261996:JYZ261998 KIV261996:KIV261998 KSR261996:KSR261998 LCN261996:LCN261998 LMJ261996:LMJ261998 LWF261996:LWF261998 MGB261996:MGB261998 MPX261996:MPX261998 MZT261996:MZT261998 NJP261996:NJP261998 NTL261996:NTL261998 ODH261996:ODH261998 OND261996:OND261998 OWZ261996:OWZ261998 PGV261996:PGV261998 PQR261996:PQR261998 QAN261996:QAN261998 QKJ261996:QKJ261998 QUF261996:QUF261998 REB261996:REB261998 RNX261996:RNX261998 RXT261996:RXT261998 SHP261996:SHP261998 SRL261996:SRL261998 TBH261996:TBH261998 TLD261996:TLD261998 TUZ261996:TUZ261998 UEV261996:UEV261998 UOR261996:UOR261998 UYN261996:UYN261998 VIJ261996:VIJ261998 VSF261996:VSF261998 WCB261996:WCB261998 WLX261996:WLX261998 WVT261996:WVT261998 JH327532:JH327534 TD327532:TD327534 ACZ327532:ACZ327534 AMV327532:AMV327534 AWR327532:AWR327534 BGN327532:BGN327534 BQJ327532:BQJ327534 CAF327532:CAF327534 CKB327532:CKB327534 CTX327532:CTX327534 DDT327532:DDT327534 DNP327532:DNP327534 DXL327532:DXL327534 EHH327532:EHH327534 ERD327532:ERD327534 FAZ327532:FAZ327534 FKV327532:FKV327534 FUR327532:FUR327534 GEN327532:GEN327534 GOJ327532:GOJ327534 GYF327532:GYF327534 HIB327532:HIB327534 HRX327532:HRX327534 IBT327532:IBT327534 ILP327532:ILP327534 IVL327532:IVL327534 JFH327532:JFH327534 JPD327532:JPD327534 JYZ327532:JYZ327534 KIV327532:KIV327534 KSR327532:KSR327534 LCN327532:LCN327534 LMJ327532:LMJ327534 LWF327532:LWF327534 MGB327532:MGB327534 MPX327532:MPX327534 MZT327532:MZT327534 NJP327532:NJP327534 NTL327532:NTL327534 ODH327532:ODH327534 OND327532:OND327534 OWZ327532:OWZ327534 PGV327532:PGV327534 PQR327532:PQR327534 QAN327532:QAN327534 QKJ327532:QKJ327534 QUF327532:QUF327534 REB327532:REB327534 RNX327532:RNX327534 RXT327532:RXT327534 SHP327532:SHP327534 SRL327532:SRL327534 TBH327532:TBH327534 TLD327532:TLD327534 TUZ327532:TUZ327534 UEV327532:UEV327534 UOR327532:UOR327534 UYN327532:UYN327534 VIJ327532:VIJ327534 VSF327532:VSF327534 WCB327532:WCB327534 WLX327532:WLX327534 WVT327532:WVT327534 JH393068:JH393070 TD393068:TD393070 ACZ393068:ACZ393070 AMV393068:AMV393070 AWR393068:AWR393070 BGN393068:BGN393070 BQJ393068:BQJ393070 CAF393068:CAF393070 CKB393068:CKB393070 CTX393068:CTX393070 DDT393068:DDT393070 DNP393068:DNP393070 DXL393068:DXL393070 EHH393068:EHH393070 ERD393068:ERD393070 FAZ393068:FAZ393070 FKV393068:FKV393070 FUR393068:FUR393070 GEN393068:GEN393070 GOJ393068:GOJ393070 GYF393068:GYF393070 HIB393068:HIB393070 HRX393068:HRX393070 IBT393068:IBT393070 ILP393068:ILP393070 IVL393068:IVL393070 JFH393068:JFH393070 JPD393068:JPD393070 JYZ393068:JYZ393070 KIV393068:KIV393070 KSR393068:KSR393070 LCN393068:LCN393070 LMJ393068:LMJ393070 LWF393068:LWF393070 MGB393068:MGB393070 MPX393068:MPX393070 MZT393068:MZT393070 NJP393068:NJP393070 NTL393068:NTL393070 ODH393068:ODH393070 OND393068:OND393070 OWZ393068:OWZ393070 PGV393068:PGV393070 PQR393068:PQR393070 QAN393068:QAN393070 QKJ393068:QKJ393070 QUF393068:QUF393070 REB393068:REB393070 RNX393068:RNX393070 RXT393068:RXT393070 SHP393068:SHP393070 SRL393068:SRL393070 TBH393068:TBH393070 TLD393068:TLD393070 TUZ393068:TUZ393070 UEV393068:UEV393070 UOR393068:UOR393070 UYN393068:UYN393070 VIJ393068:VIJ393070 VSF393068:VSF393070 WCB393068:WCB393070 WLX393068:WLX393070 WVT393068:WVT393070 JH458604:JH458606 TD458604:TD458606 ACZ458604:ACZ458606 AMV458604:AMV458606 AWR458604:AWR458606 BGN458604:BGN458606 BQJ458604:BQJ458606 CAF458604:CAF458606 CKB458604:CKB458606 CTX458604:CTX458606 DDT458604:DDT458606 DNP458604:DNP458606 DXL458604:DXL458606 EHH458604:EHH458606 ERD458604:ERD458606 FAZ458604:FAZ458606 FKV458604:FKV458606 FUR458604:FUR458606 GEN458604:GEN458606 GOJ458604:GOJ458606 GYF458604:GYF458606 HIB458604:HIB458606 HRX458604:HRX458606 IBT458604:IBT458606 ILP458604:ILP458606 IVL458604:IVL458606 JFH458604:JFH458606 JPD458604:JPD458606 JYZ458604:JYZ458606 KIV458604:KIV458606 KSR458604:KSR458606 LCN458604:LCN458606 LMJ458604:LMJ458606 LWF458604:LWF458606 MGB458604:MGB458606 MPX458604:MPX458606 MZT458604:MZT458606 NJP458604:NJP458606 NTL458604:NTL458606 ODH458604:ODH458606 OND458604:OND458606 OWZ458604:OWZ458606 PGV458604:PGV458606 PQR458604:PQR458606 QAN458604:QAN458606 QKJ458604:QKJ458606 QUF458604:QUF458606 REB458604:REB458606 RNX458604:RNX458606 RXT458604:RXT458606 SHP458604:SHP458606 SRL458604:SRL458606 TBH458604:TBH458606 TLD458604:TLD458606 TUZ458604:TUZ458606 UEV458604:UEV458606 UOR458604:UOR458606 UYN458604:UYN458606 VIJ458604:VIJ458606 VSF458604:VSF458606 WCB458604:WCB458606 WLX458604:WLX458606 WVT458604:WVT458606 JH524140:JH524142 TD524140:TD524142 ACZ524140:ACZ524142 AMV524140:AMV524142 AWR524140:AWR524142 BGN524140:BGN524142 BQJ524140:BQJ524142 CAF524140:CAF524142 CKB524140:CKB524142 CTX524140:CTX524142 DDT524140:DDT524142 DNP524140:DNP524142 DXL524140:DXL524142 EHH524140:EHH524142 ERD524140:ERD524142 FAZ524140:FAZ524142 FKV524140:FKV524142 FUR524140:FUR524142 GEN524140:GEN524142 GOJ524140:GOJ524142 GYF524140:GYF524142 HIB524140:HIB524142 HRX524140:HRX524142 IBT524140:IBT524142 ILP524140:ILP524142 IVL524140:IVL524142 JFH524140:JFH524142 JPD524140:JPD524142 JYZ524140:JYZ524142 KIV524140:KIV524142 KSR524140:KSR524142 LCN524140:LCN524142 LMJ524140:LMJ524142 LWF524140:LWF524142 MGB524140:MGB524142 MPX524140:MPX524142 MZT524140:MZT524142 NJP524140:NJP524142 NTL524140:NTL524142 ODH524140:ODH524142 OND524140:OND524142 OWZ524140:OWZ524142 PGV524140:PGV524142 PQR524140:PQR524142 QAN524140:QAN524142 QKJ524140:QKJ524142 QUF524140:QUF524142 REB524140:REB524142 RNX524140:RNX524142 RXT524140:RXT524142 SHP524140:SHP524142 SRL524140:SRL524142 TBH524140:TBH524142 TLD524140:TLD524142 TUZ524140:TUZ524142 UEV524140:UEV524142 UOR524140:UOR524142 UYN524140:UYN524142 VIJ524140:VIJ524142 VSF524140:VSF524142 WCB524140:WCB524142 WLX524140:WLX524142 WVT524140:WVT524142 JH589676:JH589678 TD589676:TD589678 ACZ589676:ACZ589678 AMV589676:AMV589678 AWR589676:AWR589678 BGN589676:BGN589678 BQJ589676:BQJ589678 CAF589676:CAF589678 CKB589676:CKB589678 CTX589676:CTX589678 DDT589676:DDT589678 DNP589676:DNP589678 DXL589676:DXL589678 EHH589676:EHH589678 ERD589676:ERD589678 FAZ589676:FAZ589678 FKV589676:FKV589678 FUR589676:FUR589678 GEN589676:GEN589678 GOJ589676:GOJ589678 GYF589676:GYF589678 HIB589676:HIB589678 HRX589676:HRX589678 IBT589676:IBT589678 ILP589676:ILP589678 IVL589676:IVL589678 JFH589676:JFH589678 JPD589676:JPD589678 JYZ589676:JYZ589678 KIV589676:KIV589678 KSR589676:KSR589678 LCN589676:LCN589678 LMJ589676:LMJ589678 LWF589676:LWF589678 MGB589676:MGB589678 MPX589676:MPX589678 MZT589676:MZT589678 NJP589676:NJP589678 NTL589676:NTL589678 ODH589676:ODH589678 OND589676:OND589678 OWZ589676:OWZ589678 PGV589676:PGV589678 PQR589676:PQR589678 QAN589676:QAN589678 QKJ589676:QKJ589678 QUF589676:QUF589678 REB589676:REB589678 RNX589676:RNX589678 RXT589676:RXT589678 SHP589676:SHP589678 SRL589676:SRL589678 TBH589676:TBH589678 TLD589676:TLD589678 TUZ589676:TUZ589678 UEV589676:UEV589678 UOR589676:UOR589678 UYN589676:UYN589678 VIJ589676:VIJ589678 VSF589676:VSF589678 WCB589676:WCB589678 WLX589676:WLX589678 WVT589676:WVT589678 JH655212:JH655214 TD655212:TD655214 ACZ655212:ACZ655214 AMV655212:AMV655214 AWR655212:AWR655214 BGN655212:BGN655214 BQJ655212:BQJ655214 CAF655212:CAF655214 CKB655212:CKB655214 CTX655212:CTX655214 DDT655212:DDT655214 DNP655212:DNP655214 DXL655212:DXL655214 EHH655212:EHH655214 ERD655212:ERD655214 FAZ655212:FAZ655214 FKV655212:FKV655214 FUR655212:FUR655214 GEN655212:GEN655214 GOJ655212:GOJ655214 GYF655212:GYF655214 HIB655212:HIB655214 HRX655212:HRX655214 IBT655212:IBT655214 ILP655212:ILP655214 IVL655212:IVL655214 JFH655212:JFH655214 JPD655212:JPD655214 JYZ655212:JYZ655214 KIV655212:KIV655214 KSR655212:KSR655214 LCN655212:LCN655214 LMJ655212:LMJ655214 LWF655212:LWF655214 MGB655212:MGB655214 MPX655212:MPX655214 MZT655212:MZT655214 NJP655212:NJP655214 NTL655212:NTL655214 ODH655212:ODH655214 OND655212:OND655214 OWZ655212:OWZ655214 PGV655212:PGV655214 PQR655212:PQR655214 QAN655212:QAN655214 QKJ655212:QKJ655214 QUF655212:QUF655214 REB655212:REB655214 RNX655212:RNX655214 RXT655212:RXT655214 SHP655212:SHP655214 SRL655212:SRL655214 TBH655212:TBH655214 TLD655212:TLD655214 TUZ655212:TUZ655214 UEV655212:UEV655214 UOR655212:UOR655214 UYN655212:UYN655214 VIJ655212:VIJ655214 VSF655212:VSF655214 WCB655212:WCB655214 WLX655212:WLX655214 WVT655212:WVT655214 JH720748:JH720750 TD720748:TD720750 ACZ720748:ACZ720750 AMV720748:AMV720750 AWR720748:AWR720750 BGN720748:BGN720750 BQJ720748:BQJ720750 CAF720748:CAF720750 CKB720748:CKB720750 CTX720748:CTX720750 DDT720748:DDT720750 DNP720748:DNP720750 DXL720748:DXL720750 EHH720748:EHH720750 ERD720748:ERD720750 FAZ720748:FAZ720750 FKV720748:FKV720750 FUR720748:FUR720750 GEN720748:GEN720750 GOJ720748:GOJ720750 GYF720748:GYF720750 HIB720748:HIB720750 HRX720748:HRX720750 IBT720748:IBT720750 ILP720748:ILP720750 IVL720748:IVL720750 JFH720748:JFH720750 JPD720748:JPD720750 JYZ720748:JYZ720750 KIV720748:KIV720750 KSR720748:KSR720750 LCN720748:LCN720750 LMJ720748:LMJ720750 LWF720748:LWF720750 MGB720748:MGB720750 MPX720748:MPX720750 MZT720748:MZT720750 NJP720748:NJP720750 NTL720748:NTL720750 ODH720748:ODH720750 OND720748:OND720750 OWZ720748:OWZ720750 PGV720748:PGV720750 PQR720748:PQR720750 QAN720748:QAN720750 QKJ720748:QKJ720750 QUF720748:QUF720750 REB720748:REB720750 RNX720748:RNX720750 RXT720748:RXT720750 SHP720748:SHP720750 SRL720748:SRL720750 TBH720748:TBH720750 TLD720748:TLD720750 TUZ720748:TUZ720750 UEV720748:UEV720750 UOR720748:UOR720750 UYN720748:UYN720750 VIJ720748:VIJ720750 VSF720748:VSF720750 WCB720748:WCB720750 WLX720748:WLX720750 WVT720748:WVT720750 JH786284:JH786286 TD786284:TD786286 ACZ786284:ACZ786286 AMV786284:AMV786286 AWR786284:AWR786286 BGN786284:BGN786286 BQJ786284:BQJ786286 CAF786284:CAF786286 CKB786284:CKB786286 CTX786284:CTX786286 DDT786284:DDT786286 DNP786284:DNP786286 DXL786284:DXL786286 EHH786284:EHH786286 ERD786284:ERD786286 FAZ786284:FAZ786286 FKV786284:FKV786286 FUR786284:FUR786286 GEN786284:GEN786286 GOJ786284:GOJ786286 GYF786284:GYF786286 HIB786284:HIB786286 HRX786284:HRX786286 IBT786284:IBT786286 ILP786284:ILP786286 IVL786284:IVL786286 JFH786284:JFH786286 JPD786284:JPD786286 JYZ786284:JYZ786286 KIV786284:KIV786286 KSR786284:KSR786286 LCN786284:LCN786286 LMJ786284:LMJ786286 LWF786284:LWF786286 MGB786284:MGB786286 MPX786284:MPX786286 MZT786284:MZT786286 NJP786284:NJP786286 NTL786284:NTL786286 ODH786284:ODH786286 OND786284:OND786286 OWZ786284:OWZ786286 PGV786284:PGV786286 PQR786284:PQR786286 QAN786284:QAN786286 QKJ786284:QKJ786286 QUF786284:QUF786286 REB786284:REB786286 RNX786284:RNX786286 RXT786284:RXT786286 SHP786284:SHP786286 SRL786284:SRL786286 TBH786284:TBH786286 TLD786284:TLD786286 TUZ786284:TUZ786286 UEV786284:UEV786286 UOR786284:UOR786286 UYN786284:UYN786286 VIJ786284:VIJ786286 VSF786284:VSF786286 WCB786284:WCB786286 WLX786284:WLX786286 WVT786284:WVT786286 JH851820:JH851822 TD851820:TD851822 ACZ851820:ACZ851822 AMV851820:AMV851822 AWR851820:AWR851822 BGN851820:BGN851822 BQJ851820:BQJ851822 CAF851820:CAF851822 CKB851820:CKB851822 CTX851820:CTX851822 DDT851820:DDT851822 DNP851820:DNP851822 DXL851820:DXL851822 EHH851820:EHH851822 ERD851820:ERD851822 FAZ851820:FAZ851822 FKV851820:FKV851822 FUR851820:FUR851822 GEN851820:GEN851822 GOJ851820:GOJ851822 GYF851820:GYF851822 HIB851820:HIB851822 HRX851820:HRX851822 IBT851820:IBT851822 ILP851820:ILP851822 IVL851820:IVL851822 JFH851820:JFH851822 JPD851820:JPD851822 JYZ851820:JYZ851822 KIV851820:KIV851822 KSR851820:KSR851822 LCN851820:LCN851822 LMJ851820:LMJ851822 LWF851820:LWF851822 MGB851820:MGB851822 MPX851820:MPX851822 MZT851820:MZT851822 NJP851820:NJP851822 NTL851820:NTL851822 ODH851820:ODH851822 OND851820:OND851822 OWZ851820:OWZ851822 PGV851820:PGV851822 PQR851820:PQR851822 QAN851820:QAN851822 QKJ851820:QKJ851822 QUF851820:QUF851822 REB851820:REB851822 RNX851820:RNX851822 RXT851820:RXT851822 SHP851820:SHP851822 SRL851820:SRL851822 TBH851820:TBH851822 TLD851820:TLD851822 TUZ851820:TUZ851822 UEV851820:UEV851822 UOR851820:UOR851822 UYN851820:UYN851822 VIJ851820:VIJ851822 VSF851820:VSF851822 WCB851820:WCB851822 WLX851820:WLX851822 WVT851820:WVT851822 JH917356:JH917358 TD917356:TD917358 ACZ917356:ACZ917358 AMV917356:AMV917358 AWR917356:AWR917358 BGN917356:BGN917358 BQJ917356:BQJ917358 CAF917356:CAF917358 CKB917356:CKB917358 CTX917356:CTX917358 DDT917356:DDT917358 DNP917356:DNP917358 DXL917356:DXL917358 EHH917356:EHH917358 ERD917356:ERD917358 FAZ917356:FAZ917358 FKV917356:FKV917358 FUR917356:FUR917358 GEN917356:GEN917358 GOJ917356:GOJ917358 GYF917356:GYF917358 HIB917356:HIB917358 HRX917356:HRX917358 IBT917356:IBT917358 ILP917356:ILP917358 IVL917356:IVL917358 JFH917356:JFH917358 JPD917356:JPD917358 JYZ917356:JYZ917358 KIV917356:KIV917358 KSR917356:KSR917358 LCN917356:LCN917358 LMJ917356:LMJ917358 LWF917356:LWF917358 MGB917356:MGB917358 MPX917356:MPX917358 MZT917356:MZT917358 NJP917356:NJP917358 NTL917356:NTL917358 ODH917356:ODH917358 OND917356:OND917358 OWZ917356:OWZ917358 PGV917356:PGV917358 PQR917356:PQR917358 QAN917356:QAN917358 QKJ917356:QKJ917358 QUF917356:QUF917358 REB917356:REB917358 RNX917356:RNX917358 RXT917356:RXT917358 SHP917356:SHP917358 SRL917356:SRL917358 TBH917356:TBH917358 TLD917356:TLD917358 TUZ917356:TUZ917358 UEV917356:UEV917358 UOR917356:UOR917358 UYN917356:UYN917358 VIJ917356:VIJ917358 VSF917356:VSF917358 WCB917356:WCB917358 WLX917356:WLX917358 WVT917356:WVT917358 JH982892:JH982894 TD982892:TD982894 ACZ982892:ACZ982894 AMV982892:AMV982894 AWR982892:AWR982894 BGN982892:BGN982894 BQJ982892:BQJ982894 CAF982892:CAF982894 CKB982892:CKB982894 CTX982892:CTX982894 DDT982892:DDT982894 DNP982892:DNP982894 DXL982892:DXL982894 EHH982892:EHH982894 ERD982892:ERD982894 FAZ982892:FAZ982894 FKV982892:FKV982894 FUR982892:FUR982894 GEN982892:GEN982894 GOJ982892:GOJ982894 GYF982892:GYF982894 HIB982892:HIB982894 HRX982892:HRX982894 IBT982892:IBT982894 ILP982892:ILP982894 IVL982892:IVL982894 JFH982892:JFH982894 JPD982892:JPD982894 JYZ982892:JYZ982894 KIV982892:KIV982894 KSR982892:KSR982894 LCN982892:LCN982894 LMJ982892:LMJ982894 LWF982892:LWF982894 MGB982892:MGB982894 MPX982892:MPX982894 MZT982892:MZT982894 NJP982892:NJP982894 NTL982892:NTL982894 ODH982892:ODH982894 OND982892:OND982894 OWZ982892:OWZ982894 PGV982892:PGV982894 PQR982892:PQR982894 QAN982892:QAN982894 QKJ982892:QKJ982894 QUF982892:QUF982894 REB982892:REB982894 RNX982892:RNX982894 RXT982892:RXT982894 SHP982892:SHP982894 SRL982892:SRL982894 TBH982892:TBH982894 TLD982892:TLD982894 TUZ982892:TUZ982894 UEV982892:UEV982894 UOR982892:UOR982894 UYN982892:UYN982894 VIJ982892:VIJ982894 VSF982892:VSF982894 WCB982892:WCB982894 WLX982892:WLX982894 WVT982892:WVT982894 JH65260 TD65260 ACZ65260 AMV65260 AWR65260 BGN65260 BQJ65260 CAF65260 CKB65260 CTX65260 DDT65260 DNP65260 DXL65260 EHH65260 ERD65260 FAZ65260 FKV65260 FUR65260 GEN65260 GOJ65260 GYF65260 HIB65260 HRX65260 IBT65260 ILP65260 IVL65260 JFH65260 JPD65260 JYZ65260 KIV65260 KSR65260 LCN65260 LMJ65260 LWF65260 MGB65260 MPX65260 MZT65260 NJP65260 NTL65260 ODH65260 OND65260 OWZ65260 PGV65260 PQR65260 QAN65260 QKJ65260 QUF65260 REB65260 RNX65260 RXT65260 SHP65260 SRL65260 TBH65260 TLD65260 TUZ65260 UEV65260 UOR65260 UYN65260 VIJ65260 VSF65260 WCB65260 WLX65260 WVT65260 JH130796 TD130796 ACZ130796 AMV130796 AWR130796 BGN130796 BQJ130796 CAF130796 CKB130796 CTX130796 DDT130796 DNP130796 DXL130796 EHH130796 ERD130796 FAZ130796 FKV130796 FUR130796 GEN130796 GOJ130796 GYF130796 HIB130796 HRX130796 IBT130796 ILP130796 IVL130796 JFH130796 JPD130796 JYZ130796 KIV130796 KSR130796 LCN130796 LMJ130796 LWF130796 MGB130796 MPX130796 MZT130796 NJP130796 NTL130796 ODH130796 OND130796 OWZ130796 PGV130796 PQR130796 QAN130796 QKJ130796 QUF130796 REB130796 RNX130796 RXT130796 SHP130796 SRL130796 TBH130796 TLD130796 TUZ130796 UEV130796 UOR130796 UYN130796 VIJ130796 VSF130796 WCB130796 WLX130796 WVT130796 JH196332 TD196332 ACZ196332 AMV196332 AWR196332 BGN196332 BQJ196332 CAF196332 CKB196332 CTX196332 DDT196332 DNP196332 DXL196332 EHH196332 ERD196332 FAZ196332 FKV196332 FUR196332 GEN196332 GOJ196332 GYF196332 HIB196332 HRX196332 IBT196332 ILP196332 IVL196332 JFH196332 JPD196332 JYZ196332 KIV196332 KSR196332 LCN196332 LMJ196332 LWF196332 MGB196332 MPX196332 MZT196332 NJP196332 NTL196332 ODH196332 OND196332 OWZ196332 PGV196332 PQR196332 QAN196332 QKJ196332 QUF196332 REB196332 RNX196332 RXT196332 SHP196332 SRL196332 TBH196332 TLD196332 TUZ196332 UEV196332 UOR196332 UYN196332 VIJ196332 VSF196332 WCB196332 WLX196332 WVT196332 JH261868 TD261868 ACZ261868 AMV261868 AWR261868 BGN261868 BQJ261868 CAF261868 CKB261868 CTX261868 DDT261868 DNP261868 DXL261868 EHH261868 ERD261868 FAZ261868 FKV261868 FUR261868 GEN261868 GOJ261868 GYF261868 HIB261868 HRX261868 IBT261868 ILP261868 IVL261868 JFH261868 JPD261868 JYZ261868 KIV261868 KSR261868 LCN261868 LMJ261868 LWF261868 MGB261868 MPX261868 MZT261868 NJP261868 NTL261868 ODH261868 OND261868 OWZ261868 PGV261868 PQR261868 QAN261868 QKJ261868 QUF261868 REB261868 RNX261868 RXT261868 SHP261868 SRL261868 TBH261868 TLD261868 TUZ261868 UEV261868 UOR261868 UYN261868 VIJ261868 VSF261868 WCB261868 WLX261868 WVT261868 JH327404 TD327404 ACZ327404 AMV327404 AWR327404 BGN327404 BQJ327404 CAF327404 CKB327404 CTX327404 DDT327404 DNP327404 DXL327404 EHH327404 ERD327404 FAZ327404 FKV327404 FUR327404 GEN327404 GOJ327404 GYF327404 HIB327404 HRX327404 IBT327404 ILP327404 IVL327404 JFH327404 JPD327404 JYZ327404 KIV327404 KSR327404 LCN327404 LMJ327404 LWF327404 MGB327404 MPX327404 MZT327404 NJP327404 NTL327404 ODH327404 OND327404 OWZ327404 PGV327404 PQR327404 QAN327404 QKJ327404 QUF327404 REB327404 RNX327404 RXT327404 SHP327404 SRL327404 TBH327404 TLD327404 TUZ327404 UEV327404 UOR327404 UYN327404 VIJ327404 VSF327404 WCB327404 WLX327404 WVT327404 JH392940 TD392940 ACZ392940 AMV392940 AWR392940 BGN392940 BQJ392940 CAF392940 CKB392940 CTX392940 DDT392940 DNP392940 DXL392940 EHH392940 ERD392940 FAZ392940 FKV392940 FUR392940 GEN392940 GOJ392940 GYF392940 HIB392940 HRX392940 IBT392940 ILP392940 IVL392940 JFH392940 JPD392940 JYZ392940 KIV392940 KSR392940 LCN392940 LMJ392940 LWF392940 MGB392940 MPX392940 MZT392940 NJP392940 NTL392940 ODH392940 OND392940 OWZ392940 PGV392940 PQR392940 QAN392940 QKJ392940 QUF392940 REB392940 RNX392940 RXT392940 SHP392940 SRL392940 TBH392940 TLD392940 TUZ392940 UEV392940 UOR392940 UYN392940 VIJ392940 VSF392940 WCB392940 WLX392940 WVT392940 JH458476 TD458476 ACZ458476 AMV458476 AWR458476 BGN458476 BQJ458476 CAF458476 CKB458476 CTX458476 DDT458476 DNP458476 DXL458476 EHH458476 ERD458476 FAZ458476 FKV458476 FUR458476 GEN458476 GOJ458476 GYF458476 HIB458476 HRX458476 IBT458476 ILP458476 IVL458476 JFH458476 JPD458476 JYZ458476 KIV458476 KSR458476 LCN458476 LMJ458476 LWF458476 MGB458476 MPX458476 MZT458476 NJP458476 NTL458476 ODH458476 OND458476 OWZ458476 PGV458476 PQR458476 QAN458476 QKJ458476 QUF458476 REB458476 RNX458476 RXT458476 SHP458476 SRL458476 TBH458476 TLD458476 TUZ458476 UEV458476 UOR458476 UYN458476 VIJ458476 VSF458476 WCB458476 WLX458476 WVT458476 JH524012 TD524012 ACZ524012 AMV524012 AWR524012 BGN524012 BQJ524012 CAF524012 CKB524012 CTX524012 DDT524012 DNP524012 DXL524012 EHH524012 ERD524012 FAZ524012 FKV524012 FUR524012 GEN524012 GOJ524012 GYF524012 HIB524012 HRX524012 IBT524012 ILP524012 IVL524012 JFH524012 JPD524012 JYZ524012 KIV524012 KSR524012 LCN524012 LMJ524012 LWF524012 MGB524012 MPX524012 MZT524012 NJP524012 NTL524012 ODH524012 OND524012 OWZ524012 PGV524012 PQR524012 QAN524012 QKJ524012 QUF524012 REB524012 RNX524012 RXT524012 SHP524012 SRL524012 TBH524012 TLD524012 TUZ524012 UEV524012 UOR524012 UYN524012 VIJ524012 VSF524012 WCB524012 WLX524012 WVT524012 JH589548 TD589548 ACZ589548 AMV589548 AWR589548 BGN589548 BQJ589548 CAF589548 CKB589548 CTX589548 DDT589548 DNP589548 DXL589548 EHH589548 ERD589548 FAZ589548 FKV589548 FUR589548 GEN589548 GOJ589548 GYF589548 HIB589548 HRX589548 IBT589548 ILP589548 IVL589548 JFH589548 JPD589548 JYZ589548 KIV589548 KSR589548 LCN589548 LMJ589548 LWF589548 MGB589548 MPX589548 MZT589548 NJP589548 NTL589548 ODH589548 OND589548 OWZ589548 PGV589548 PQR589548 QAN589548 QKJ589548 QUF589548 REB589548 RNX589548 RXT589548 SHP589548 SRL589548 TBH589548 TLD589548 TUZ589548 UEV589548 UOR589548 UYN589548 VIJ589548 VSF589548 WCB589548 WLX589548 WVT589548 JH655084 TD655084 ACZ655084 AMV655084 AWR655084 BGN655084 BQJ655084 CAF655084 CKB655084 CTX655084 DDT655084 DNP655084 DXL655084 EHH655084 ERD655084 FAZ655084 FKV655084 FUR655084 GEN655084 GOJ655084 GYF655084 HIB655084 HRX655084 IBT655084 ILP655084 IVL655084 JFH655084 JPD655084 JYZ655084 KIV655084 KSR655084 LCN655084 LMJ655084 LWF655084 MGB655084 MPX655084 MZT655084 NJP655084 NTL655084 ODH655084 OND655084 OWZ655084 PGV655084 PQR655084 QAN655084 QKJ655084 QUF655084 REB655084 RNX655084 RXT655084 SHP655084 SRL655084 TBH655084 TLD655084 TUZ655084 UEV655084 UOR655084 UYN655084 VIJ655084 VSF655084 WCB655084 WLX655084 WVT655084 JH720620 TD720620 ACZ720620 AMV720620 AWR720620 BGN720620 BQJ720620 CAF720620 CKB720620 CTX720620 DDT720620 DNP720620 DXL720620 EHH720620 ERD720620 FAZ720620 FKV720620 FUR720620 GEN720620 GOJ720620 GYF720620 HIB720620 HRX720620 IBT720620 ILP720620 IVL720620 JFH720620 JPD720620 JYZ720620 KIV720620 KSR720620 LCN720620 LMJ720620 LWF720620 MGB720620 MPX720620 MZT720620 NJP720620 NTL720620 ODH720620 OND720620 OWZ720620 PGV720620 PQR720620 QAN720620 QKJ720620 QUF720620 REB720620 RNX720620 RXT720620 SHP720620 SRL720620 TBH720620 TLD720620 TUZ720620 UEV720620 UOR720620 UYN720620 VIJ720620 VSF720620 WCB720620 WLX720620 WVT720620 JH786156 TD786156 ACZ786156 AMV786156 AWR786156 BGN786156 BQJ786156 CAF786156 CKB786156 CTX786156 DDT786156 DNP786156 DXL786156 EHH786156 ERD786156 FAZ786156 FKV786156 FUR786156 GEN786156 GOJ786156 GYF786156 HIB786156 HRX786156 IBT786156 ILP786156 IVL786156 JFH786156 JPD786156 JYZ786156 KIV786156 KSR786156 LCN786156 LMJ786156 LWF786156 MGB786156 MPX786156 MZT786156 NJP786156 NTL786156 ODH786156 OND786156 OWZ786156 PGV786156 PQR786156 QAN786156 QKJ786156 QUF786156 REB786156 RNX786156 RXT786156 SHP786156 SRL786156 TBH786156 TLD786156 TUZ786156 UEV786156 UOR786156 UYN786156 VIJ786156 VSF786156 WCB786156 WLX786156 WVT786156 JH851692 TD851692 ACZ851692 AMV851692 AWR851692 BGN851692 BQJ851692 CAF851692 CKB851692 CTX851692 DDT851692 DNP851692 DXL851692 EHH851692 ERD851692 FAZ851692 FKV851692 FUR851692 GEN851692 GOJ851692 GYF851692 HIB851692 HRX851692 IBT851692 ILP851692 IVL851692 JFH851692 JPD851692 JYZ851692 KIV851692 KSR851692 LCN851692 LMJ851692 LWF851692 MGB851692 MPX851692 MZT851692 NJP851692 NTL851692 ODH851692 OND851692 OWZ851692 PGV851692 PQR851692 QAN851692 QKJ851692 QUF851692 REB851692 RNX851692 RXT851692 SHP851692 SRL851692 TBH851692 TLD851692 TUZ851692 UEV851692 UOR851692 UYN851692 VIJ851692 VSF851692 WCB851692 WLX851692 WVT851692 JH917228 TD917228 ACZ917228 AMV917228 AWR917228 BGN917228 BQJ917228 CAF917228 CKB917228 CTX917228 DDT917228 DNP917228 DXL917228 EHH917228 ERD917228 FAZ917228 FKV917228 FUR917228 GEN917228 GOJ917228 GYF917228 HIB917228 HRX917228 IBT917228 ILP917228 IVL917228 JFH917228 JPD917228 JYZ917228 KIV917228 KSR917228 LCN917228 LMJ917228 LWF917228 MGB917228 MPX917228 MZT917228 NJP917228 NTL917228 ODH917228 OND917228 OWZ917228 PGV917228 PQR917228 QAN917228 QKJ917228 QUF917228 REB917228 RNX917228 RXT917228 SHP917228 SRL917228 TBH917228 TLD917228 TUZ917228 UEV917228 UOR917228 UYN917228 VIJ917228 VSF917228 WCB917228 WLX917228 WVT917228 JH982764 TD982764 ACZ982764 AMV982764 AWR982764 BGN982764 BQJ982764 CAF982764 CKB982764 CTX982764 DDT982764 DNP982764 DXL982764 EHH982764 ERD982764 FAZ982764 FKV982764 FUR982764 GEN982764 GOJ982764 GYF982764 HIB982764 HRX982764 IBT982764 ILP982764 IVL982764 JFH982764 JPD982764 JYZ982764 KIV982764 KSR982764 LCN982764 LMJ982764 LWF982764 MGB982764 MPX982764 MZT982764 NJP982764 NTL982764 ODH982764 OND982764 OWZ982764 PGV982764 PQR982764 QAN982764 QKJ982764 QUF982764 REB982764 RNX982764 RXT982764 SHP982764 SRL982764 TBH982764 TLD982764 TUZ982764 UEV982764 UOR982764 UYN982764 VIJ982764 VSF982764 WCB982764 WLX982764">
      <formula1>0</formula1>
      <formula2>1</formula2>
    </dataValidation>
    <dataValidation type="decimal" operator="greaterThan" allowBlank="1" showInputMessage="1" showErrorMessage="1" sqref="WVT982762 O65258 O982762 O917226 O851690 O786154 O720618 O655082 O589546 O524010 O458474 O392938 O327402 O261866 O196330 O130794 JH65258 TD65258 ACZ65258 AMV65258 AWR65258 BGN65258 BQJ65258 CAF65258 CKB65258 CTX65258 DDT65258 DNP65258 DXL65258 EHH65258 ERD65258 FAZ65258 FKV65258 FUR65258 GEN65258 GOJ65258 GYF65258 HIB65258 HRX65258 IBT65258 ILP65258 IVL65258 JFH65258 JPD65258 JYZ65258 KIV65258 KSR65258 LCN65258 LMJ65258 LWF65258 MGB65258 MPX65258 MZT65258 NJP65258 NTL65258 ODH65258 OND65258 OWZ65258 PGV65258 PQR65258 QAN65258 QKJ65258 QUF65258 REB65258 RNX65258 RXT65258 SHP65258 SRL65258 TBH65258 TLD65258 TUZ65258 UEV65258 UOR65258 UYN65258 VIJ65258 VSF65258 WCB65258 WLX65258 WVT65258 JH130794 TD130794 ACZ130794 AMV130794 AWR130794 BGN130794 BQJ130794 CAF130794 CKB130794 CTX130794 DDT130794 DNP130794 DXL130794 EHH130794 ERD130794 FAZ130794 FKV130794 FUR130794 GEN130794 GOJ130794 GYF130794 HIB130794 HRX130794 IBT130794 ILP130794 IVL130794 JFH130794 JPD130794 JYZ130794 KIV130794 KSR130794 LCN130794 LMJ130794 LWF130794 MGB130794 MPX130794 MZT130794 NJP130794 NTL130794 ODH130794 OND130794 OWZ130794 PGV130794 PQR130794 QAN130794 QKJ130794 QUF130794 REB130794 RNX130794 RXT130794 SHP130794 SRL130794 TBH130794 TLD130794 TUZ130794 UEV130794 UOR130794 UYN130794 VIJ130794 VSF130794 WCB130794 WLX130794 WVT130794 JH196330 TD196330 ACZ196330 AMV196330 AWR196330 BGN196330 BQJ196330 CAF196330 CKB196330 CTX196330 DDT196330 DNP196330 DXL196330 EHH196330 ERD196330 FAZ196330 FKV196330 FUR196330 GEN196330 GOJ196330 GYF196330 HIB196330 HRX196330 IBT196330 ILP196330 IVL196330 JFH196330 JPD196330 JYZ196330 KIV196330 KSR196330 LCN196330 LMJ196330 LWF196330 MGB196330 MPX196330 MZT196330 NJP196330 NTL196330 ODH196330 OND196330 OWZ196330 PGV196330 PQR196330 QAN196330 QKJ196330 QUF196330 REB196330 RNX196330 RXT196330 SHP196330 SRL196330 TBH196330 TLD196330 TUZ196330 UEV196330 UOR196330 UYN196330 VIJ196330 VSF196330 WCB196330 WLX196330 WVT196330 JH261866 TD261866 ACZ261866 AMV261866 AWR261866 BGN261866 BQJ261866 CAF261866 CKB261866 CTX261866 DDT261866 DNP261866 DXL261866 EHH261866 ERD261866 FAZ261866 FKV261866 FUR261866 GEN261866 GOJ261866 GYF261866 HIB261866 HRX261866 IBT261866 ILP261866 IVL261866 JFH261866 JPD261866 JYZ261866 KIV261866 KSR261866 LCN261866 LMJ261866 LWF261866 MGB261866 MPX261866 MZT261866 NJP261866 NTL261866 ODH261866 OND261866 OWZ261866 PGV261866 PQR261866 QAN261866 QKJ261866 QUF261866 REB261866 RNX261866 RXT261866 SHP261866 SRL261866 TBH261866 TLD261866 TUZ261866 UEV261866 UOR261866 UYN261866 VIJ261866 VSF261866 WCB261866 WLX261866 WVT261866 JH327402 TD327402 ACZ327402 AMV327402 AWR327402 BGN327402 BQJ327402 CAF327402 CKB327402 CTX327402 DDT327402 DNP327402 DXL327402 EHH327402 ERD327402 FAZ327402 FKV327402 FUR327402 GEN327402 GOJ327402 GYF327402 HIB327402 HRX327402 IBT327402 ILP327402 IVL327402 JFH327402 JPD327402 JYZ327402 KIV327402 KSR327402 LCN327402 LMJ327402 LWF327402 MGB327402 MPX327402 MZT327402 NJP327402 NTL327402 ODH327402 OND327402 OWZ327402 PGV327402 PQR327402 QAN327402 QKJ327402 QUF327402 REB327402 RNX327402 RXT327402 SHP327402 SRL327402 TBH327402 TLD327402 TUZ327402 UEV327402 UOR327402 UYN327402 VIJ327402 VSF327402 WCB327402 WLX327402 WVT327402 JH392938 TD392938 ACZ392938 AMV392938 AWR392938 BGN392938 BQJ392938 CAF392938 CKB392938 CTX392938 DDT392938 DNP392938 DXL392938 EHH392938 ERD392938 FAZ392938 FKV392938 FUR392938 GEN392938 GOJ392938 GYF392938 HIB392938 HRX392938 IBT392938 ILP392938 IVL392938 JFH392938 JPD392938 JYZ392938 KIV392938 KSR392938 LCN392938 LMJ392938 LWF392938 MGB392938 MPX392938 MZT392938 NJP392938 NTL392938 ODH392938 OND392938 OWZ392938 PGV392938 PQR392938 QAN392938 QKJ392938 QUF392938 REB392938 RNX392938 RXT392938 SHP392938 SRL392938 TBH392938 TLD392938 TUZ392938 UEV392938 UOR392938 UYN392938 VIJ392938 VSF392938 WCB392938 WLX392938 WVT392938 JH458474 TD458474 ACZ458474 AMV458474 AWR458474 BGN458474 BQJ458474 CAF458474 CKB458474 CTX458474 DDT458474 DNP458474 DXL458474 EHH458474 ERD458474 FAZ458474 FKV458474 FUR458474 GEN458474 GOJ458474 GYF458474 HIB458474 HRX458474 IBT458474 ILP458474 IVL458474 JFH458474 JPD458474 JYZ458474 KIV458474 KSR458474 LCN458474 LMJ458474 LWF458474 MGB458474 MPX458474 MZT458474 NJP458474 NTL458474 ODH458474 OND458474 OWZ458474 PGV458474 PQR458474 QAN458474 QKJ458474 QUF458474 REB458474 RNX458474 RXT458474 SHP458474 SRL458474 TBH458474 TLD458474 TUZ458474 UEV458474 UOR458474 UYN458474 VIJ458474 VSF458474 WCB458474 WLX458474 WVT458474 JH524010 TD524010 ACZ524010 AMV524010 AWR524010 BGN524010 BQJ524010 CAF524010 CKB524010 CTX524010 DDT524010 DNP524010 DXL524010 EHH524010 ERD524010 FAZ524010 FKV524010 FUR524010 GEN524010 GOJ524010 GYF524010 HIB524010 HRX524010 IBT524010 ILP524010 IVL524010 JFH524010 JPD524010 JYZ524010 KIV524010 KSR524010 LCN524010 LMJ524010 LWF524010 MGB524010 MPX524010 MZT524010 NJP524010 NTL524010 ODH524010 OND524010 OWZ524010 PGV524010 PQR524010 QAN524010 QKJ524010 QUF524010 REB524010 RNX524010 RXT524010 SHP524010 SRL524010 TBH524010 TLD524010 TUZ524010 UEV524010 UOR524010 UYN524010 VIJ524010 VSF524010 WCB524010 WLX524010 WVT524010 JH589546 TD589546 ACZ589546 AMV589546 AWR589546 BGN589546 BQJ589546 CAF589546 CKB589546 CTX589546 DDT589546 DNP589546 DXL589546 EHH589546 ERD589546 FAZ589546 FKV589546 FUR589546 GEN589546 GOJ589546 GYF589546 HIB589546 HRX589546 IBT589546 ILP589546 IVL589546 JFH589546 JPD589546 JYZ589546 KIV589546 KSR589546 LCN589546 LMJ589546 LWF589546 MGB589546 MPX589546 MZT589546 NJP589546 NTL589546 ODH589546 OND589546 OWZ589546 PGV589546 PQR589546 QAN589546 QKJ589546 QUF589546 REB589546 RNX589546 RXT589546 SHP589546 SRL589546 TBH589546 TLD589546 TUZ589546 UEV589546 UOR589546 UYN589546 VIJ589546 VSF589546 WCB589546 WLX589546 WVT589546 JH655082 TD655082 ACZ655082 AMV655082 AWR655082 BGN655082 BQJ655082 CAF655082 CKB655082 CTX655082 DDT655082 DNP655082 DXL655082 EHH655082 ERD655082 FAZ655082 FKV655082 FUR655082 GEN655082 GOJ655082 GYF655082 HIB655082 HRX655082 IBT655082 ILP655082 IVL655082 JFH655082 JPD655082 JYZ655082 KIV655082 KSR655082 LCN655082 LMJ655082 LWF655082 MGB655082 MPX655082 MZT655082 NJP655082 NTL655082 ODH655082 OND655082 OWZ655082 PGV655082 PQR655082 QAN655082 QKJ655082 QUF655082 REB655082 RNX655082 RXT655082 SHP655082 SRL655082 TBH655082 TLD655082 TUZ655082 UEV655082 UOR655082 UYN655082 VIJ655082 VSF655082 WCB655082 WLX655082 WVT655082 JH720618 TD720618 ACZ720618 AMV720618 AWR720618 BGN720618 BQJ720618 CAF720618 CKB720618 CTX720618 DDT720618 DNP720618 DXL720618 EHH720618 ERD720618 FAZ720618 FKV720618 FUR720618 GEN720618 GOJ720618 GYF720618 HIB720618 HRX720618 IBT720618 ILP720618 IVL720618 JFH720618 JPD720618 JYZ720618 KIV720618 KSR720618 LCN720618 LMJ720618 LWF720618 MGB720618 MPX720618 MZT720618 NJP720618 NTL720618 ODH720618 OND720618 OWZ720618 PGV720618 PQR720618 QAN720618 QKJ720618 QUF720618 REB720618 RNX720618 RXT720618 SHP720618 SRL720618 TBH720618 TLD720618 TUZ720618 UEV720618 UOR720618 UYN720618 VIJ720618 VSF720618 WCB720618 WLX720618 WVT720618 JH786154 TD786154 ACZ786154 AMV786154 AWR786154 BGN786154 BQJ786154 CAF786154 CKB786154 CTX786154 DDT786154 DNP786154 DXL786154 EHH786154 ERD786154 FAZ786154 FKV786154 FUR786154 GEN786154 GOJ786154 GYF786154 HIB786154 HRX786154 IBT786154 ILP786154 IVL786154 JFH786154 JPD786154 JYZ786154 KIV786154 KSR786154 LCN786154 LMJ786154 LWF786154 MGB786154 MPX786154 MZT786154 NJP786154 NTL786154 ODH786154 OND786154 OWZ786154 PGV786154 PQR786154 QAN786154 QKJ786154 QUF786154 REB786154 RNX786154 RXT786154 SHP786154 SRL786154 TBH786154 TLD786154 TUZ786154 UEV786154 UOR786154 UYN786154 VIJ786154 VSF786154 WCB786154 WLX786154 WVT786154 JH851690 TD851690 ACZ851690 AMV851690 AWR851690 BGN851690 BQJ851690 CAF851690 CKB851690 CTX851690 DDT851690 DNP851690 DXL851690 EHH851690 ERD851690 FAZ851690 FKV851690 FUR851690 GEN851690 GOJ851690 GYF851690 HIB851690 HRX851690 IBT851690 ILP851690 IVL851690 JFH851690 JPD851690 JYZ851690 KIV851690 KSR851690 LCN851690 LMJ851690 LWF851690 MGB851690 MPX851690 MZT851690 NJP851690 NTL851690 ODH851690 OND851690 OWZ851690 PGV851690 PQR851690 QAN851690 QKJ851690 QUF851690 REB851690 RNX851690 RXT851690 SHP851690 SRL851690 TBH851690 TLD851690 TUZ851690 UEV851690 UOR851690 UYN851690 VIJ851690 VSF851690 WCB851690 WLX851690 WVT851690 JH917226 TD917226 ACZ917226 AMV917226 AWR917226 BGN917226 BQJ917226 CAF917226 CKB917226 CTX917226 DDT917226 DNP917226 DXL917226 EHH917226 ERD917226 FAZ917226 FKV917226 FUR917226 GEN917226 GOJ917226 GYF917226 HIB917226 HRX917226 IBT917226 ILP917226 IVL917226 JFH917226 JPD917226 JYZ917226 KIV917226 KSR917226 LCN917226 LMJ917226 LWF917226 MGB917226 MPX917226 MZT917226 NJP917226 NTL917226 ODH917226 OND917226 OWZ917226 PGV917226 PQR917226 QAN917226 QKJ917226 QUF917226 REB917226 RNX917226 RXT917226 SHP917226 SRL917226 TBH917226 TLD917226 TUZ917226 UEV917226 UOR917226 UYN917226 VIJ917226 VSF917226 WCB917226 WLX917226 WVT917226 JH982762 TD982762 ACZ982762 AMV982762 AWR982762 BGN982762 BQJ982762 CAF982762 CKB982762 CTX982762 DDT982762 DNP982762 DXL982762 EHH982762 ERD982762 FAZ982762 FKV982762 FUR982762 GEN982762 GOJ982762 GYF982762 HIB982762 HRX982762 IBT982762 ILP982762 IVL982762 JFH982762 JPD982762 JYZ982762 KIV982762 KSR982762 LCN982762 LMJ982762 LWF982762 MGB982762 MPX982762 MZT982762 NJP982762 NTL982762 ODH982762 OND982762 OWZ982762 PGV982762 PQR982762 QAN982762 QKJ982762 QUF982762 REB982762 RNX982762 RXT982762 SHP982762 SRL982762 TBH982762 TLD982762 TUZ982762 UEV982762 UOR982762 UYN982762 VIJ982762 VSF982762 WCB982762 WLX982762 WVT10 WLX10 WCB10 VSF10 VIJ10 UYN10 UOR10 UEV10 TUZ10 TLD10 TBH10 SRL10 SHP10 RXT10 RNX10 REB10 QUF10 QKJ10 QAN10 PQR10 PGV10 OWZ10 OND10 ODH10 NTL10 NJP10 MZT10 MPX10 MGB10 LWF10 LMJ10 LCN10 KSR10 KIV10 JYZ10 JPD10 JFH10 IVL10 ILP10 IBT10 HRX10 HIB10 GYF10 GOJ10 GEN10 FUR10 FKV10 FAZ10 ERD10 EHH10 DXL10 DNP10 DDT10 CTX10 CKB10 CAF10 BQJ10 BGN10 AWR10 AMV10 ACZ10 TD10 JH10 O10">
      <formula1>0</formula1>
    </dataValidation>
  </dataValidations>
  <pageMargins left="0.15748031496062992" right="0.15748031496062992" top="0.74803149606299213" bottom="0.74803149606299213" header="0.31496062992125984" footer="0.31496062992125984"/>
  <pageSetup paperSize="14" scale="5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H13"/>
  <sheetViews>
    <sheetView zoomScale="60" zoomScaleNormal="60" workbookViewId="0">
      <pane xSplit="1" ySplit="11" topLeftCell="E12" activePane="bottomRight" state="frozen"/>
      <selection activeCell="C8" sqref="C1:C1048576"/>
      <selection pane="topRight" activeCell="C8" sqref="C1:C1048576"/>
      <selection pane="bottomLeft" activeCell="C8" sqref="C1:C1048576"/>
      <selection pane="bottomRight" activeCell="C8" sqref="C1:C1048576"/>
    </sheetView>
  </sheetViews>
  <sheetFormatPr baseColWidth="10" defaultRowHeight="12" x14ac:dyDescent="0.2"/>
  <cols>
    <col min="1" max="1" width="9.5703125" style="276" customWidth="1"/>
    <col min="2" max="2" width="9.85546875" style="276" customWidth="1"/>
    <col min="3" max="3" width="46.85546875" style="275" customWidth="1"/>
    <col min="4" max="5" width="21.7109375" style="275" customWidth="1"/>
    <col min="6" max="6" width="30.28515625" style="275" customWidth="1"/>
    <col min="7" max="7" width="25.85546875" style="275" customWidth="1"/>
    <col min="8" max="8" width="22.42578125" style="275" customWidth="1"/>
    <col min="9" max="9" width="14.140625" style="275" customWidth="1"/>
    <col min="10" max="10" width="11.42578125" style="275" customWidth="1"/>
    <col min="11" max="11" width="15.7109375" style="275" customWidth="1"/>
    <col min="12" max="12" width="13.140625" style="275" customWidth="1"/>
    <col min="13" max="13" width="11.28515625" style="275" customWidth="1"/>
    <col min="14" max="14" width="20.42578125" style="275" customWidth="1"/>
    <col min="15" max="15" width="12.42578125" style="275" customWidth="1"/>
    <col min="16" max="16" width="12.85546875" style="276" customWidth="1"/>
    <col min="17" max="17" width="11.28515625" style="276" customWidth="1"/>
    <col min="18" max="18" width="13.140625" style="276" customWidth="1"/>
    <col min="19" max="19" width="10.140625" style="276" customWidth="1"/>
    <col min="20" max="20" width="10.5703125" style="275" customWidth="1"/>
    <col min="21" max="21" width="9.85546875" style="275" customWidth="1"/>
    <col min="22" max="22" width="50.28515625" style="275" customWidth="1"/>
    <col min="23" max="24" width="2.28515625" style="275" customWidth="1"/>
    <col min="25" max="25" width="14.7109375" style="276" customWidth="1"/>
    <col min="26" max="26" width="14.42578125" style="275" customWidth="1"/>
    <col min="27" max="27" width="15.85546875" style="275" hidden="1" customWidth="1"/>
    <col min="28" max="28" width="15.7109375" style="275" customWidth="1"/>
    <col min="29" max="29" width="11.42578125" style="275"/>
    <col min="30" max="30" width="12.7109375" style="275" bestFit="1" customWidth="1"/>
    <col min="31" max="31" width="3.42578125" style="275" customWidth="1"/>
    <col min="32" max="36" width="11.42578125" style="275"/>
    <col min="37" max="37" width="16.85546875" style="275" customWidth="1"/>
    <col min="38" max="38" width="16.140625" style="275" customWidth="1"/>
    <col min="39" max="253" width="11.42578125" style="275"/>
    <col min="254" max="254" width="9.5703125" style="275" customWidth="1"/>
    <col min="255" max="255" width="9.85546875" style="275" customWidth="1"/>
    <col min="256" max="256" width="49.140625" style="275" customWidth="1"/>
    <col min="257" max="258" width="21.7109375" style="275" customWidth="1"/>
    <col min="259" max="259" width="32.85546875" style="275" customWidth="1"/>
    <col min="260" max="260" width="25.5703125" style="275" customWidth="1"/>
    <col min="261" max="261" width="26.5703125" style="275" customWidth="1"/>
    <col min="262" max="262" width="16" style="275" customWidth="1"/>
    <col min="263" max="263" width="12.7109375" style="275" customWidth="1"/>
    <col min="264" max="264" width="11.140625" style="275" customWidth="1"/>
    <col min="265" max="265" width="11.5703125" style="275" customWidth="1"/>
    <col min="266" max="266" width="11.28515625" style="275" customWidth="1"/>
    <col min="267" max="267" width="29" style="275" customWidth="1"/>
    <col min="268" max="268" width="12.42578125" style="275" customWidth="1"/>
    <col min="269" max="269" width="12.85546875" style="275" customWidth="1"/>
    <col min="270" max="270" width="11.28515625" style="275" customWidth="1"/>
    <col min="271" max="271" width="14.42578125" style="275" customWidth="1"/>
    <col min="272" max="272" width="10.140625" style="275" customWidth="1"/>
    <col min="273" max="273" width="10.5703125" style="275" customWidth="1"/>
    <col min="274" max="274" width="9.85546875" style="275" customWidth="1"/>
    <col min="275" max="275" width="50.28515625" style="275" customWidth="1"/>
    <col min="276" max="509" width="11.42578125" style="275"/>
    <col min="510" max="510" width="9.5703125" style="275" customWidth="1"/>
    <col min="511" max="511" width="9.85546875" style="275" customWidth="1"/>
    <col min="512" max="512" width="49.140625" style="275" customWidth="1"/>
    <col min="513" max="514" width="21.7109375" style="275" customWidth="1"/>
    <col min="515" max="515" width="32.85546875" style="275" customWidth="1"/>
    <col min="516" max="516" width="25.5703125" style="275" customWidth="1"/>
    <col min="517" max="517" width="26.5703125" style="275" customWidth="1"/>
    <col min="518" max="518" width="16" style="275" customWidth="1"/>
    <col min="519" max="519" width="12.7109375" style="275" customWidth="1"/>
    <col min="520" max="520" width="11.140625" style="275" customWidth="1"/>
    <col min="521" max="521" width="11.5703125" style="275" customWidth="1"/>
    <col min="522" max="522" width="11.28515625" style="275" customWidth="1"/>
    <col min="523" max="523" width="29" style="275" customWidth="1"/>
    <col min="524" max="524" width="12.42578125" style="275" customWidth="1"/>
    <col min="525" max="525" width="12.85546875" style="275" customWidth="1"/>
    <col min="526" max="526" width="11.28515625" style="275" customWidth="1"/>
    <col min="527" max="527" width="14.42578125" style="275" customWidth="1"/>
    <col min="528" max="528" width="10.140625" style="275" customWidth="1"/>
    <col min="529" max="529" width="10.5703125" style="275" customWidth="1"/>
    <col min="530" max="530" width="9.85546875" style="275" customWidth="1"/>
    <col min="531" max="531" width="50.28515625" style="275" customWidth="1"/>
    <col min="532" max="765" width="11.42578125" style="275"/>
    <col min="766" max="766" width="9.5703125" style="275" customWidth="1"/>
    <col min="767" max="767" width="9.85546875" style="275" customWidth="1"/>
    <col min="768" max="768" width="49.140625" style="275" customWidth="1"/>
    <col min="769" max="770" width="21.7109375" style="275" customWidth="1"/>
    <col min="771" max="771" width="32.85546875" style="275" customWidth="1"/>
    <col min="772" max="772" width="25.5703125" style="275" customWidth="1"/>
    <col min="773" max="773" width="26.5703125" style="275" customWidth="1"/>
    <col min="774" max="774" width="16" style="275" customWidth="1"/>
    <col min="775" max="775" width="12.7109375" style="275" customWidth="1"/>
    <col min="776" max="776" width="11.140625" style="275" customWidth="1"/>
    <col min="777" max="777" width="11.5703125" style="275" customWidth="1"/>
    <col min="778" max="778" width="11.28515625" style="275" customWidth="1"/>
    <col min="779" max="779" width="29" style="275" customWidth="1"/>
    <col min="780" max="780" width="12.42578125" style="275" customWidth="1"/>
    <col min="781" max="781" width="12.85546875" style="275" customWidth="1"/>
    <col min="782" max="782" width="11.28515625" style="275" customWidth="1"/>
    <col min="783" max="783" width="14.42578125" style="275" customWidth="1"/>
    <col min="784" max="784" width="10.140625" style="275" customWidth="1"/>
    <col min="785" max="785" width="10.5703125" style="275" customWidth="1"/>
    <col min="786" max="786" width="9.85546875" style="275" customWidth="1"/>
    <col min="787" max="787" width="50.28515625" style="275" customWidth="1"/>
    <col min="788" max="1021" width="11.42578125" style="275"/>
    <col min="1022" max="1022" width="9.5703125" style="275" customWidth="1"/>
    <col min="1023" max="1023" width="9.85546875" style="275" customWidth="1"/>
    <col min="1024" max="1024" width="49.140625" style="275" customWidth="1"/>
    <col min="1025" max="1026" width="21.7109375" style="275" customWidth="1"/>
    <col min="1027" max="1027" width="32.85546875" style="275" customWidth="1"/>
    <col min="1028" max="1028" width="25.5703125" style="275" customWidth="1"/>
    <col min="1029" max="1029" width="26.5703125" style="275" customWidth="1"/>
    <col min="1030" max="1030" width="16" style="275" customWidth="1"/>
    <col min="1031" max="1031" width="12.7109375" style="275" customWidth="1"/>
    <col min="1032" max="1032" width="11.140625" style="275" customWidth="1"/>
    <col min="1033" max="1033" width="11.5703125" style="275" customWidth="1"/>
    <col min="1034" max="1034" width="11.28515625" style="275" customWidth="1"/>
    <col min="1035" max="1035" width="29" style="275" customWidth="1"/>
    <col min="1036" max="1036" width="12.42578125" style="275" customWidth="1"/>
    <col min="1037" max="1037" width="12.85546875" style="275" customWidth="1"/>
    <col min="1038" max="1038" width="11.28515625" style="275" customWidth="1"/>
    <col min="1039" max="1039" width="14.42578125" style="275" customWidth="1"/>
    <col min="1040" max="1040" width="10.140625" style="275" customWidth="1"/>
    <col min="1041" max="1041" width="10.5703125" style="275" customWidth="1"/>
    <col min="1042" max="1042" width="9.85546875" style="275" customWidth="1"/>
    <col min="1043" max="1043" width="50.28515625" style="275" customWidth="1"/>
    <col min="1044" max="1277" width="11.42578125" style="275"/>
    <col min="1278" max="1278" width="9.5703125" style="275" customWidth="1"/>
    <col min="1279" max="1279" width="9.85546875" style="275" customWidth="1"/>
    <col min="1280" max="1280" width="49.140625" style="275" customWidth="1"/>
    <col min="1281" max="1282" width="21.7109375" style="275" customWidth="1"/>
    <col min="1283" max="1283" width="32.85546875" style="275" customWidth="1"/>
    <col min="1284" max="1284" width="25.5703125" style="275" customWidth="1"/>
    <col min="1285" max="1285" width="26.5703125" style="275" customWidth="1"/>
    <col min="1286" max="1286" width="16" style="275" customWidth="1"/>
    <col min="1287" max="1287" width="12.7109375" style="275" customWidth="1"/>
    <col min="1288" max="1288" width="11.140625" style="275" customWidth="1"/>
    <col min="1289" max="1289" width="11.5703125" style="275" customWidth="1"/>
    <col min="1290" max="1290" width="11.28515625" style="275" customWidth="1"/>
    <col min="1291" max="1291" width="29" style="275" customWidth="1"/>
    <col min="1292" max="1292" width="12.42578125" style="275" customWidth="1"/>
    <col min="1293" max="1293" width="12.85546875" style="275" customWidth="1"/>
    <col min="1294" max="1294" width="11.28515625" style="275" customWidth="1"/>
    <col min="1295" max="1295" width="14.42578125" style="275" customWidth="1"/>
    <col min="1296" max="1296" width="10.140625" style="275" customWidth="1"/>
    <col min="1297" max="1297" width="10.5703125" style="275" customWidth="1"/>
    <col min="1298" max="1298" width="9.85546875" style="275" customWidth="1"/>
    <col min="1299" max="1299" width="50.28515625" style="275" customWidth="1"/>
    <col min="1300" max="1533" width="11.42578125" style="275"/>
    <col min="1534" max="1534" width="9.5703125" style="275" customWidth="1"/>
    <col min="1535" max="1535" width="9.85546875" style="275" customWidth="1"/>
    <col min="1536" max="1536" width="49.140625" style="275" customWidth="1"/>
    <col min="1537" max="1538" width="21.7109375" style="275" customWidth="1"/>
    <col min="1539" max="1539" width="32.85546875" style="275" customWidth="1"/>
    <col min="1540" max="1540" width="25.5703125" style="275" customWidth="1"/>
    <col min="1541" max="1541" width="26.5703125" style="275" customWidth="1"/>
    <col min="1542" max="1542" width="16" style="275" customWidth="1"/>
    <col min="1543" max="1543" width="12.7109375" style="275" customWidth="1"/>
    <col min="1544" max="1544" width="11.140625" style="275" customWidth="1"/>
    <col min="1545" max="1545" width="11.5703125" style="275" customWidth="1"/>
    <col min="1546" max="1546" width="11.28515625" style="275" customWidth="1"/>
    <col min="1547" max="1547" width="29" style="275" customWidth="1"/>
    <col min="1548" max="1548" width="12.42578125" style="275" customWidth="1"/>
    <col min="1549" max="1549" width="12.85546875" style="275" customWidth="1"/>
    <col min="1550" max="1550" width="11.28515625" style="275" customWidth="1"/>
    <col min="1551" max="1551" width="14.42578125" style="275" customWidth="1"/>
    <col min="1552" max="1552" width="10.140625" style="275" customWidth="1"/>
    <col min="1553" max="1553" width="10.5703125" style="275" customWidth="1"/>
    <col min="1554" max="1554" width="9.85546875" style="275" customWidth="1"/>
    <col min="1555" max="1555" width="50.28515625" style="275" customWidth="1"/>
    <col min="1556" max="1789" width="11.42578125" style="275"/>
    <col min="1790" max="1790" width="9.5703125" style="275" customWidth="1"/>
    <col min="1791" max="1791" width="9.85546875" style="275" customWidth="1"/>
    <col min="1792" max="1792" width="49.140625" style="275" customWidth="1"/>
    <col min="1793" max="1794" width="21.7109375" style="275" customWidth="1"/>
    <col min="1795" max="1795" width="32.85546875" style="275" customWidth="1"/>
    <col min="1796" max="1796" width="25.5703125" style="275" customWidth="1"/>
    <col min="1797" max="1797" width="26.5703125" style="275" customWidth="1"/>
    <col min="1798" max="1798" width="16" style="275" customWidth="1"/>
    <col min="1799" max="1799" width="12.7109375" style="275" customWidth="1"/>
    <col min="1800" max="1800" width="11.140625" style="275" customWidth="1"/>
    <col min="1801" max="1801" width="11.5703125" style="275" customWidth="1"/>
    <col min="1802" max="1802" width="11.28515625" style="275" customWidth="1"/>
    <col min="1803" max="1803" width="29" style="275" customWidth="1"/>
    <col min="1804" max="1804" width="12.42578125" style="275" customWidth="1"/>
    <col min="1805" max="1805" width="12.85546875" style="275" customWidth="1"/>
    <col min="1806" max="1806" width="11.28515625" style="275" customWidth="1"/>
    <col min="1807" max="1807" width="14.42578125" style="275" customWidth="1"/>
    <col min="1808" max="1808" width="10.140625" style="275" customWidth="1"/>
    <col min="1809" max="1809" width="10.5703125" style="275" customWidth="1"/>
    <col min="1810" max="1810" width="9.85546875" style="275" customWidth="1"/>
    <col min="1811" max="1811" width="50.28515625" style="275" customWidth="1"/>
    <col min="1812" max="2045" width="11.42578125" style="275"/>
    <col min="2046" max="2046" width="9.5703125" style="275" customWidth="1"/>
    <col min="2047" max="2047" width="9.85546875" style="275" customWidth="1"/>
    <col min="2048" max="2048" width="49.140625" style="275" customWidth="1"/>
    <col min="2049" max="2050" width="21.7109375" style="275" customWidth="1"/>
    <col min="2051" max="2051" width="32.85546875" style="275" customWidth="1"/>
    <col min="2052" max="2052" width="25.5703125" style="275" customWidth="1"/>
    <col min="2053" max="2053" width="26.5703125" style="275" customWidth="1"/>
    <col min="2054" max="2054" width="16" style="275" customWidth="1"/>
    <col min="2055" max="2055" width="12.7109375" style="275" customWidth="1"/>
    <col min="2056" max="2056" width="11.140625" style="275" customWidth="1"/>
    <col min="2057" max="2057" width="11.5703125" style="275" customWidth="1"/>
    <col min="2058" max="2058" width="11.28515625" style="275" customWidth="1"/>
    <col min="2059" max="2059" width="29" style="275" customWidth="1"/>
    <col min="2060" max="2060" width="12.42578125" style="275" customWidth="1"/>
    <col min="2061" max="2061" width="12.85546875" style="275" customWidth="1"/>
    <col min="2062" max="2062" width="11.28515625" style="275" customWidth="1"/>
    <col min="2063" max="2063" width="14.42578125" style="275" customWidth="1"/>
    <col min="2064" max="2064" width="10.140625" style="275" customWidth="1"/>
    <col min="2065" max="2065" width="10.5703125" style="275" customWidth="1"/>
    <col min="2066" max="2066" width="9.85546875" style="275" customWidth="1"/>
    <col min="2067" max="2067" width="50.28515625" style="275" customWidth="1"/>
    <col min="2068" max="2301" width="11.42578125" style="275"/>
    <col min="2302" max="2302" width="9.5703125" style="275" customWidth="1"/>
    <col min="2303" max="2303" width="9.85546875" style="275" customWidth="1"/>
    <col min="2304" max="2304" width="49.140625" style="275" customWidth="1"/>
    <col min="2305" max="2306" width="21.7109375" style="275" customWidth="1"/>
    <col min="2307" max="2307" width="32.85546875" style="275" customWidth="1"/>
    <col min="2308" max="2308" width="25.5703125" style="275" customWidth="1"/>
    <col min="2309" max="2309" width="26.5703125" style="275" customWidth="1"/>
    <col min="2310" max="2310" width="16" style="275" customWidth="1"/>
    <col min="2311" max="2311" width="12.7109375" style="275" customWidth="1"/>
    <col min="2312" max="2312" width="11.140625" style="275" customWidth="1"/>
    <col min="2313" max="2313" width="11.5703125" style="275" customWidth="1"/>
    <col min="2314" max="2314" width="11.28515625" style="275" customWidth="1"/>
    <col min="2315" max="2315" width="29" style="275" customWidth="1"/>
    <col min="2316" max="2316" width="12.42578125" style="275" customWidth="1"/>
    <col min="2317" max="2317" width="12.85546875" style="275" customWidth="1"/>
    <col min="2318" max="2318" width="11.28515625" style="275" customWidth="1"/>
    <col min="2319" max="2319" width="14.42578125" style="275" customWidth="1"/>
    <col min="2320" max="2320" width="10.140625" style="275" customWidth="1"/>
    <col min="2321" max="2321" width="10.5703125" style="275" customWidth="1"/>
    <col min="2322" max="2322" width="9.85546875" style="275" customWidth="1"/>
    <col min="2323" max="2323" width="50.28515625" style="275" customWidth="1"/>
    <col min="2324" max="2557" width="11.42578125" style="275"/>
    <col min="2558" max="2558" width="9.5703125" style="275" customWidth="1"/>
    <col min="2559" max="2559" width="9.85546875" style="275" customWidth="1"/>
    <col min="2560" max="2560" width="49.140625" style="275" customWidth="1"/>
    <col min="2561" max="2562" width="21.7109375" style="275" customWidth="1"/>
    <col min="2563" max="2563" width="32.85546875" style="275" customWidth="1"/>
    <col min="2564" max="2564" width="25.5703125" style="275" customWidth="1"/>
    <col min="2565" max="2565" width="26.5703125" style="275" customWidth="1"/>
    <col min="2566" max="2566" width="16" style="275" customWidth="1"/>
    <col min="2567" max="2567" width="12.7109375" style="275" customWidth="1"/>
    <col min="2568" max="2568" width="11.140625" style="275" customWidth="1"/>
    <col min="2569" max="2569" width="11.5703125" style="275" customWidth="1"/>
    <col min="2570" max="2570" width="11.28515625" style="275" customWidth="1"/>
    <col min="2571" max="2571" width="29" style="275" customWidth="1"/>
    <col min="2572" max="2572" width="12.42578125" style="275" customWidth="1"/>
    <col min="2573" max="2573" width="12.85546875" style="275" customWidth="1"/>
    <col min="2574" max="2574" width="11.28515625" style="275" customWidth="1"/>
    <col min="2575" max="2575" width="14.42578125" style="275" customWidth="1"/>
    <col min="2576" max="2576" width="10.140625" style="275" customWidth="1"/>
    <col min="2577" max="2577" width="10.5703125" style="275" customWidth="1"/>
    <col min="2578" max="2578" width="9.85546875" style="275" customWidth="1"/>
    <col min="2579" max="2579" width="50.28515625" style="275" customWidth="1"/>
    <col min="2580" max="2813" width="11.42578125" style="275"/>
    <col min="2814" max="2814" width="9.5703125" style="275" customWidth="1"/>
    <col min="2815" max="2815" width="9.85546875" style="275" customWidth="1"/>
    <col min="2816" max="2816" width="49.140625" style="275" customWidth="1"/>
    <col min="2817" max="2818" width="21.7109375" style="275" customWidth="1"/>
    <col min="2819" max="2819" width="32.85546875" style="275" customWidth="1"/>
    <col min="2820" max="2820" width="25.5703125" style="275" customWidth="1"/>
    <col min="2821" max="2821" width="26.5703125" style="275" customWidth="1"/>
    <col min="2822" max="2822" width="16" style="275" customWidth="1"/>
    <col min="2823" max="2823" width="12.7109375" style="275" customWidth="1"/>
    <col min="2824" max="2824" width="11.140625" style="275" customWidth="1"/>
    <col min="2825" max="2825" width="11.5703125" style="275" customWidth="1"/>
    <col min="2826" max="2826" width="11.28515625" style="275" customWidth="1"/>
    <col min="2827" max="2827" width="29" style="275" customWidth="1"/>
    <col min="2828" max="2828" width="12.42578125" style="275" customWidth="1"/>
    <col min="2829" max="2829" width="12.85546875" style="275" customWidth="1"/>
    <col min="2830" max="2830" width="11.28515625" style="275" customWidth="1"/>
    <col min="2831" max="2831" width="14.42578125" style="275" customWidth="1"/>
    <col min="2832" max="2832" width="10.140625" style="275" customWidth="1"/>
    <col min="2833" max="2833" width="10.5703125" style="275" customWidth="1"/>
    <col min="2834" max="2834" width="9.85546875" style="275" customWidth="1"/>
    <col min="2835" max="2835" width="50.28515625" style="275" customWidth="1"/>
    <col min="2836" max="3069" width="11.42578125" style="275"/>
    <col min="3070" max="3070" width="9.5703125" style="275" customWidth="1"/>
    <col min="3071" max="3071" width="9.85546875" style="275" customWidth="1"/>
    <col min="3072" max="3072" width="49.140625" style="275" customWidth="1"/>
    <col min="3073" max="3074" width="21.7109375" style="275" customWidth="1"/>
    <col min="3075" max="3075" width="32.85546875" style="275" customWidth="1"/>
    <col min="3076" max="3076" width="25.5703125" style="275" customWidth="1"/>
    <col min="3077" max="3077" width="26.5703125" style="275" customWidth="1"/>
    <col min="3078" max="3078" width="16" style="275" customWidth="1"/>
    <col min="3079" max="3079" width="12.7109375" style="275" customWidth="1"/>
    <col min="3080" max="3080" width="11.140625" style="275" customWidth="1"/>
    <col min="3081" max="3081" width="11.5703125" style="275" customWidth="1"/>
    <col min="3082" max="3082" width="11.28515625" style="275" customWidth="1"/>
    <col min="3083" max="3083" width="29" style="275" customWidth="1"/>
    <col min="3084" max="3084" width="12.42578125" style="275" customWidth="1"/>
    <col min="3085" max="3085" width="12.85546875" style="275" customWidth="1"/>
    <col min="3086" max="3086" width="11.28515625" style="275" customWidth="1"/>
    <col min="3087" max="3087" width="14.42578125" style="275" customWidth="1"/>
    <col min="3088" max="3088" width="10.140625" style="275" customWidth="1"/>
    <col min="3089" max="3089" width="10.5703125" style="275" customWidth="1"/>
    <col min="3090" max="3090" width="9.85546875" style="275" customWidth="1"/>
    <col min="3091" max="3091" width="50.28515625" style="275" customWidth="1"/>
    <col min="3092" max="3325" width="11.42578125" style="275"/>
    <col min="3326" max="3326" width="9.5703125" style="275" customWidth="1"/>
    <col min="3327" max="3327" width="9.85546875" style="275" customWidth="1"/>
    <col min="3328" max="3328" width="49.140625" style="275" customWidth="1"/>
    <col min="3329" max="3330" width="21.7109375" style="275" customWidth="1"/>
    <col min="3331" max="3331" width="32.85546875" style="275" customWidth="1"/>
    <col min="3332" max="3332" width="25.5703125" style="275" customWidth="1"/>
    <col min="3333" max="3333" width="26.5703125" style="275" customWidth="1"/>
    <col min="3334" max="3334" width="16" style="275" customWidth="1"/>
    <col min="3335" max="3335" width="12.7109375" style="275" customWidth="1"/>
    <col min="3336" max="3336" width="11.140625" style="275" customWidth="1"/>
    <col min="3337" max="3337" width="11.5703125" style="275" customWidth="1"/>
    <col min="3338" max="3338" width="11.28515625" style="275" customWidth="1"/>
    <col min="3339" max="3339" width="29" style="275" customWidth="1"/>
    <col min="3340" max="3340" width="12.42578125" style="275" customWidth="1"/>
    <col min="3341" max="3341" width="12.85546875" style="275" customWidth="1"/>
    <col min="3342" max="3342" width="11.28515625" style="275" customWidth="1"/>
    <col min="3343" max="3343" width="14.42578125" style="275" customWidth="1"/>
    <col min="3344" max="3344" width="10.140625" style="275" customWidth="1"/>
    <col min="3345" max="3345" width="10.5703125" style="275" customWidth="1"/>
    <col min="3346" max="3346" width="9.85546875" style="275" customWidth="1"/>
    <col min="3347" max="3347" width="50.28515625" style="275" customWidth="1"/>
    <col min="3348" max="3581" width="11.42578125" style="275"/>
    <col min="3582" max="3582" width="9.5703125" style="275" customWidth="1"/>
    <col min="3583" max="3583" width="9.85546875" style="275" customWidth="1"/>
    <col min="3584" max="3584" width="49.140625" style="275" customWidth="1"/>
    <col min="3585" max="3586" width="21.7109375" style="275" customWidth="1"/>
    <col min="3587" max="3587" width="32.85546875" style="275" customWidth="1"/>
    <col min="3588" max="3588" width="25.5703125" style="275" customWidth="1"/>
    <col min="3589" max="3589" width="26.5703125" style="275" customWidth="1"/>
    <col min="3590" max="3590" width="16" style="275" customWidth="1"/>
    <col min="3591" max="3591" width="12.7109375" style="275" customWidth="1"/>
    <col min="3592" max="3592" width="11.140625" style="275" customWidth="1"/>
    <col min="3593" max="3593" width="11.5703125" style="275" customWidth="1"/>
    <col min="3594" max="3594" width="11.28515625" style="275" customWidth="1"/>
    <col min="3595" max="3595" width="29" style="275" customWidth="1"/>
    <col min="3596" max="3596" width="12.42578125" style="275" customWidth="1"/>
    <col min="3597" max="3597" width="12.85546875" style="275" customWidth="1"/>
    <col min="3598" max="3598" width="11.28515625" style="275" customWidth="1"/>
    <col min="3599" max="3599" width="14.42578125" style="275" customWidth="1"/>
    <col min="3600" max="3600" width="10.140625" style="275" customWidth="1"/>
    <col min="3601" max="3601" width="10.5703125" style="275" customWidth="1"/>
    <col min="3602" max="3602" width="9.85546875" style="275" customWidth="1"/>
    <col min="3603" max="3603" width="50.28515625" style="275" customWidth="1"/>
    <col min="3604" max="3837" width="11.42578125" style="275"/>
    <col min="3838" max="3838" width="9.5703125" style="275" customWidth="1"/>
    <col min="3839" max="3839" width="9.85546875" style="275" customWidth="1"/>
    <col min="3840" max="3840" width="49.140625" style="275" customWidth="1"/>
    <col min="3841" max="3842" width="21.7109375" style="275" customWidth="1"/>
    <col min="3843" max="3843" width="32.85546875" style="275" customWidth="1"/>
    <col min="3844" max="3844" width="25.5703125" style="275" customWidth="1"/>
    <col min="3845" max="3845" width="26.5703125" style="275" customWidth="1"/>
    <col min="3846" max="3846" width="16" style="275" customWidth="1"/>
    <col min="3847" max="3847" width="12.7109375" style="275" customWidth="1"/>
    <col min="3848" max="3848" width="11.140625" style="275" customWidth="1"/>
    <col min="3849" max="3849" width="11.5703125" style="275" customWidth="1"/>
    <col min="3850" max="3850" width="11.28515625" style="275" customWidth="1"/>
    <col min="3851" max="3851" width="29" style="275" customWidth="1"/>
    <col min="3852" max="3852" width="12.42578125" style="275" customWidth="1"/>
    <col min="3853" max="3853" width="12.85546875" style="275" customWidth="1"/>
    <col min="3854" max="3854" width="11.28515625" style="275" customWidth="1"/>
    <col min="3855" max="3855" width="14.42578125" style="275" customWidth="1"/>
    <col min="3856" max="3856" width="10.140625" style="275" customWidth="1"/>
    <col min="3857" max="3857" width="10.5703125" style="275" customWidth="1"/>
    <col min="3858" max="3858" width="9.85546875" style="275" customWidth="1"/>
    <col min="3859" max="3859" width="50.28515625" style="275" customWidth="1"/>
    <col min="3860" max="4093" width="11.42578125" style="275"/>
    <col min="4094" max="4094" width="9.5703125" style="275" customWidth="1"/>
    <col min="4095" max="4095" width="9.85546875" style="275" customWidth="1"/>
    <col min="4096" max="4096" width="49.140625" style="275" customWidth="1"/>
    <col min="4097" max="4098" width="21.7109375" style="275" customWidth="1"/>
    <col min="4099" max="4099" width="32.85546875" style="275" customWidth="1"/>
    <col min="4100" max="4100" width="25.5703125" style="275" customWidth="1"/>
    <col min="4101" max="4101" width="26.5703125" style="275" customWidth="1"/>
    <col min="4102" max="4102" width="16" style="275" customWidth="1"/>
    <col min="4103" max="4103" width="12.7109375" style="275" customWidth="1"/>
    <col min="4104" max="4104" width="11.140625" style="275" customWidth="1"/>
    <col min="4105" max="4105" width="11.5703125" style="275" customWidth="1"/>
    <col min="4106" max="4106" width="11.28515625" style="275" customWidth="1"/>
    <col min="4107" max="4107" width="29" style="275" customWidth="1"/>
    <col min="4108" max="4108" width="12.42578125" style="275" customWidth="1"/>
    <col min="4109" max="4109" width="12.85546875" style="275" customWidth="1"/>
    <col min="4110" max="4110" width="11.28515625" style="275" customWidth="1"/>
    <col min="4111" max="4111" width="14.42578125" style="275" customWidth="1"/>
    <col min="4112" max="4112" width="10.140625" style="275" customWidth="1"/>
    <col min="4113" max="4113" width="10.5703125" style="275" customWidth="1"/>
    <col min="4114" max="4114" width="9.85546875" style="275" customWidth="1"/>
    <col min="4115" max="4115" width="50.28515625" style="275" customWidth="1"/>
    <col min="4116" max="4349" width="11.42578125" style="275"/>
    <col min="4350" max="4350" width="9.5703125" style="275" customWidth="1"/>
    <col min="4351" max="4351" width="9.85546875" style="275" customWidth="1"/>
    <col min="4352" max="4352" width="49.140625" style="275" customWidth="1"/>
    <col min="4353" max="4354" width="21.7109375" style="275" customWidth="1"/>
    <col min="4355" max="4355" width="32.85546875" style="275" customWidth="1"/>
    <col min="4356" max="4356" width="25.5703125" style="275" customWidth="1"/>
    <col min="4357" max="4357" width="26.5703125" style="275" customWidth="1"/>
    <col min="4358" max="4358" width="16" style="275" customWidth="1"/>
    <col min="4359" max="4359" width="12.7109375" style="275" customWidth="1"/>
    <col min="4360" max="4360" width="11.140625" style="275" customWidth="1"/>
    <col min="4361" max="4361" width="11.5703125" style="275" customWidth="1"/>
    <col min="4362" max="4362" width="11.28515625" style="275" customWidth="1"/>
    <col min="4363" max="4363" width="29" style="275" customWidth="1"/>
    <col min="4364" max="4364" width="12.42578125" style="275" customWidth="1"/>
    <col min="4365" max="4365" width="12.85546875" style="275" customWidth="1"/>
    <col min="4366" max="4366" width="11.28515625" style="275" customWidth="1"/>
    <col min="4367" max="4367" width="14.42578125" style="275" customWidth="1"/>
    <col min="4368" max="4368" width="10.140625" style="275" customWidth="1"/>
    <col min="4369" max="4369" width="10.5703125" style="275" customWidth="1"/>
    <col min="4370" max="4370" width="9.85546875" style="275" customWidth="1"/>
    <col min="4371" max="4371" width="50.28515625" style="275" customWidth="1"/>
    <col min="4372" max="4605" width="11.42578125" style="275"/>
    <col min="4606" max="4606" width="9.5703125" style="275" customWidth="1"/>
    <col min="4607" max="4607" width="9.85546875" style="275" customWidth="1"/>
    <col min="4608" max="4608" width="49.140625" style="275" customWidth="1"/>
    <col min="4609" max="4610" width="21.7109375" style="275" customWidth="1"/>
    <col min="4611" max="4611" width="32.85546875" style="275" customWidth="1"/>
    <col min="4612" max="4612" width="25.5703125" style="275" customWidth="1"/>
    <col min="4613" max="4613" width="26.5703125" style="275" customWidth="1"/>
    <col min="4614" max="4614" width="16" style="275" customWidth="1"/>
    <col min="4615" max="4615" width="12.7109375" style="275" customWidth="1"/>
    <col min="4616" max="4616" width="11.140625" style="275" customWidth="1"/>
    <col min="4617" max="4617" width="11.5703125" style="275" customWidth="1"/>
    <col min="4618" max="4618" width="11.28515625" style="275" customWidth="1"/>
    <col min="4619" max="4619" width="29" style="275" customWidth="1"/>
    <col min="4620" max="4620" width="12.42578125" style="275" customWidth="1"/>
    <col min="4621" max="4621" width="12.85546875" style="275" customWidth="1"/>
    <col min="4622" max="4622" width="11.28515625" style="275" customWidth="1"/>
    <col min="4623" max="4623" width="14.42578125" style="275" customWidth="1"/>
    <col min="4624" max="4624" width="10.140625" style="275" customWidth="1"/>
    <col min="4625" max="4625" width="10.5703125" style="275" customWidth="1"/>
    <col min="4626" max="4626" width="9.85546875" style="275" customWidth="1"/>
    <col min="4627" max="4627" width="50.28515625" style="275" customWidth="1"/>
    <col min="4628" max="4861" width="11.42578125" style="275"/>
    <col min="4862" max="4862" width="9.5703125" style="275" customWidth="1"/>
    <col min="4863" max="4863" width="9.85546875" style="275" customWidth="1"/>
    <col min="4864" max="4864" width="49.140625" style="275" customWidth="1"/>
    <col min="4865" max="4866" width="21.7109375" style="275" customWidth="1"/>
    <col min="4867" max="4867" width="32.85546875" style="275" customWidth="1"/>
    <col min="4868" max="4868" width="25.5703125" style="275" customWidth="1"/>
    <col min="4869" max="4869" width="26.5703125" style="275" customWidth="1"/>
    <col min="4870" max="4870" width="16" style="275" customWidth="1"/>
    <col min="4871" max="4871" width="12.7109375" style="275" customWidth="1"/>
    <col min="4872" max="4872" width="11.140625" style="275" customWidth="1"/>
    <col min="4873" max="4873" width="11.5703125" style="275" customWidth="1"/>
    <col min="4874" max="4874" width="11.28515625" style="275" customWidth="1"/>
    <col min="4875" max="4875" width="29" style="275" customWidth="1"/>
    <col min="4876" max="4876" width="12.42578125" style="275" customWidth="1"/>
    <col min="4877" max="4877" width="12.85546875" style="275" customWidth="1"/>
    <col min="4878" max="4878" width="11.28515625" style="275" customWidth="1"/>
    <col min="4879" max="4879" width="14.42578125" style="275" customWidth="1"/>
    <col min="4880" max="4880" width="10.140625" style="275" customWidth="1"/>
    <col min="4881" max="4881" width="10.5703125" style="275" customWidth="1"/>
    <col min="4882" max="4882" width="9.85546875" style="275" customWidth="1"/>
    <col min="4883" max="4883" width="50.28515625" style="275" customWidth="1"/>
    <col min="4884" max="5117" width="11.42578125" style="275"/>
    <col min="5118" max="5118" width="9.5703125" style="275" customWidth="1"/>
    <col min="5119" max="5119" width="9.85546875" style="275" customWidth="1"/>
    <col min="5120" max="5120" width="49.140625" style="275" customWidth="1"/>
    <col min="5121" max="5122" width="21.7109375" style="275" customWidth="1"/>
    <col min="5123" max="5123" width="32.85546875" style="275" customWidth="1"/>
    <col min="5124" max="5124" width="25.5703125" style="275" customWidth="1"/>
    <col min="5125" max="5125" width="26.5703125" style="275" customWidth="1"/>
    <col min="5126" max="5126" width="16" style="275" customWidth="1"/>
    <col min="5127" max="5127" width="12.7109375" style="275" customWidth="1"/>
    <col min="5128" max="5128" width="11.140625" style="275" customWidth="1"/>
    <col min="5129" max="5129" width="11.5703125" style="275" customWidth="1"/>
    <col min="5130" max="5130" width="11.28515625" style="275" customWidth="1"/>
    <col min="5131" max="5131" width="29" style="275" customWidth="1"/>
    <col min="5132" max="5132" width="12.42578125" style="275" customWidth="1"/>
    <col min="5133" max="5133" width="12.85546875" style="275" customWidth="1"/>
    <col min="5134" max="5134" width="11.28515625" style="275" customWidth="1"/>
    <col min="5135" max="5135" width="14.42578125" style="275" customWidth="1"/>
    <col min="5136" max="5136" width="10.140625" style="275" customWidth="1"/>
    <col min="5137" max="5137" width="10.5703125" style="275" customWidth="1"/>
    <col min="5138" max="5138" width="9.85546875" style="275" customWidth="1"/>
    <col min="5139" max="5139" width="50.28515625" style="275" customWidth="1"/>
    <col min="5140" max="5373" width="11.42578125" style="275"/>
    <col min="5374" max="5374" width="9.5703125" style="275" customWidth="1"/>
    <col min="5375" max="5375" width="9.85546875" style="275" customWidth="1"/>
    <col min="5376" max="5376" width="49.140625" style="275" customWidth="1"/>
    <col min="5377" max="5378" width="21.7109375" style="275" customWidth="1"/>
    <col min="5379" max="5379" width="32.85546875" style="275" customWidth="1"/>
    <col min="5380" max="5380" width="25.5703125" style="275" customWidth="1"/>
    <col min="5381" max="5381" width="26.5703125" style="275" customWidth="1"/>
    <col min="5382" max="5382" width="16" style="275" customWidth="1"/>
    <col min="5383" max="5383" width="12.7109375" style="275" customWidth="1"/>
    <col min="5384" max="5384" width="11.140625" style="275" customWidth="1"/>
    <col min="5385" max="5385" width="11.5703125" style="275" customWidth="1"/>
    <col min="5386" max="5386" width="11.28515625" style="275" customWidth="1"/>
    <col min="5387" max="5387" width="29" style="275" customWidth="1"/>
    <col min="5388" max="5388" width="12.42578125" style="275" customWidth="1"/>
    <col min="5389" max="5389" width="12.85546875" style="275" customWidth="1"/>
    <col min="5390" max="5390" width="11.28515625" style="275" customWidth="1"/>
    <col min="5391" max="5391" width="14.42578125" style="275" customWidth="1"/>
    <col min="5392" max="5392" width="10.140625" style="275" customWidth="1"/>
    <col min="5393" max="5393" width="10.5703125" style="275" customWidth="1"/>
    <col min="5394" max="5394" width="9.85546875" style="275" customWidth="1"/>
    <col min="5395" max="5395" width="50.28515625" style="275" customWidth="1"/>
    <col min="5396" max="5629" width="11.42578125" style="275"/>
    <col min="5630" max="5630" width="9.5703125" style="275" customWidth="1"/>
    <col min="5631" max="5631" width="9.85546875" style="275" customWidth="1"/>
    <col min="5632" max="5632" width="49.140625" style="275" customWidth="1"/>
    <col min="5633" max="5634" width="21.7109375" style="275" customWidth="1"/>
    <col min="5635" max="5635" width="32.85546875" style="275" customWidth="1"/>
    <col min="5636" max="5636" width="25.5703125" style="275" customWidth="1"/>
    <col min="5637" max="5637" width="26.5703125" style="275" customWidth="1"/>
    <col min="5638" max="5638" width="16" style="275" customWidth="1"/>
    <col min="5639" max="5639" width="12.7109375" style="275" customWidth="1"/>
    <col min="5640" max="5640" width="11.140625" style="275" customWidth="1"/>
    <col min="5641" max="5641" width="11.5703125" style="275" customWidth="1"/>
    <col min="5642" max="5642" width="11.28515625" style="275" customWidth="1"/>
    <col min="5643" max="5643" width="29" style="275" customWidth="1"/>
    <col min="5644" max="5644" width="12.42578125" style="275" customWidth="1"/>
    <col min="5645" max="5645" width="12.85546875" style="275" customWidth="1"/>
    <col min="5646" max="5646" width="11.28515625" style="275" customWidth="1"/>
    <col min="5647" max="5647" width="14.42578125" style="275" customWidth="1"/>
    <col min="5648" max="5648" width="10.140625" style="275" customWidth="1"/>
    <col min="5649" max="5649" width="10.5703125" style="275" customWidth="1"/>
    <col min="5650" max="5650" width="9.85546875" style="275" customWidth="1"/>
    <col min="5651" max="5651" width="50.28515625" style="275" customWidth="1"/>
    <col min="5652" max="5885" width="11.42578125" style="275"/>
    <col min="5886" max="5886" width="9.5703125" style="275" customWidth="1"/>
    <col min="5887" max="5887" width="9.85546875" style="275" customWidth="1"/>
    <col min="5888" max="5888" width="49.140625" style="275" customWidth="1"/>
    <col min="5889" max="5890" width="21.7109375" style="275" customWidth="1"/>
    <col min="5891" max="5891" width="32.85546875" style="275" customWidth="1"/>
    <col min="5892" max="5892" width="25.5703125" style="275" customWidth="1"/>
    <col min="5893" max="5893" width="26.5703125" style="275" customWidth="1"/>
    <col min="5894" max="5894" width="16" style="275" customWidth="1"/>
    <col min="5895" max="5895" width="12.7109375" style="275" customWidth="1"/>
    <col min="5896" max="5896" width="11.140625" style="275" customWidth="1"/>
    <col min="5897" max="5897" width="11.5703125" style="275" customWidth="1"/>
    <col min="5898" max="5898" width="11.28515625" style="275" customWidth="1"/>
    <col min="5899" max="5899" width="29" style="275" customWidth="1"/>
    <col min="5900" max="5900" width="12.42578125" style="275" customWidth="1"/>
    <col min="5901" max="5901" width="12.85546875" style="275" customWidth="1"/>
    <col min="5902" max="5902" width="11.28515625" style="275" customWidth="1"/>
    <col min="5903" max="5903" width="14.42578125" style="275" customWidth="1"/>
    <col min="5904" max="5904" width="10.140625" style="275" customWidth="1"/>
    <col min="5905" max="5905" width="10.5703125" style="275" customWidth="1"/>
    <col min="5906" max="5906" width="9.85546875" style="275" customWidth="1"/>
    <col min="5907" max="5907" width="50.28515625" style="275" customWidth="1"/>
    <col min="5908" max="6141" width="11.42578125" style="275"/>
    <col min="6142" max="6142" width="9.5703125" style="275" customWidth="1"/>
    <col min="6143" max="6143" width="9.85546875" style="275" customWidth="1"/>
    <col min="6144" max="6144" width="49.140625" style="275" customWidth="1"/>
    <col min="6145" max="6146" width="21.7109375" style="275" customWidth="1"/>
    <col min="6147" max="6147" width="32.85546875" style="275" customWidth="1"/>
    <col min="6148" max="6148" width="25.5703125" style="275" customWidth="1"/>
    <col min="6149" max="6149" width="26.5703125" style="275" customWidth="1"/>
    <col min="6150" max="6150" width="16" style="275" customWidth="1"/>
    <col min="6151" max="6151" width="12.7109375" style="275" customWidth="1"/>
    <col min="6152" max="6152" width="11.140625" style="275" customWidth="1"/>
    <col min="6153" max="6153" width="11.5703125" style="275" customWidth="1"/>
    <col min="6154" max="6154" width="11.28515625" style="275" customWidth="1"/>
    <col min="6155" max="6155" width="29" style="275" customWidth="1"/>
    <col min="6156" max="6156" width="12.42578125" style="275" customWidth="1"/>
    <col min="6157" max="6157" width="12.85546875" style="275" customWidth="1"/>
    <col min="6158" max="6158" width="11.28515625" style="275" customWidth="1"/>
    <col min="6159" max="6159" width="14.42578125" style="275" customWidth="1"/>
    <col min="6160" max="6160" width="10.140625" style="275" customWidth="1"/>
    <col min="6161" max="6161" width="10.5703125" style="275" customWidth="1"/>
    <col min="6162" max="6162" width="9.85546875" style="275" customWidth="1"/>
    <col min="6163" max="6163" width="50.28515625" style="275" customWidth="1"/>
    <col min="6164" max="6397" width="11.42578125" style="275"/>
    <col min="6398" max="6398" width="9.5703125" style="275" customWidth="1"/>
    <col min="6399" max="6399" width="9.85546875" style="275" customWidth="1"/>
    <col min="6400" max="6400" width="49.140625" style="275" customWidth="1"/>
    <col min="6401" max="6402" width="21.7109375" style="275" customWidth="1"/>
    <col min="6403" max="6403" width="32.85546875" style="275" customWidth="1"/>
    <col min="6404" max="6404" width="25.5703125" style="275" customWidth="1"/>
    <col min="6405" max="6405" width="26.5703125" style="275" customWidth="1"/>
    <col min="6406" max="6406" width="16" style="275" customWidth="1"/>
    <col min="6407" max="6407" width="12.7109375" style="275" customWidth="1"/>
    <col min="6408" max="6408" width="11.140625" style="275" customWidth="1"/>
    <col min="6409" max="6409" width="11.5703125" style="275" customWidth="1"/>
    <col min="6410" max="6410" width="11.28515625" style="275" customWidth="1"/>
    <col min="6411" max="6411" width="29" style="275" customWidth="1"/>
    <col min="6412" max="6412" width="12.42578125" style="275" customWidth="1"/>
    <col min="6413" max="6413" width="12.85546875" style="275" customWidth="1"/>
    <col min="6414" max="6414" width="11.28515625" style="275" customWidth="1"/>
    <col min="6415" max="6415" width="14.42578125" style="275" customWidth="1"/>
    <col min="6416" max="6416" width="10.140625" style="275" customWidth="1"/>
    <col min="6417" max="6417" width="10.5703125" style="275" customWidth="1"/>
    <col min="6418" max="6418" width="9.85546875" style="275" customWidth="1"/>
    <col min="6419" max="6419" width="50.28515625" style="275" customWidth="1"/>
    <col min="6420" max="6653" width="11.42578125" style="275"/>
    <col min="6654" max="6654" width="9.5703125" style="275" customWidth="1"/>
    <col min="6655" max="6655" width="9.85546875" style="275" customWidth="1"/>
    <col min="6656" max="6656" width="49.140625" style="275" customWidth="1"/>
    <col min="6657" max="6658" width="21.7109375" style="275" customWidth="1"/>
    <col min="6659" max="6659" width="32.85546875" style="275" customWidth="1"/>
    <col min="6660" max="6660" width="25.5703125" style="275" customWidth="1"/>
    <col min="6661" max="6661" width="26.5703125" style="275" customWidth="1"/>
    <col min="6662" max="6662" width="16" style="275" customWidth="1"/>
    <col min="6663" max="6663" width="12.7109375" style="275" customWidth="1"/>
    <col min="6664" max="6664" width="11.140625" style="275" customWidth="1"/>
    <col min="6665" max="6665" width="11.5703125" style="275" customWidth="1"/>
    <col min="6666" max="6666" width="11.28515625" style="275" customWidth="1"/>
    <col min="6667" max="6667" width="29" style="275" customWidth="1"/>
    <col min="6668" max="6668" width="12.42578125" style="275" customWidth="1"/>
    <col min="6669" max="6669" width="12.85546875" style="275" customWidth="1"/>
    <col min="6670" max="6670" width="11.28515625" style="275" customWidth="1"/>
    <col min="6671" max="6671" width="14.42578125" style="275" customWidth="1"/>
    <col min="6672" max="6672" width="10.140625" style="275" customWidth="1"/>
    <col min="6673" max="6673" width="10.5703125" style="275" customWidth="1"/>
    <col min="6674" max="6674" width="9.85546875" style="275" customWidth="1"/>
    <col min="6675" max="6675" width="50.28515625" style="275" customWidth="1"/>
    <col min="6676" max="6909" width="11.42578125" style="275"/>
    <col min="6910" max="6910" width="9.5703125" style="275" customWidth="1"/>
    <col min="6911" max="6911" width="9.85546875" style="275" customWidth="1"/>
    <col min="6912" max="6912" width="49.140625" style="275" customWidth="1"/>
    <col min="6913" max="6914" width="21.7109375" style="275" customWidth="1"/>
    <col min="6915" max="6915" width="32.85546875" style="275" customWidth="1"/>
    <col min="6916" max="6916" width="25.5703125" style="275" customWidth="1"/>
    <col min="6917" max="6917" width="26.5703125" style="275" customWidth="1"/>
    <col min="6918" max="6918" width="16" style="275" customWidth="1"/>
    <col min="6919" max="6919" width="12.7109375" style="275" customWidth="1"/>
    <col min="6920" max="6920" width="11.140625" style="275" customWidth="1"/>
    <col min="6921" max="6921" width="11.5703125" style="275" customWidth="1"/>
    <col min="6922" max="6922" width="11.28515625" style="275" customWidth="1"/>
    <col min="6923" max="6923" width="29" style="275" customWidth="1"/>
    <col min="6924" max="6924" width="12.42578125" style="275" customWidth="1"/>
    <col min="6925" max="6925" width="12.85546875" style="275" customWidth="1"/>
    <col min="6926" max="6926" width="11.28515625" style="275" customWidth="1"/>
    <col min="6927" max="6927" width="14.42578125" style="275" customWidth="1"/>
    <col min="6928" max="6928" width="10.140625" style="275" customWidth="1"/>
    <col min="6929" max="6929" width="10.5703125" style="275" customWidth="1"/>
    <col min="6930" max="6930" width="9.85546875" style="275" customWidth="1"/>
    <col min="6931" max="6931" width="50.28515625" style="275" customWidth="1"/>
    <col min="6932" max="7165" width="11.42578125" style="275"/>
    <col min="7166" max="7166" width="9.5703125" style="275" customWidth="1"/>
    <col min="7167" max="7167" width="9.85546875" style="275" customWidth="1"/>
    <col min="7168" max="7168" width="49.140625" style="275" customWidth="1"/>
    <col min="7169" max="7170" width="21.7109375" style="275" customWidth="1"/>
    <col min="7171" max="7171" width="32.85546875" style="275" customWidth="1"/>
    <col min="7172" max="7172" width="25.5703125" style="275" customWidth="1"/>
    <col min="7173" max="7173" width="26.5703125" style="275" customWidth="1"/>
    <col min="7174" max="7174" width="16" style="275" customWidth="1"/>
    <col min="7175" max="7175" width="12.7109375" style="275" customWidth="1"/>
    <col min="7176" max="7176" width="11.140625" style="275" customWidth="1"/>
    <col min="7177" max="7177" width="11.5703125" style="275" customWidth="1"/>
    <col min="7178" max="7178" width="11.28515625" style="275" customWidth="1"/>
    <col min="7179" max="7179" width="29" style="275" customWidth="1"/>
    <col min="7180" max="7180" width="12.42578125" style="275" customWidth="1"/>
    <col min="7181" max="7181" width="12.85546875" style="275" customWidth="1"/>
    <col min="7182" max="7182" width="11.28515625" style="275" customWidth="1"/>
    <col min="7183" max="7183" width="14.42578125" style="275" customWidth="1"/>
    <col min="7184" max="7184" width="10.140625" style="275" customWidth="1"/>
    <col min="7185" max="7185" width="10.5703125" style="275" customWidth="1"/>
    <col min="7186" max="7186" width="9.85546875" style="275" customWidth="1"/>
    <col min="7187" max="7187" width="50.28515625" style="275" customWidth="1"/>
    <col min="7188" max="7421" width="11.42578125" style="275"/>
    <col min="7422" max="7422" width="9.5703125" style="275" customWidth="1"/>
    <col min="7423" max="7423" width="9.85546875" style="275" customWidth="1"/>
    <col min="7424" max="7424" width="49.140625" style="275" customWidth="1"/>
    <col min="7425" max="7426" width="21.7109375" style="275" customWidth="1"/>
    <col min="7427" max="7427" width="32.85546875" style="275" customWidth="1"/>
    <col min="7428" max="7428" width="25.5703125" style="275" customWidth="1"/>
    <col min="7429" max="7429" width="26.5703125" style="275" customWidth="1"/>
    <col min="7430" max="7430" width="16" style="275" customWidth="1"/>
    <col min="7431" max="7431" width="12.7109375" style="275" customWidth="1"/>
    <col min="7432" max="7432" width="11.140625" style="275" customWidth="1"/>
    <col min="7433" max="7433" width="11.5703125" style="275" customWidth="1"/>
    <col min="7434" max="7434" width="11.28515625" style="275" customWidth="1"/>
    <col min="7435" max="7435" width="29" style="275" customWidth="1"/>
    <col min="7436" max="7436" width="12.42578125" style="275" customWidth="1"/>
    <col min="7437" max="7437" width="12.85546875" style="275" customWidth="1"/>
    <col min="7438" max="7438" width="11.28515625" style="275" customWidth="1"/>
    <col min="7439" max="7439" width="14.42578125" style="275" customWidth="1"/>
    <col min="7440" max="7440" width="10.140625" style="275" customWidth="1"/>
    <col min="7441" max="7441" width="10.5703125" style="275" customWidth="1"/>
    <col min="7442" max="7442" width="9.85546875" style="275" customWidth="1"/>
    <col min="7443" max="7443" width="50.28515625" style="275" customWidth="1"/>
    <col min="7444" max="7677" width="11.42578125" style="275"/>
    <col min="7678" max="7678" width="9.5703125" style="275" customWidth="1"/>
    <col min="7679" max="7679" width="9.85546875" style="275" customWidth="1"/>
    <col min="7680" max="7680" width="49.140625" style="275" customWidth="1"/>
    <col min="7681" max="7682" width="21.7109375" style="275" customWidth="1"/>
    <col min="7683" max="7683" width="32.85546875" style="275" customWidth="1"/>
    <col min="7684" max="7684" width="25.5703125" style="275" customWidth="1"/>
    <col min="7685" max="7685" width="26.5703125" style="275" customWidth="1"/>
    <col min="7686" max="7686" width="16" style="275" customWidth="1"/>
    <col min="7687" max="7687" width="12.7109375" style="275" customWidth="1"/>
    <col min="7688" max="7688" width="11.140625" style="275" customWidth="1"/>
    <col min="7689" max="7689" width="11.5703125" style="275" customWidth="1"/>
    <col min="7690" max="7690" width="11.28515625" style="275" customWidth="1"/>
    <col min="7691" max="7691" width="29" style="275" customWidth="1"/>
    <col min="7692" max="7692" width="12.42578125" style="275" customWidth="1"/>
    <col min="7693" max="7693" width="12.85546875" style="275" customWidth="1"/>
    <col min="7694" max="7694" width="11.28515625" style="275" customWidth="1"/>
    <col min="7695" max="7695" width="14.42578125" style="275" customWidth="1"/>
    <col min="7696" max="7696" width="10.140625" style="275" customWidth="1"/>
    <col min="7697" max="7697" width="10.5703125" style="275" customWidth="1"/>
    <col min="7698" max="7698" width="9.85546875" style="275" customWidth="1"/>
    <col min="7699" max="7699" width="50.28515625" style="275" customWidth="1"/>
    <col min="7700" max="7933" width="11.42578125" style="275"/>
    <col min="7934" max="7934" width="9.5703125" style="275" customWidth="1"/>
    <col min="7935" max="7935" width="9.85546875" style="275" customWidth="1"/>
    <col min="7936" max="7936" width="49.140625" style="275" customWidth="1"/>
    <col min="7937" max="7938" width="21.7109375" style="275" customWidth="1"/>
    <col min="7939" max="7939" width="32.85546875" style="275" customWidth="1"/>
    <col min="7940" max="7940" width="25.5703125" style="275" customWidth="1"/>
    <col min="7941" max="7941" width="26.5703125" style="275" customWidth="1"/>
    <col min="7942" max="7942" width="16" style="275" customWidth="1"/>
    <col min="7943" max="7943" width="12.7109375" style="275" customWidth="1"/>
    <col min="7944" max="7944" width="11.140625" style="275" customWidth="1"/>
    <col min="7945" max="7945" width="11.5703125" style="275" customWidth="1"/>
    <col min="7946" max="7946" width="11.28515625" style="275" customWidth="1"/>
    <col min="7947" max="7947" width="29" style="275" customWidth="1"/>
    <col min="7948" max="7948" width="12.42578125" style="275" customWidth="1"/>
    <col min="7949" max="7949" width="12.85546875" style="275" customWidth="1"/>
    <col min="7950" max="7950" width="11.28515625" style="275" customWidth="1"/>
    <col min="7951" max="7951" width="14.42578125" style="275" customWidth="1"/>
    <col min="7952" max="7952" width="10.140625" style="275" customWidth="1"/>
    <col min="7953" max="7953" width="10.5703125" style="275" customWidth="1"/>
    <col min="7954" max="7954" width="9.85546875" style="275" customWidth="1"/>
    <col min="7955" max="7955" width="50.28515625" style="275" customWidth="1"/>
    <col min="7956" max="8189" width="11.42578125" style="275"/>
    <col min="8190" max="8190" width="9.5703125" style="275" customWidth="1"/>
    <col min="8191" max="8191" width="9.85546875" style="275" customWidth="1"/>
    <col min="8192" max="8192" width="49.140625" style="275" customWidth="1"/>
    <col min="8193" max="8194" width="21.7109375" style="275" customWidth="1"/>
    <col min="8195" max="8195" width="32.85546875" style="275" customWidth="1"/>
    <col min="8196" max="8196" width="25.5703125" style="275" customWidth="1"/>
    <col min="8197" max="8197" width="26.5703125" style="275" customWidth="1"/>
    <col min="8198" max="8198" width="16" style="275" customWidth="1"/>
    <col min="8199" max="8199" width="12.7109375" style="275" customWidth="1"/>
    <col min="8200" max="8200" width="11.140625" style="275" customWidth="1"/>
    <col min="8201" max="8201" width="11.5703125" style="275" customWidth="1"/>
    <col min="8202" max="8202" width="11.28515625" style="275" customWidth="1"/>
    <col min="8203" max="8203" width="29" style="275" customWidth="1"/>
    <col min="8204" max="8204" width="12.42578125" style="275" customWidth="1"/>
    <col min="8205" max="8205" width="12.85546875" style="275" customWidth="1"/>
    <col min="8206" max="8206" width="11.28515625" style="275" customWidth="1"/>
    <col min="8207" max="8207" width="14.42578125" style="275" customWidth="1"/>
    <col min="8208" max="8208" width="10.140625" style="275" customWidth="1"/>
    <col min="8209" max="8209" width="10.5703125" style="275" customWidth="1"/>
    <col min="8210" max="8210" width="9.85546875" style="275" customWidth="1"/>
    <col min="8211" max="8211" width="50.28515625" style="275" customWidth="1"/>
    <col min="8212" max="8445" width="11.42578125" style="275"/>
    <col min="8446" max="8446" width="9.5703125" style="275" customWidth="1"/>
    <col min="8447" max="8447" width="9.85546875" style="275" customWidth="1"/>
    <col min="8448" max="8448" width="49.140625" style="275" customWidth="1"/>
    <col min="8449" max="8450" width="21.7109375" style="275" customWidth="1"/>
    <col min="8451" max="8451" width="32.85546875" style="275" customWidth="1"/>
    <col min="8452" max="8452" width="25.5703125" style="275" customWidth="1"/>
    <col min="8453" max="8453" width="26.5703125" style="275" customWidth="1"/>
    <col min="8454" max="8454" width="16" style="275" customWidth="1"/>
    <col min="8455" max="8455" width="12.7109375" style="275" customWidth="1"/>
    <col min="8456" max="8456" width="11.140625" style="275" customWidth="1"/>
    <col min="8457" max="8457" width="11.5703125" style="275" customWidth="1"/>
    <col min="8458" max="8458" width="11.28515625" style="275" customWidth="1"/>
    <col min="8459" max="8459" width="29" style="275" customWidth="1"/>
    <col min="8460" max="8460" width="12.42578125" style="275" customWidth="1"/>
    <col min="8461" max="8461" width="12.85546875" style="275" customWidth="1"/>
    <col min="8462" max="8462" width="11.28515625" style="275" customWidth="1"/>
    <col min="8463" max="8463" width="14.42578125" style="275" customWidth="1"/>
    <col min="8464" max="8464" width="10.140625" style="275" customWidth="1"/>
    <col min="8465" max="8465" width="10.5703125" style="275" customWidth="1"/>
    <col min="8466" max="8466" width="9.85546875" style="275" customWidth="1"/>
    <col min="8467" max="8467" width="50.28515625" style="275" customWidth="1"/>
    <col min="8468" max="8701" width="11.42578125" style="275"/>
    <col min="8702" max="8702" width="9.5703125" style="275" customWidth="1"/>
    <col min="8703" max="8703" width="9.85546875" style="275" customWidth="1"/>
    <col min="8704" max="8704" width="49.140625" style="275" customWidth="1"/>
    <col min="8705" max="8706" width="21.7109375" style="275" customWidth="1"/>
    <col min="8707" max="8707" width="32.85546875" style="275" customWidth="1"/>
    <col min="8708" max="8708" width="25.5703125" style="275" customWidth="1"/>
    <col min="8709" max="8709" width="26.5703125" style="275" customWidth="1"/>
    <col min="8710" max="8710" width="16" style="275" customWidth="1"/>
    <col min="8711" max="8711" width="12.7109375" style="275" customWidth="1"/>
    <col min="8712" max="8712" width="11.140625" style="275" customWidth="1"/>
    <col min="8713" max="8713" width="11.5703125" style="275" customWidth="1"/>
    <col min="8714" max="8714" width="11.28515625" style="275" customWidth="1"/>
    <col min="8715" max="8715" width="29" style="275" customWidth="1"/>
    <col min="8716" max="8716" width="12.42578125" style="275" customWidth="1"/>
    <col min="8717" max="8717" width="12.85546875" style="275" customWidth="1"/>
    <col min="8718" max="8718" width="11.28515625" style="275" customWidth="1"/>
    <col min="8719" max="8719" width="14.42578125" style="275" customWidth="1"/>
    <col min="8720" max="8720" width="10.140625" style="275" customWidth="1"/>
    <col min="8721" max="8721" width="10.5703125" style="275" customWidth="1"/>
    <col min="8722" max="8722" width="9.85546875" style="275" customWidth="1"/>
    <col min="8723" max="8723" width="50.28515625" style="275" customWidth="1"/>
    <col min="8724" max="8957" width="11.42578125" style="275"/>
    <col min="8958" max="8958" width="9.5703125" style="275" customWidth="1"/>
    <col min="8959" max="8959" width="9.85546875" style="275" customWidth="1"/>
    <col min="8960" max="8960" width="49.140625" style="275" customWidth="1"/>
    <col min="8961" max="8962" width="21.7109375" style="275" customWidth="1"/>
    <col min="8963" max="8963" width="32.85546875" style="275" customWidth="1"/>
    <col min="8964" max="8964" width="25.5703125" style="275" customWidth="1"/>
    <col min="8965" max="8965" width="26.5703125" style="275" customWidth="1"/>
    <col min="8966" max="8966" width="16" style="275" customWidth="1"/>
    <col min="8967" max="8967" width="12.7109375" style="275" customWidth="1"/>
    <col min="8968" max="8968" width="11.140625" style="275" customWidth="1"/>
    <col min="8969" max="8969" width="11.5703125" style="275" customWidth="1"/>
    <col min="8970" max="8970" width="11.28515625" style="275" customWidth="1"/>
    <col min="8971" max="8971" width="29" style="275" customWidth="1"/>
    <col min="8972" max="8972" width="12.42578125" style="275" customWidth="1"/>
    <col min="8973" max="8973" width="12.85546875" style="275" customWidth="1"/>
    <col min="8974" max="8974" width="11.28515625" style="275" customWidth="1"/>
    <col min="8975" max="8975" width="14.42578125" style="275" customWidth="1"/>
    <col min="8976" max="8976" width="10.140625" style="275" customWidth="1"/>
    <col min="8977" max="8977" width="10.5703125" style="275" customWidth="1"/>
    <col min="8978" max="8978" width="9.85546875" style="275" customWidth="1"/>
    <col min="8979" max="8979" width="50.28515625" style="275" customWidth="1"/>
    <col min="8980" max="9213" width="11.42578125" style="275"/>
    <col min="9214" max="9214" width="9.5703125" style="275" customWidth="1"/>
    <col min="9215" max="9215" width="9.85546875" style="275" customWidth="1"/>
    <col min="9216" max="9216" width="49.140625" style="275" customWidth="1"/>
    <col min="9217" max="9218" width="21.7109375" style="275" customWidth="1"/>
    <col min="9219" max="9219" width="32.85546875" style="275" customWidth="1"/>
    <col min="9220" max="9220" width="25.5703125" style="275" customWidth="1"/>
    <col min="9221" max="9221" width="26.5703125" style="275" customWidth="1"/>
    <col min="9222" max="9222" width="16" style="275" customWidth="1"/>
    <col min="9223" max="9223" width="12.7109375" style="275" customWidth="1"/>
    <col min="9224" max="9224" width="11.140625" style="275" customWidth="1"/>
    <col min="9225" max="9225" width="11.5703125" style="275" customWidth="1"/>
    <col min="9226" max="9226" width="11.28515625" style="275" customWidth="1"/>
    <col min="9227" max="9227" width="29" style="275" customWidth="1"/>
    <col min="9228" max="9228" width="12.42578125" style="275" customWidth="1"/>
    <col min="9229" max="9229" width="12.85546875" style="275" customWidth="1"/>
    <col min="9230" max="9230" width="11.28515625" style="275" customWidth="1"/>
    <col min="9231" max="9231" width="14.42578125" style="275" customWidth="1"/>
    <col min="9232" max="9232" width="10.140625" style="275" customWidth="1"/>
    <col min="9233" max="9233" width="10.5703125" style="275" customWidth="1"/>
    <col min="9234" max="9234" width="9.85546875" style="275" customWidth="1"/>
    <col min="9235" max="9235" width="50.28515625" style="275" customWidth="1"/>
    <col min="9236" max="9469" width="11.42578125" style="275"/>
    <col min="9470" max="9470" width="9.5703125" style="275" customWidth="1"/>
    <col min="9471" max="9471" width="9.85546875" style="275" customWidth="1"/>
    <col min="9472" max="9472" width="49.140625" style="275" customWidth="1"/>
    <col min="9473" max="9474" width="21.7109375" style="275" customWidth="1"/>
    <col min="9475" max="9475" width="32.85546875" style="275" customWidth="1"/>
    <col min="9476" max="9476" width="25.5703125" style="275" customWidth="1"/>
    <col min="9477" max="9477" width="26.5703125" style="275" customWidth="1"/>
    <col min="9478" max="9478" width="16" style="275" customWidth="1"/>
    <col min="9479" max="9479" width="12.7109375" style="275" customWidth="1"/>
    <col min="9480" max="9480" width="11.140625" style="275" customWidth="1"/>
    <col min="9481" max="9481" width="11.5703125" style="275" customWidth="1"/>
    <col min="9482" max="9482" width="11.28515625" style="275" customWidth="1"/>
    <col min="9483" max="9483" width="29" style="275" customWidth="1"/>
    <col min="9484" max="9484" width="12.42578125" style="275" customWidth="1"/>
    <col min="9485" max="9485" width="12.85546875" style="275" customWidth="1"/>
    <col min="9486" max="9486" width="11.28515625" style="275" customWidth="1"/>
    <col min="9487" max="9487" width="14.42578125" style="275" customWidth="1"/>
    <col min="9488" max="9488" width="10.140625" style="275" customWidth="1"/>
    <col min="9489" max="9489" width="10.5703125" style="275" customWidth="1"/>
    <col min="9490" max="9490" width="9.85546875" style="275" customWidth="1"/>
    <col min="9491" max="9491" width="50.28515625" style="275" customWidth="1"/>
    <col min="9492" max="9725" width="11.42578125" style="275"/>
    <col min="9726" max="9726" width="9.5703125" style="275" customWidth="1"/>
    <col min="9727" max="9727" width="9.85546875" style="275" customWidth="1"/>
    <col min="9728" max="9728" width="49.140625" style="275" customWidth="1"/>
    <col min="9729" max="9730" width="21.7109375" style="275" customWidth="1"/>
    <col min="9731" max="9731" width="32.85546875" style="275" customWidth="1"/>
    <col min="9732" max="9732" width="25.5703125" style="275" customWidth="1"/>
    <col min="9733" max="9733" width="26.5703125" style="275" customWidth="1"/>
    <col min="9734" max="9734" width="16" style="275" customWidth="1"/>
    <col min="9735" max="9735" width="12.7109375" style="275" customWidth="1"/>
    <col min="9736" max="9736" width="11.140625" style="275" customWidth="1"/>
    <col min="9737" max="9737" width="11.5703125" style="275" customWidth="1"/>
    <col min="9738" max="9738" width="11.28515625" style="275" customWidth="1"/>
    <col min="9739" max="9739" width="29" style="275" customWidth="1"/>
    <col min="9740" max="9740" width="12.42578125" style="275" customWidth="1"/>
    <col min="9741" max="9741" width="12.85546875" style="275" customWidth="1"/>
    <col min="9742" max="9742" width="11.28515625" style="275" customWidth="1"/>
    <col min="9743" max="9743" width="14.42578125" style="275" customWidth="1"/>
    <col min="9744" max="9744" width="10.140625" style="275" customWidth="1"/>
    <col min="9745" max="9745" width="10.5703125" style="275" customWidth="1"/>
    <col min="9746" max="9746" width="9.85546875" style="275" customWidth="1"/>
    <col min="9747" max="9747" width="50.28515625" style="275" customWidth="1"/>
    <col min="9748" max="9981" width="11.42578125" style="275"/>
    <col min="9982" max="9982" width="9.5703125" style="275" customWidth="1"/>
    <col min="9983" max="9983" width="9.85546875" style="275" customWidth="1"/>
    <col min="9984" max="9984" width="49.140625" style="275" customWidth="1"/>
    <col min="9985" max="9986" width="21.7109375" style="275" customWidth="1"/>
    <col min="9987" max="9987" width="32.85546875" style="275" customWidth="1"/>
    <col min="9988" max="9988" width="25.5703125" style="275" customWidth="1"/>
    <col min="9989" max="9989" width="26.5703125" style="275" customWidth="1"/>
    <col min="9990" max="9990" width="16" style="275" customWidth="1"/>
    <col min="9991" max="9991" width="12.7109375" style="275" customWidth="1"/>
    <col min="9992" max="9992" width="11.140625" style="275" customWidth="1"/>
    <col min="9993" max="9993" width="11.5703125" style="275" customWidth="1"/>
    <col min="9994" max="9994" width="11.28515625" style="275" customWidth="1"/>
    <col min="9995" max="9995" width="29" style="275" customWidth="1"/>
    <col min="9996" max="9996" width="12.42578125" style="275" customWidth="1"/>
    <col min="9997" max="9997" width="12.85546875" style="275" customWidth="1"/>
    <col min="9998" max="9998" width="11.28515625" style="275" customWidth="1"/>
    <col min="9999" max="9999" width="14.42578125" style="275" customWidth="1"/>
    <col min="10000" max="10000" width="10.140625" style="275" customWidth="1"/>
    <col min="10001" max="10001" width="10.5703125" style="275" customWidth="1"/>
    <col min="10002" max="10002" width="9.85546875" style="275" customWidth="1"/>
    <col min="10003" max="10003" width="50.28515625" style="275" customWidth="1"/>
    <col min="10004" max="10237" width="11.42578125" style="275"/>
    <col min="10238" max="10238" width="9.5703125" style="275" customWidth="1"/>
    <col min="10239" max="10239" width="9.85546875" style="275" customWidth="1"/>
    <col min="10240" max="10240" width="49.140625" style="275" customWidth="1"/>
    <col min="10241" max="10242" width="21.7109375" style="275" customWidth="1"/>
    <col min="10243" max="10243" width="32.85546875" style="275" customWidth="1"/>
    <col min="10244" max="10244" width="25.5703125" style="275" customWidth="1"/>
    <col min="10245" max="10245" width="26.5703125" style="275" customWidth="1"/>
    <col min="10246" max="10246" width="16" style="275" customWidth="1"/>
    <col min="10247" max="10247" width="12.7109375" style="275" customWidth="1"/>
    <col min="10248" max="10248" width="11.140625" style="275" customWidth="1"/>
    <col min="10249" max="10249" width="11.5703125" style="275" customWidth="1"/>
    <col min="10250" max="10250" width="11.28515625" style="275" customWidth="1"/>
    <col min="10251" max="10251" width="29" style="275" customWidth="1"/>
    <col min="10252" max="10252" width="12.42578125" style="275" customWidth="1"/>
    <col min="10253" max="10253" width="12.85546875" style="275" customWidth="1"/>
    <col min="10254" max="10254" width="11.28515625" style="275" customWidth="1"/>
    <col min="10255" max="10255" width="14.42578125" style="275" customWidth="1"/>
    <col min="10256" max="10256" width="10.140625" style="275" customWidth="1"/>
    <col min="10257" max="10257" width="10.5703125" style="275" customWidth="1"/>
    <col min="10258" max="10258" width="9.85546875" style="275" customWidth="1"/>
    <col min="10259" max="10259" width="50.28515625" style="275" customWidth="1"/>
    <col min="10260" max="10493" width="11.42578125" style="275"/>
    <col min="10494" max="10494" width="9.5703125" style="275" customWidth="1"/>
    <col min="10495" max="10495" width="9.85546875" style="275" customWidth="1"/>
    <col min="10496" max="10496" width="49.140625" style="275" customWidth="1"/>
    <col min="10497" max="10498" width="21.7109375" style="275" customWidth="1"/>
    <col min="10499" max="10499" width="32.85546875" style="275" customWidth="1"/>
    <col min="10500" max="10500" width="25.5703125" style="275" customWidth="1"/>
    <col min="10501" max="10501" width="26.5703125" style="275" customWidth="1"/>
    <col min="10502" max="10502" width="16" style="275" customWidth="1"/>
    <col min="10503" max="10503" width="12.7109375" style="275" customWidth="1"/>
    <col min="10504" max="10504" width="11.140625" style="275" customWidth="1"/>
    <col min="10505" max="10505" width="11.5703125" style="275" customWidth="1"/>
    <col min="10506" max="10506" width="11.28515625" style="275" customWidth="1"/>
    <col min="10507" max="10507" width="29" style="275" customWidth="1"/>
    <col min="10508" max="10508" width="12.42578125" style="275" customWidth="1"/>
    <col min="10509" max="10509" width="12.85546875" style="275" customWidth="1"/>
    <col min="10510" max="10510" width="11.28515625" style="275" customWidth="1"/>
    <col min="10511" max="10511" width="14.42578125" style="275" customWidth="1"/>
    <col min="10512" max="10512" width="10.140625" style="275" customWidth="1"/>
    <col min="10513" max="10513" width="10.5703125" style="275" customWidth="1"/>
    <col min="10514" max="10514" width="9.85546875" style="275" customWidth="1"/>
    <col min="10515" max="10515" width="50.28515625" style="275" customWidth="1"/>
    <col min="10516" max="10749" width="11.42578125" style="275"/>
    <col min="10750" max="10750" width="9.5703125" style="275" customWidth="1"/>
    <col min="10751" max="10751" width="9.85546875" style="275" customWidth="1"/>
    <col min="10752" max="10752" width="49.140625" style="275" customWidth="1"/>
    <col min="10753" max="10754" width="21.7109375" style="275" customWidth="1"/>
    <col min="10755" max="10755" width="32.85546875" style="275" customWidth="1"/>
    <col min="10756" max="10756" width="25.5703125" style="275" customWidth="1"/>
    <col min="10757" max="10757" width="26.5703125" style="275" customWidth="1"/>
    <col min="10758" max="10758" width="16" style="275" customWidth="1"/>
    <col min="10759" max="10759" width="12.7109375" style="275" customWidth="1"/>
    <col min="10760" max="10760" width="11.140625" style="275" customWidth="1"/>
    <col min="10761" max="10761" width="11.5703125" style="275" customWidth="1"/>
    <col min="10762" max="10762" width="11.28515625" style="275" customWidth="1"/>
    <col min="10763" max="10763" width="29" style="275" customWidth="1"/>
    <col min="10764" max="10764" width="12.42578125" style="275" customWidth="1"/>
    <col min="10765" max="10765" width="12.85546875" style="275" customWidth="1"/>
    <col min="10766" max="10766" width="11.28515625" style="275" customWidth="1"/>
    <col min="10767" max="10767" width="14.42578125" style="275" customWidth="1"/>
    <col min="10768" max="10768" width="10.140625" style="275" customWidth="1"/>
    <col min="10769" max="10769" width="10.5703125" style="275" customWidth="1"/>
    <col min="10770" max="10770" width="9.85546875" style="275" customWidth="1"/>
    <col min="10771" max="10771" width="50.28515625" style="275" customWidth="1"/>
    <col min="10772" max="11005" width="11.42578125" style="275"/>
    <col min="11006" max="11006" width="9.5703125" style="275" customWidth="1"/>
    <col min="11007" max="11007" width="9.85546875" style="275" customWidth="1"/>
    <col min="11008" max="11008" width="49.140625" style="275" customWidth="1"/>
    <col min="11009" max="11010" width="21.7109375" style="275" customWidth="1"/>
    <col min="11011" max="11011" width="32.85546875" style="275" customWidth="1"/>
    <col min="11012" max="11012" width="25.5703125" style="275" customWidth="1"/>
    <col min="11013" max="11013" width="26.5703125" style="275" customWidth="1"/>
    <col min="11014" max="11014" width="16" style="275" customWidth="1"/>
    <col min="11015" max="11015" width="12.7109375" style="275" customWidth="1"/>
    <col min="11016" max="11016" width="11.140625" style="275" customWidth="1"/>
    <col min="11017" max="11017" width="11.5703125" style="275" customWidth="1"/>
    <col min="11018" max="11018" width="11.28515625" style="275" customWidth="1"/>
    <col min="11019" max="11019" width="29" style="275" customWidth="1"/>
    <col min="11020" max="11020" width="12.42578125" style="275" customWidth="1"/>
    <col min="11021" max="11021" width="12.85546875" style="275" customWidth="1"/>
    <col min="11022" max="11022" width="11.28515625" style="275" customWidth="1"/>
    <col min="11023" max="11023" width="14.42578125" style="275" customWidth="1"/>
    <col min="11024" max="11024" width="10.140625" style="275" customWidth="1"/>
    <col min="11025" max="11025" width="10.5703125" style="275" customWidth="1"/>
    <col min="11026" max="11026" width="9.85546875" style="275" customWidth="1"/>
    <col min="11027" max="11027" width="50.28515625" style="275" customWidth="1"/>
    <col min="11028" max="11261" width="11.42578125" style="275"/>
    <col min="11262" max="11262" width="9.5703125" style="275" customWidth="1"/>
    <col min="11263" max="11263" width="9.85546875" style="275" customWidth="1"/>
    <col min="11264" max="11264" width="49.140625" style="275" customWidth="1"/>
    <col min="11265" max="11266" width="21.7109375" style="275" customWidth="1"/>
    <col min="11267" max="11267" width="32.85546875" style="275" customWidth="1"/>
    <col min="11268" max="11268" width="25.5703125" style="275" customWidth="1"/>
    <col min="11269" max="11269" width="26.5703125" style="275" customWidth="1"/>
    <col min="11270" max="11270" width="16" style="275" customWidth="1"/>
    <col min="11271" max="11271" width="12.7109375" style="275" customWidth="1"/>
    <col min="11272" max="11272" width="11.140625" style="275" customWidth="1"/>
    <col min="11273" max="11273" width="11.5703125" style="275" customWidth="1"/>
    <col min="11274" max="11274" width="11.28515625" style="275" customWidth="1"/>
    <col min="11275" max="11275" width="29" style="275" customWidth="1"/>
    <col min="11276" max="11276" width="12.42578125" style="275" customWidth="1"/>
    <col min="11277" max="11277" width="12.85546875" style="275" customWidth="1"/>
    <col min="11278" max="11278" width="11.28515625" style="275" customWidth="1"/>
    <col min="11279" max="11279" width="14.42578125" style="275" customWidth="1"/>
    <col min="11280" max="11280" width="10.140625" style="275" customWidth="1"/>
    <col min="11281" max="11281" width="10.5703125" style="275" customWidth="1"/>
    <col min="11282" max="11282" width="9.85546875" style="275" customWidth="1"/>
    <col min="11283" max="11283" width="50.28515625" style="275" customWidth="1"/>
    <col min="11284" max="11517" width="11.42578125" style="275"/>
    <col min="11518" max="11518" width="9.5703125" style="275" customWidth="1"/>
    <col min="11519" max="11519" width="9.85546875" style="275" customWidth="1"/>
    <col min="11520" max="11520" width="49.140625" style="275" customWidth="1"/>
    <col min="11521" max="11522" width="21.7109375" style="275" customWidth="1"/>
    <col min="11523" max="11523" width="32.85546875" style="275" customWidth="1"/>
    <col min="11524" max="11524" width="25.5703125" style="275" customWidth="1"/>
    <col min="11525" max="11525" width="26.5703125" style="275" customWidth="1"/>
    <col min="11526" max="11526" width="16" style="275" customWidth="1"/>
    <col min="11527" max="11527" width="12.7109375" style="275" customWidth="1"/>
    <col min="11528" max="11528" width="11.140625" style="275" customWidth="1"/>
    <col min="11529" max="11529" width="11.5703125" style="275" customWidth="1"/>
    <col min="11530" max="11530" width="11.28515625" style="275" customWidth="1"/>
    <col min="11531" max="11531" width="29" style="275" customWidth="1"/>
    <col min="11532" max="11532" width="12.42578125" style="275" customWidth="1"/>
    <col min="11533" max="11533" width="12.85546875" style="275" customWidth="1"/>
    <col min="11534" max="11534" width="11.28515625" style="275" customWidth="1"/>
    <col min="11535" max="11535" width="14.42578125" style="275" customWidth="1"/>
    <col min="11536" max="11536" width="10.140625" style="275" customWidth="1"/>
    <col min="11537" max="11537" width="10.5703125" style="275" customWidth="1"/>
    <col min="11538" max="11538" width="9.85546875" style="275" customWidth="1"/>
    <col min="11539" max="11539" width="50.28515625" style="275" customWidth="1"/>
    <col min="11540" max="11773" width="11.42578125" style="275"/>
    <col min="11774" max="11774" width="9.5703125" style="275" customWidth="1"/>
    <col min="11775" max="11775" width="9.85546875" style="275" customWidth="1"/>
    <col min="11776" max="11776" width="49.140625" style="275" customWidth="1"/>
    <col min="11777" max="11778" width="21.7109375" style="275" customWidth="1"/>
    <col min="11779" max="11779" width="32.85546875" style="275" customWidth="1"/>
    <col min="11780" max="11780" width="25.5703125" style="275" customWidth="1"/>
    <col min="11781" max="11781" width="26.5703125" style="275" customWidth="1"/>
    <col min="11782" max="11782" width="16" style="275" customWidth="1"/>
    <col min="11783" max="11783" width="12.7109375" style="275" customWidth="1"/>
    <col min="11784" max="11784" width="11.140625" style="275" customWidth="1"/>
    <col min="11785" max="11785" width="11.5703125" style="275" customWidth="1"/>
    <col min="11786" max="11786" width="11.28515625" style="275" customWidth="1"/>
    <col min="11787" max="11787" width="29" style="275" customWidth="1"/>
    <col min="11788" max="11788" width="12.42578125" style="275" customWidth="1"/>
    <col min="11789" max="11789" width="12.85546875" style="275" customWidth="1"/>
    <col min="11790" max="11790" width="11.28515625" style="275" customWidth="1"/>
    <col min="11791" max="11791" width="14.42578125" style="275" customWidth="1"/>
    <col min="11792" max="11792" width="10.140625" style="275" customWidth="1"/>
    <col min="11793" max="11793" width="10.5703125" style="275" customWidth="1"/>
    <col min="11794" max="11794" width="9.85546875" style="275" customWidth="1"/>
    <col min="11795" max="11795" width="50.28515625" style="275" customWidth="1"/>
    <col min="11796" max="12029" width="11.42578125" style="275"/>
    <col min="12030" max="12030" width="9.5703125" style="275" customWidth="1"/>
    <col min="12031" max="12031" width="9.85546875" style="275" customWidth="1"/>
    <col min="12032" max="12032" width="49.140625" style="275" customWidth="1"/>
    <col min="12033" max="12034" width="21.7109375" style="275" customWidth="1"/>
    <col min="12035" max="12035" width="32.85546875" style="275" customWidth="1"/>
    <col min="12036" max="12036" width="25.5703125" style="275" customWidth="1"/>
    <col min="12037" max="12037" width="26.5703125" style="275" customWidth="1"/>
    <col min="12038" max="12038" width="16" style="275" customWidth="1"/>
    <col min="12039" max="12039" width="12.7109375" style="275" customWidth="1"/>
    <col min="12040" max="12040" width="11.140625" style="275" customWidth="1"/>
    <col min="12041" max="12041" width="11.5703125" style="275" customWidth="1"/>
    <col min="12042" max="12042" width="11.28515625" style="275" customWidth="1"/>
    <col min="12043" max="12043" width="29" style="275" customWidth="1"/>
    <col min="12044" max="12044" width="12.42578125" style="275" customWidth="1"/>
    <col min="12045" max="12045" width="12.85546875" style="275" customWidth="1"/>
    <col min="12046" max="12046" width="11.28515625" style="275" customWidth="1"/>
    <col min="12047" max="12047" width="14.42578125" style="275" customWidth="1"/>
    <col min="12048" max="12048" width="10.140625" style="275" customWidth="1"/>
    <col min="12049" max="12049" width="10.5703125" style="275" customWidth="1"/>
    <col min="12050" max="12050" width="9.85546875" style="275" customWidth="1"/>
    <col min="12051" max="12051" width="50.28515625" style="275" customWidth="1"/>
    <col min="12052" max="12285" width="11.42578125" style="275"/>
    <col min="12286" max="12286" width="9.5703125" style="275" customWidth="1"/>
    <col min="12287" max="12287" width="9.85546875" style="275" customWidth="1"/>
    <col min="12288" max="12288" width="49.140625" style="275" customWidth="1"/>
    <col min="12289" max="12290" width="21.7109375" style="275" customWidth="1"/>
    <col min="12291" max="12291" width="32.85546875" style="275" customWidth="1"/>
    <col min="12292" max="12292" width="25.5703125" style="275" customWidth="1"/>
    <col min="12293" max="12293" width="26.5703125" style="275" customWidth="1"/>
    <col min="12294" max="12294" width="16" style="275" customWidth="1"/>
    <col min="12295" max="12295" width="12.7109375" style="275" customWidth="1"/>
    <col min="12296" max="12296" width="11.140625" style="275" customWidth="1"/>
    <col min="12297" max="12297" width="11.5703125" style="275" customWidth="1"/>
    <col min="12298" max="12298" width="11.28515625" style="275" customWidth="1"/>
    <col min="12299" max="12299" width="29" style="275" customWidth="1"/>
    <col min="12300" max="12300" width="12.42578125" style="275" customWidth="1"/>
    <col min="12301" max="12301" width="12.85546875" style="275" customWidth="1"/>
    <col min="12302" max="12302" width="11.28515625" style="275" customWidth="1"/>
    <col min="12303" max="12303" width="14.42578125" style="275" customWidth="1"/>
    <col min="12304" max="12304" width="10.140625" style="275" customWidth="1"/>
    <col min="12305" max="12305" width="10.5703125" style="275" customWidth="1"/>
    <col min="12306" max="12306" width="9.85546875" style="275" customWidth="1"/>
    <col min="12307" max="12307" width="50.28515625" style="275" customWidth="1"/>
    <col min="12308" max="12541" width="11.42578125" style="275"/>
    <col min="12542" max="12542" width="9.5703125" style="275" customWidth="1"/>
    <col min="12543" max="12543" width="9.85546875" style="275" customWidth="1"/>
    <col min="12544" max="12544" width="49.140625" style="275" customWidth="1"/>
    <col min="12545" max="12546" width="21.7109375" style="275" customWidth="1"/>
    <col min="12547" max="12547" width="32.85546875" style="275" customWidth="1"/>
    <col min="12548" max="12548" width="25.5703125" style="275" customWidth="1"/>
    <col min="12549" max="12549" width="26.5703125" style="275" customWidth="1"/>
    <col min="12550" max="12550" width="16" style="275" customWidth="1"/>
    <col min="12551" max="12551" width="12.7109375" style="275" customWidth="1"/>
    <col min="12552" max="12552" width="11.140625" style="275" customWidth="1"/>
    <col min="12553" max="12553" width="11.5703125" style="275" customWidth="1"/>
    <col min="12554" max="12554" width="11.28515625" style="275" customWidth="1"/>
    <col min="12555" max="12555" width="29" style="275" customWidth="1"/>
    <col min="12556" max="12556" width="12.42578125" style="275" customWidth="1"/>
    <col min="12557" max="12557" width="12.85546875" style="275" customWidth="1"/>
    <col min="12558" max="12558" width="11.28515625" style="275" customWidth="1"/>
    <col min="12559" max="12559" width="14.42578125" style="275" customWidth="1"/>
    <col min="12560" max="12560" width="10.140625" style="275" customWidth="1"/>
    <col min="12561" max="12561" width="10.5703125" style="275" customWidth="1"/>
    <col min="12562" max="12562" width="9.85546875" style="275" customWidth="1"/>
    <col min="12563" max="12563" width="50.28515625" style="275" customWidth="1"/>
    <col min="12564" max="12797" width="11.42578125" style="275"/>
    <col min="12798" max="12798" width="9.5703125" style="275" customWidth="1"/>
    <col min="12799" max="12799" width="9.85546875" style="275" customWidth="1"/>
    <col min="12800" max="12800" width="49.140625" style="275" customWidth="1"/>
    <col min="12801" max="12802" width="21.7109375" style="275" customWidth="1"/>
    <col min="12803" max="12803" width="32.85546875" style="275" customWidth="1"/>
    <col min="12804" max="12804" width="25.5703125" style="275" customWidth="1"/>
    <col min="12805" max="12805" width="26.5703125" style="275" customWidth="1"/>
    <col min="12806" max="12806" width="16" style="275" customWidth="1"/>
    <col min="12807" max="12807" width="12.7109375" style="275" customWidth="1"/>
    <col min="12808" max="12808" width="11.140625" style="275" customWidth="1"/>
    <col min="12809" max="12809" width="11.5703125" style="275" customWidth="1"/>
    <col min="12810" max="12810" width="11.28515625" style="275" customWidth="1"/>
    <col min="12811" max="12811" width="29" style="275" customWidth="1"/>
    <col min="12812" max="12812" width="12.42578125" style="275" customWidth="1"/>
    <col min="12813" max="12813" width="12.85546875" style="275" customWidth="1"/>
    <col min="12814" max="12814" width="11.28515625" style="275" customWidth="1"/>
    <col min="12815" max="12815" width="14.42578125" style="275" customWidth="1"/>
    <col min="12816" max="12816" width="10.140625" style="275" customWidth="1"/>
    <col min="12817" max="12817" width="10.5703125" style="275" customWidth="1"/>
    <col min="12818" max="12818" width="9.85546875" style="275" customWidth="1"/>
    <col min="12819" max="12819" width="50.28515625" style="275" customWidth="1"/>
    <col min="12820" max="13053" width="11.42578125" style="275"/>
    <col min="13054" max="13054" width="9.5703125" style="275" customWidth="1"/>
    <col min="13055" max="13055" width="9.85546875" style="275" customWidth="1"/>
    <col min="13056" max="13056" width="49.140625" style="275" customWidth="1"/>
    <col min="13057" max="13058" width="21.7109375" style="275" customWidth="1"/>
    <col min="13059" max="13059" width="32.85546875" style="275" customWidth="1"/>
    <col min="13060" max="13060" width="25.5703125" style="275" customWidth="1"/>
    <col min="13061" max="13061" width="26.5703125" style="275" customWidth="1"/>
    <col min="13062" max="13062" width="16" style="275" customWidth="1"/>
    <col min="13063" max="13063" width="12.7109375" style="275" customWidth="1"/>
    <col min="13064" max="13064" width="11.140625" style="275" customWidth="1"/>
    <col min="13065" max="13065" width="11.5703125" style="275" customWidth="1"/>
    <col min="13066" max="13066" width="11.28515625" style="275" customWidth="1"/>
    <col min="13067" max="13067" width="29" style="275" customWidth="1"/>
    <col min="13068" max="13068" width="12.42578125" style="275" customWidth="1"/>
    <col min="13069" max="13069" width="12.85546875" style="275" customWidth="1"/>
    <col min="13070" max="13070" width="11.28515625" style="275" customWidth="1"/>
    <col min="13071" max="13071" width="14.42578125" style="275" customWidth="1"/>
    <col min="13072" max="13072" width="10.140625" style="275" customWidth="1"/>
    <col min="13073" max="13073" width="10.5703125" style="275" customWidth="1"/>
    <col min="13074" max="13074" width="9.85546875" style="275" customWidth="1"/>
    <col min="13075" max="13075" width="50.28515625" style="275" customWidth="1"/>
    <col min="13076" max="13309" width="11.42578125" style="275"/>
    <col min="13310" max="13310" width="9.5703125" style="275" customWidth="1"/>
    <col min="13311" max="13311" width="9.85546875" style="275" customWidth="1"/>
    <col min="13312" max="13312" width="49.140625" style="275" customWidth="1"/>
    <col min="13313" max="13314" width="21.7109375" style="275" customWidth="1"/>
    <col min="13315" max="13315" width="32.85546875" style="275" customWidth="1"/>
    <col min="13316" max="13316" width="25.5703125" style="275" customWidth="1"/>
    <col min="13317" max="13317" width="26.5703125" style="275" customWidth="1"/>
    <col min="13318" max="13318" width="16" style="275" customWidth="1"/>
    <col min="13319" max="13319" width="12.7109375" style="275" customWidth="1"/>
    <col min="13320" max="13320" width="11.140625" style="275" customWidth="1"/>
    <col min="13321" max="13321" width="11.5703125" style="275" customWidth="1"/>
    <col min="13322" max="13322" width="11.28515625" style="275" customWidth="1"/>
    <col min="13323" max="13323" width="29" style="275" customWidth="1"/>
    <col min="13324" max="13324" width="12.42578125" style="275" customWidth="1"/>
    <col min="13325" max="13325" width="12.85546875" style="275" customWidth="1"/>
    <col min="13326" max="13326" width="11.28515625" style="275" customWidth="1"/>
    <col min="13327" max="13327" width="14.42578125" style="275" customWidth="1"/>
    <col min="13328" max="13328" width="10.140625" style="275" customWidth="1"/>
    <col min="13329" max="13329" width="10.5703125" style="275" customWidth="1"/>
    <col min="13330" max="13330" width="9.85546875" style="275" customWidth="1"/>
    <col min="13331" max="13331" width="50.28515625" style="275" customWidth="1"/>
    <col min="13332" max="13565" width="11.42578125" style="275"/>
    <col min="13566" max="13566" width="9.5703125" style="275" customWidth="1"/>
    <col min="13567" max="13567" width="9.85546875" style="275" customWidth="1"/>
    <col min="13568" max="13568" width="49.140625" style="275" customWidth="1"/>
    <col min="13569" max="13570" width="21.7109375" style="275" customWidth="1"/>
    <col min="13571" max="13571" width="32.85546875" style="275" customWidth="1"/>
    <col min="13572" max="13572" width="25.5703125" style="275" customWidth="1"/>
    <col min="13573" max="13573" width="26.5703125" style="275" customWidth="1"/>
    <col min="13574" max="13574" width="16" style="275" customWidth="1"/>
    <col min="13575" max="13575" width="12.7109375" style="275" customWidth="1"/>
    <col min="13576" max="13576" width="11.140625" style="275" customWidth="1"/>
    <col min="13577" max="13577" width="11.5703125" style="275" customWidth="1"/>
    <col min="13578" max="13578" width="11.28515625" style="275" customWidth="1"/>
    <col min="13579" max="13579" width="29" style="275" customWidth="1"/>
    <col min="13580" max="13580" width="12.42578125" style="275" customWidth="1"/>
    <col min="13581" max="13581" width="12.85546875" style="275" customWidth="1"/>
    <col min="13582" max="13582" width="11.28515625" style="275" customWidth="1"/>
    <col min="13583" max="13583" width="14.42578125" style="275" customWidth="1"/>
    <col min="13584" max="13584" width="10.140625" style="275" customWidth="1"/>
    <col min="13585" max="13585" width="10.5703125" style="275" customWidth="1"/>
    <col min="13586" max="13586" width="9.85546875" style="275" customWidth="1"/>
    <col min="13587" max="13587" width="50.28515625" style="275" customWidth="1"/>
    <col min="13588" max="13821" width="11.42578125" style="275"/>
    <col min="13822" max="13822" width="9.5703125" style="275" customWidth="1"/>
    <col min="13823" max="13823" width="9.85546875" style="275" customWidth="1"/>
    <col min="13824" max="13824" width="49.140625" style="275" customWidth="1"/>
    <col min="13825" max="13826" width="21.7109375" style="275" customWidth="1"/>
    <col min="13827" max="13827" width="32.85546875" style="275" customWidth="1"/>
    <col min="13828" max="13828" width="25.5703125" style="275" customWidth="1"/>
    <col min="13829" max="13829" width="26.5703125" style="275" customWidth="1"/>
    <col min="13830" max="13830" width="16" style="275" customWidth="1"/>
    <col min="13831" max="13831" width="12.7109375" style="275" customWidth="1"/>
    <col min="13832" max="13832" width="11.140625" style="275" customWidth="1"/>
    <col min="13833" max="13833" width="11.5703125" style="275" customWidth="1"/>
    <col min="13834" max="13834" width="11.28515625" style="275" customWidth="1"/>
    <col min="13835" max="13835" width="29" style="275" customWidth="1"/>
    <col min="13836" max="13836" width="12.42578125" style="275" customWidth="1"/>
    <col min="13837" max="13837" width="12.85546875" style="275" customWidth="1"/>
    <col min="13838" max="13838" width="11.28515625" style="275" customWidth="1"/>
    <col min="13839" max="13839" width="14.42578125" style="275" customWidth="1"/>
    <col min="13840" max="13840" width="10.140625" style="275" customWidth="1"/>
    <col min="13841" max="13841" width="10.5703125" style="275" customWidth="1"/>
    <col min="13842" max="13842" width="9.85546875" style="275" customWidth="1"/>
    <col min="13843" max="13843" width="50.28515625" style="275" customWidth="1"/>
    <col min="13844" max="14077" width="11.42578125" style="275"/>
    <col min="14078" max="14078" width="9.5703125" style="275" customWidth="1"/>
    <col min="14079" max="14079" width="9.85546875" style="275" customWidth="1"/>
    <col min="14080" max="14080" width="49.140625" style="275" customWidth="1"/>
    <col min="14081" max="14082" width="21.7109375" style="275" customWidth="1"/>
    <col min="14083" max="14083" width="32.85546875" style="275" customWidth="1"/>
    <col min="14084" max="14084" width="25.5703125" style="275" customWidth="1"/>
    <col min="14085" max="14085" width="26.5703125" style="275" customWidth="1"/>
    <col min="14086" max="14086" width="16" style="275" customWidth="1"/>
    <col min="14087" max="14087" width="12.7109375" style="275" customWidth="1"/>
    <col min="14088" max="14088" width="11.140625" style="275" customWidth="1"/>
    <col min="14089" max="14089" width="11.5703125" style="275" customWidth="1"/>
    <col min="14090" max="14090" width="11.28515625" style="275" customWidth="1"/>
    <col min="14091" max="14091" width="29" style="275" customWidth="1"/>
    <col min="14092" max="14092" width="12.42578125" style="275" customWidth="1"/>
    <col min="14093" max="14093" width="12.85546875" style="275" customWidth="1"/>
    <col min="14094" max="14094" width="11.28515625" style="275" customWidth="1"/>
    <col min="14095" max="14095" width="14.42578125" style="275" customWidth="1"/>
    <col min="14096" max="14096" width="10.140625" style="275" customWidth="1"/>
    <col min="14097" max="14097" width="10.5703125" style="275" customWidth="1"/>
    <col min="14098" max="14098" width="9.85546875" style="275" customWidth="1"/>
    <col min="14099" max="14099" width="50.28515625" style="275" customWidth="1"/>
    <col min="14100" max="14333" width="11.42578125" style="275"/>
    <col min="14334" max="14334" width="9.5703125" style="275" customWidth="1"/>
    <col min="14335" max="14335" width="9.85546875" style="275" customWidth="1"/>
    <col min="14336" max="14336" width="49.140625" style="275" customWidth="1"/>
    <col min="14337" max="14338" width="21.7109375" style="275" customWidth="1"/>
    <col min="14339" max="14339" width="32.85546875" style="275" customWidth="1"/>
    <col min="14340" max="14340" width="25.5703125" style="275" customWidth="1"/>
    <col min="14341" max="14341" width="26.5703125" style="275" customWidth="1"/>
    <col min="14342" max="14342" width="16" style="275" customWidth="1"/>
    <col min="14343" max="14343" width="12.7109375" style="275" customWidth="1"/>
    <col min="14344" max="14344" width="11.140625" style="275" customWidth="1"/>
    <col min="14345" max="14345" width="11.5703125" style="275" customWidth="1"/>
    <col min="14346" max="14346" width="11.28515625" style="275" customWidth="1"/>
    <col min="14347" max="14347" width="29" style="275" customWidth="1"/>
    <col min="14348" max="14348" width="12.42578125" style="275" customWidth="1"/>
    <col min="14349" max="14349" width="12.85546875" style="275" customWidth="1"/>
    <col min="14350" max="14350" width="11.28515625" style="275" customWidth="1"/>
    <col min="14351" max="14351" width="14.42578125" style="275" customWidth="1"/>
    <col min="14352" max="14352" width="10.140625" style="275" customWidth="1"/>
    <col min="14353" max="14353" width="10.5703125" style="275" customWidth="1"/>
    <col min="14354" max="14354" width="9.85546875" style="275" customWidth="1"/>
    <col min="14355" max="14355" width="50.28515625" style="275" customWidth="1"/>
    <col min="14356" max="14589" width="11.42578125" style="275"/>
    <col min="14590" max="14590" width="9.5703125" style="275" customWidth="1"/>
    <col min="14591" max="14591" width="9.85546875" style="275" customWidth="1"/>
    <col min="14592" max="14592" width="49.140625" style="275" customWidth="1"/>
    <col min="14593" max="14594" width="21.7109375" style="275" customWidth="1"/>
    <col min="14595" max="14595" width="32.85546875" style="275" customWidth="1"/>
    <col min="14596" max="14596" width="25.5703125" style="275" customWidth="1"/>
    <col min="14597" max="14597" width="26.5703125" style="275" customWidth="1"/>
    <col min="14598" max="14598" width="16" style="275" customWidth="1"/>
    <col min="14599" max="14599" width="12.7109375" style="275" customWidth="1"/>
    <col min="14600" max="14600" width="11.140625" style="275" customWidth="1"/>
    <col min="14601" max="14601" width="11.5703125" style="275" customWidth="1"/>
    <col min="14602" max="14602" width="11.28515625" style="275" customWidth="1"/>
    <col min="14603" max="14603" width="29" style="275" customWidth="1"/>
    <col min="14604" max="14604" width="12.42578125" style="275" customWidth="1"/>
    <col min="14605" max="14605" width="12.85546875" style="275" customWidth="1"/>
    <col min="14606" max="14606" width="11.28515625" style="275" customWidth="1"/>
    <col min="14607" max="14607" width="14.42578125" style="275" customWidth="1"/>
    <col min="14608" max="14608" width="10.140625" style="275" customWidth="1"/>
    <col min="14609" max="14609" width="10.5703125" style="275" customWidth="1"/>
    <col min="14610" max="14610" width="9.85546875" style="275" customWidth="1"/>
    <col min="14611" max="14611" width="50.28515625" style="275" customWidth="1"/>
    <col min="14612" max="14845" width="11.42578125" style="275"/>
    <col min="14846" max="14846" width="9.5703125" style="275" customWidth="1"/>
    <col min="14847" max="14847" width="9.85546875" style="275" customWidth="1"/>
    <col min="14848" max="14848" width="49.140625" style="275" customWidth="1"/>
    <col min="14849" max="14850" width="21.7109375" style="275" customWidth="1"/>
    <col min="14851" max="14851" width="32.85546875" style="275" customWidth="1"/>
    <col min="14852" max="14852" width="25.5703125" style="275" customWidth="1"/>
    <col min="14853" max="14853" width="26.5703125" style="275" customWidth="1"/>
    <col min="14854" max="14854" width="16" style="275" customWidth="1"/>
    <col min="14855" max="14855" width="12.7109375" style="275" customWidth="1"/>
    <col min="14856" max="14856" width="11.140625" style="275" customWidth="1"/>
    <col min="14857" max="14857" width="11.5703125" style="275" customWidth="1"/>
    <col min="14858" max="14858" width="11.28515625" style="275" customWidth="1"/>
    <col min="14859" max="14859" width="29" style="275" customWidth="1"/>
    <col min="14860" max="14860" width="12.42578125" style="275" customWidth="1"/>
    <col min="14861" max="14861" width="12.85546875" style="275" customWidth="1"/>
    <col min="14862" max="14862" width="11.28515625" style="275" customWidth="1"/>
    <col min="14863" max="14863" width="14.42578125" style="275" customWidth="1"/>
    <col min="14864" max="14864" width="10.140625" style="275" customWidth="1"/>
    <col min="14865" max="14865" width="10.5703125" style="275" customWidth="1"/>
    <col min="14866" max="14866" width="9.85546875" style="275" customWidth="1"/>
    <col min="14867" max="14867" width="50.28515625" style="275" customWidth="1"/>
    <col min="14868" max="15101" width="11.42578125" style="275"/>
    <col min="15102" max="15102" width="9.5703125" style="275" customWidth="1"/>
    <col min="15103" max="15103" width="9.85546875" style="275" customWidth="1"/>
    <col min="15104" max="15104" width="49.140625" style="275" customWidth="1"/>
    <col min="15105" max="15106" width="21.7109375" style="275" customWidth="1"/>
    <col min="15107" max="15107" width="32.85546875" style="275" customWidth="1"/>
    <col min="15108" max="15108" width="25.5703125" style="275" customWidth="1"/>
    <col min="15109" max="15109" width="26.5703125" style="275" customWidth="1"/>
    <col min="15110" max="15110" width="16" style="275" customWidth="1"/>
    <col min="15111" max="15111" width="12.7109375" style="275" customWidth="1"/>
    <col min="15112" max="15112" width="11.140625" style="275" customWidth="1"/>
    <col min="15113" max="15113" width="11.5703125" style="275" customWidth="1"/>
    <col min="15114" max="15114" width="11.28515625" style="275" customWidth="1"/>
    <col min="15115" max="15115" width="29" style="275" customWidth="1"/>
    <col min="15116" max="15116" width="12.42578125" style="275" customWidth="1"/>
    <col min="15117" max="15117" width="12.85546875" style="275" customWidth="1"/>
    <col min="15118" max="15118" width="11.28515625" style="275" customWidth="1"/>
    <col min="15119" max="15119" width="14.42578125" style="275" customWidth="1"/>
    <col min="15120" max="15120" width="10.140625" style="275" customWidth="1"/>
    <col min="15121" max="15121" width="10.5703125" style="275" customWidth="1"/>
    <col min="15122" max="15122" width="9.85546875" style="275" customWidth="1"/>
    <col min="15123" max="15123" width="50.28515625" style="275" customWidth="1"/>
    <col min="15124" max="15357" width="11.42578125" style="275"/>
    <col min="15358" max="15358" width="9.5703125" style="275" customWidth="1"/>
    <col min="15359" max="15359" width="9.85546875" style="275" customWidth="1"/>
    <col min="15360" max="15360" width="49.140625" style="275" customWidth="1"/>
    <col min="15361" max="15362" width="21.7109375" style="275" customWidth="1"/>
    <col min="15363" max="15363" width="32.85546875" style="275" customWidth="1"/>
    <col min="15364" max="15364" width="25.5703125" style="275" customWidth="1"/>
    <col min="15365" max="15365" width="26.5703125" style="275" customWidth="1"/>
    <col min="15366" max="15366" width="16" style="275" customWidth="1"/>
    <col min="15367" max="15367" width="12.7109375" style="275" customWidth="1"/>
    <col min="15368" max="15368" width="11.140625" style="275" customWidth="1"/>
    <col min="15369" max="15369" width="11.5703125" style="275" customWidth="1"/>
    <col min="15370" max="15370" width="11.28515625" style="275" customWidth="1"/>
    <col min="15371" max="15371" width="29" style="275" customWidth="1"/>
    <col min="15372" max="15372" width="12.42578125" style="275" customWidth="1"/>
    <col min="15373" max="15373" width="12.85546875" style="275" customWidth="1"/>
    <col min="15374" max="15374" width="11.28515625" style="275" customWidth="1"/>
    <col min="15375" max="15375" width="14.42578125" style="275" customWidth="1"/>
    <col min="15376" max="15376" width="10.140625" style="275" customWidth="1"/>
    <col min="15377" max="15377" width="10.5703125" style="275" customWidth="1"/>
    <col min="15378" max="15378" width="9.85546875" style="275" customWidth="1"/>
    <col min="15379" max="15379" width="50.28515625" style="275" customWidth="1"/>
    <col min="15380" max="15613" width="11.42578125" style="275"/>
    <col min="15614" max="15614" width="9.5703125" style="275" customWidth="1"/>
    <col min="15615" max="15615" width="9.85546875" style="275" customWidth="1"/>
    <col min="15616" max="15616" width="49.140625" style="275" customWidth="1"/>
    <col min="15617" max="15618" width="21.7109375" style="275" customWidth="1"/>
    <col min="15619" max="15619" width="32.85546875" style="275" customWidth="1"/>
    <col min="15620" max="15620" width="25.5703125" style="275" customWidth="1"/>
    <col min="15621" max="15621" width="26.5703125" style="275" customWidth="1"/>
    <col min="15622" max="15622" width="16" style="275" customWidth="1"/>
    <col min="15623" max="15623" width="12.7109375" style="275" customWidth="1"/>
    <col min="15624" max="15624" width="11.140625" style="275" customWidth="1"/>
    <col min="15625" max="15625" width="11.5703125" style="275" customWidth="1"/>
    <col min="15626" max="15626" width="11.28515625" style="275" customWidth="1"/>
    <col min="15627" max="15627" width="29" style="275" customWidth="1"/>
    <col min="15628" max="15628" width="12.42578125" style="275" customWidth="1"/>
    <col min="15629" max="15629" width="12.85546875" style="275" customWidth="1"/>
    <col min="15630" max="15630" width="11.28515625" style="275" customWidth="1"/>
    <col min="15631" max="15631" width="14.42578125" style="275" customWidth="1"/>
    <col min="15632" max="15632" width="10.140625" style="275" customWidth="1"/>
    <col min="15633" max="15633" width="10.5703125" style="275" customWidth="1"/>
    <col min="15634" max="15634" width="9.85546875" style="275" customWidth="1"/>
    <col min="15635" max="15635" width="50.28515625" style="275" customWidth="1"/>
    <col min="15636" max="15869" width="11.42578125" style="275"/>
    <col min="15870" max="15870" width="9.5703125" style="275" customWidth="1"/>
    <col min="15871" max="15871" width="9.85546875" style="275" customWidth="1"/>
    <col min="15872" max="15872" width="49.140625" style="275" customWidth="1"/>
    <col min="15873" max="15874" width="21.7109375" style="275" customWidth="1"/>
    <col min="15875" max="15875" width="32.85546875" style="275" customWidth="1"/>
    <col min="15876" max="15876" width="25.5703125" style="275" customWidth="1"/>
    <col min="15877" max="15877" width="26.5703125" style="275" customWidth="1"/>
    <col min="15878" max="15878" width="16" style="275" customWidth="1"/>
    <col min="15879" max="15879" width="12.7109375" style="275" customWidth="1"/>
    <col min="15880" max="15880" width="11.140625" style="275" customWidth="1"/>
    <col min="15881" max="15881" width="11.5703125" style="275" customWidth="1"/>
    <col min="15882" max="15882" width="11.28515625" style="275" customWidth="1"/>
    <col min="15883" max="15883" width="29" style="275" customWidth="1"/>
    <col min="15884" max="15884" width="12.42578125" style="275" customWidth="1"/>
    <col min="15885" max="15885" width="12.85546875" style="275" customWidth="1"/>
    <col min="15886" max="15886" width="11.28515625" style="275" customWidth="1"/>
    <col min="15887" max="15887" width="14.42578125" style="275" customWidth="1"/>
    <col min="15888" max="15888" width="10.140625" style="275" customWidth="1"/>
    <col min="15889" max="15889" width="10.5703125" style="275" customWidth="1"/>
    <col min="15890" max="15890" width="9.85546875" style="275" customWidth="1"/>
    <col min="15891" max="15891" width="50.28515625" style="275" customWidth="1"/>
    <col min="15892" max="16125" width="11.42578125" style="275"/>
    <col min="16126" max="16126" width="9.5703125" style="275" customWidth="1"/>
    <col min="16127" max="16127" width="9.85546875" style="275" customWidth="1"/>
    <col min="16128" max="16128" width="49.140625" style="275" customWidth="1"/>
    <col min="16129" max="16130" width="21.7109375" style="275" customWidth="1"/>
    <col min="16131" max="16131" width="32.85546875" style="275" customWidth="1"/>
    <col min="16132" max="16132" width="25.5703125" style="275" customWidth="1"/>
    <col min="16133" max="16133" width="26.5703125" style="275" customWidth="1"/>
    <col min="16134" max="16134" width="16" style="275" customWidth="1"/>
    <col min="16135" max="16135" width="12.7109375" style="275" customWidth="1"/>
    <col min="16136" max="16136" width="11.140625" style="275" customWidth="1"/>
    <col min="16137" max="16137" width="11.5703125" style="275" customWidth="1"/>
    <col min="16138" max="16138" width="11.28515625" style="275" customWidth="1"/>
    <col min="16139" max="16139" width="29" style="275" customWidth="1"/>
    <col min="16140" max="16140" width="12.42578125" style="275" customWidth="1"/>
    <col min="16141" max="16141" width="12.85546875" style="275" customWidth="1"/>
    <col min="16142" max="16142" width="11.28515625" style="275" customWidth="1"/>
    <col min="16143" max="16143" width="14.42578125" style="275" customWidth="1"/>
    <col min="16144" max="16144" width="10.140625" style="275" customWidth="1"/>
    <col min="16145" max="16145" width="10.5703125" style="275" customWidth="1"/>
    <col min="16146" max="16146" width="9.85546875" style="275" customWidth="1"/>
    <col min="16147" max="16147" width="43.140625" style="275" customWidth="1"/>
    <col min="16148" max="16148" width="11.42578125" style="275"/>
    <col min="16149" max="16149" width="13" style="275" bestFit="1" customWidth="1"/>
    <col min="16150" max="16150" width="15.140625" style="275" customWidth="1"/>
    <col min="16151" max="16151" width="11.42578125" style="275"/>
    <col min="16152" max="16152" width="14.7109375" style="275" bestFit="1" customWidth="1"/>
    <col min="16153" max="16153" width="15.140625" style="275" bestFit="1" customWidth="1"/>
    <col min="16154" max="16384" width="11.42578125" style="275"/>
  </cols>
  <sheetData>
    <row r="1" spans="1:53 16147:16154" ht="15" customHeight="1" x14ac:dyDescent="0.2">
      <c r="A1" s="272" t="s">
        <v>391</v>
      </c>
      <c r="B1" s="273"/>
      <c r="C1" s="273"/>
      <c r="D1" s="273"/>
      <c r="E1" s="273"/>
      <c r="F1" s="273"/>
      <c r="G1" s="273"/>
      <c r="H1" s="273"/>
      <c r="I1" s="273"/>
      <c r="J1" s="273"/>
      <c r="K1" s="273"/>
      <c r="L1" s="273"/>
      <c r="M1" s="273"/>
      <c r="N1" s="413"/>
      <c r="O1" s="414"/>
      <c r="P1" s="414"/>
      <c r="Q1" s="414"/>
      <c r="R1" s="414"/>
      <c r="S1" s="414"/>
      <c r="T1" s="414"/>
      <c r="U1" s="415"/>
      <c r="V1" s="274"/>
      <c r="AG1" s="277" t="s">
        <v>805</v>
      </c>
      <c r="AH1" s="278" t="s">
        <v>428</v>
      </c>
      <c r="AI1" s="279" t="s">
        <v>430</v>
      </c>
      <c r="AJ1" s="280" t="s">
        <v>432</v>
      </c>
      <c r="AK1" s="281" t="s">
        <v>433</v>
      </c>
      <c r="AL1" s="282" t="s">
        <v>435</v>
      </c>
      <c r="AM1" s="283"/>
    </row>
    <row r="2" spans="1:53 16147:16154" ht="15" customHeight="1" x14ac:dyDescent="0.25">
      <c r="A2" s="284" t="s">
        <v>0</v>
      </c>
      <c r="B2" s="285"/>
      <c r="C2" s="285"/>
      <c r="D2" s="285"/>
      <c r="E2" s="285"/>
      <c r="F2" s="285"/>
      <c r="G2" s="285"/>
      <c r="H2" s="285"/>
      <c r="I2" s="285"/>
      <c r="J2" s="285"/>
      <c r="K2" s="285"/>
      <c r="L2" s="285"/>
      <c r="M2" s="286"/>
      <c r="N2" s="286"/>
      <c r="O2" s="418"/>
      <c r="P2" s="418"/>
      <c r="Q2" s="418"/>
      <c r="R2" s="418"/>
      <c r="S2" s="418"/>
      <c r="T2" s="418"/>
      <c r="U2" s="419"/>
      <c r="V2" s="274"/>
      <c r="Z2" s="416" t="s">
        <v>77</v>
      </c>
      <c r="AH2" s="288" t="s">
        <v>429</v>
      </c>
      <c r="AI2" s="289" t="s">
        <v>431</v>
      </c>
      <c r="AJ2" s="290"/>
      <c r="AK2" s="291" t="s">
        <v>434</v>
      </c>
      <c r="AL2" s="292" t="s">
        <v>639</v>
      </c>
      <c r="AM2" s="283"/>
    </row>
    <row r="3" spans="1:53 16147:16154" ht="15" customHeight="1" x14ac:dyDescent="0.25">
      <c r="A3" s="284" t="s">
        <v>436</v>
      </c>
      <c r="B3" s="285"/>
      <c r="C3" s="285"/>
      <c r="D3" s="285"/>
      <c r="E3" s="285"/>
      <c r="F3" s="285"/>
      <c r="G3" s="285"/>
      <c r="H3" s="285"/>
      <c r="I3" s="285"/>
      <c r="J3" s="285"/>
      <c r="K3" s="285"/>
      <c r="L3" s="285"/>
      <c r="M3" s="286"/>
      <c r="N3" s="286"/>
      <c r="O3" s="418"/>
      <c r="P3" s="418"/>
      <c r="Q3" s="418"/>
      <c r="R3" s="418"/>
      <c r="S3" s="418"/>
      <c r="T3" s="418"/>
      <c r="U3" s="419"/>
      <c r="V3" s="274"/>
      <c r="Z3" s="420">
        <v>42370</v>
      </c>
    </row>
    <row r="4" spans="1:53 16147:16154" x14ac:dyDescent="0.2">
      <c r="A4" s="833"/>
      <c r="B4" s="834"/>
      <c r="C4" s="418"/>
      <c r="D4" s="418"/>
      <c r="E4" s="418"/>
      <c r="F4" s="418"/>
      <c r="G4" s="418"/>
      <c r="H4" s="418"/>
      <c r="I4" s="418"/>
      <c r="J4" s="418"/>
      <c r="K4" s="418"/>
      <c r="L4" s="418"/>
      <c r="M4" s="418"/>
      <c r="N4" s="274"/>
      <c r="O4" s="418"/>
      <c r="P4" s="418"/>
      <c r="Q4" s="418"/>
      <c r="R4" s="418"/>
      <c r="S4" s="418"/>
      <c r="T4" s="418"/>
      <c r="U4" s="419"/>
      <c r="V4" s="274"/>
    </row>
    <row r="5" spans="1:53 16147:16154" s="297" customFormat="1" ht="18" customHeight="1" x14ac:dyDescent="0.25">
      <c r="A5" s="294" t="s">
        <v>1</v>
      </c>
      <c r="B5" s="295"/>
      <c r="C5" s="295"/>
      <c r="D5" s="295"/>
      <c r="E5" s="295"/>
      <c r="F5" s="295"/>
      <c r="G5" s="295"/>
      <c r="H5" s="295"/>
      <c r="I5" s="295"/>
      <c r="J5" s="295"/>
      <c r="K5" s="295"/>
      <c r="L5" s="295"/>
      <c r="M5" s="295"/>
      <c r="N5" s="296"/>
      <c r="O5" s="423"/>
      <c r="Q5" s="296"/>
      <c r="R5" s="296"/>
      <c r="S5" s="296"/>
      <c r="T5" s="296"/>
      <c r="U5" s="424"/>
      <c r="V5" s="296"/>
      <c r="W5" s="296"/>
      <c r="X5" s="296"/>
      <c r="Y5" s="296"/>
      <c r="Z5" s="298"/>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row>
    <row r="6" spans="1:53 16147:16154" s="297" customFormat="1" ht="17.25" customHeight="1" x14ac:dyDescent="0.25">
      <c r="A6" s="294" t="s">
        <v>348</v>
      </c>
      <c r="B6" s="295"/>
      <c r="C6" s="295"/>
      <c r="D6" s="295"/>
      <c r="E6" s="295"/>
      <c r="F6" s="423"/>
      <c r="G6" s="423"/>
      <c r="H6" s="423"/>
      <c r="I6" s="423"/>
      <c r="J6" s="423"/>
      <c r="K6" s="423"/>
      <c r="L6" s="423"/>
      <c r="M6" s="423"/>
      <c r="N6" s="296"/>
      <c r="O6" s="423"/>
      <c r="Q6" s="296"/>
      <c r="R6" s="296"/>
      <c r="S6" s="296"/>
      <c r="T6" s="296"/>
      <c r="U6" s="424"/>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row>
    <row r="7" spans="1:53 16147:16154" s="297" customFormat="1" ht="14.25" customHeight="1" x14ac:dyDescent="0.25">
      <c r="A7" s="294" t="s">
        <v>2</v>
      </c>
      <c r="B7" s="295"/>
      <c r="C7" s="295"/>
      <c r="D7" s="295"/>
      <c r="E7" s="295"/>
      <c r="F7" s="423"/>
      <c r="G7" s="423"/>
      <c r="H7" s="423"/>
      <c r="I7" s="423"/>
      <c r="J7" s="423"/>
      <c r="K7" s="423"/>
      <c r="L7" s="423"/>
      <c r="M7" s="423"/>
      <c r="N7" s="296"/>
      <c r="O7" s="423"/>
      <c r="Q7" s="296"/>
      <c r="R7" s="296"/>
      <c r="S7" s="296"/>
      <c r="T7" s="296"/>
      <c r="U7" s="424"/>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row>
    <row r="8" spans="1:53 16147:16154" s="297" customFormat="1" ht="18.75" customHeight="1" thickBot="1" x14ac:dyDescent="0.3">
      <c r="A8" s="294" t="s">
        <v>142</v>
      </c>
      <c r="B8" s="295"/>
      <c r="C8" s="295"/>
      <c r="D8" s="423"/>
      <c r="E8" s="423"/>
      <c r="F8" s="423"/>
      <c r="G8" s="423"/>
      <c r="H8" s="423"/>
      <c r="I8" s="423"/>
      <c r="J8" s="423"/>
      <c r="K8" s="423"/>
      <c r="L8" s="423"/>
      <c r="M8" s="423"/>
      <c r="N8" s="296"/>
      <c r="O8" s="423"/>
      <c r="Q8" s="296"/>
      <c r="R8" s="296"/>
      <c r="S8" s="296"/>
      <c r="T8" s="296"/>
      <c r="U8" s="424"/>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row>
    <row r="9" spans="1:53 16147:16154" s="297" customFormat="1" ht="18" customHeight="1" thickBot="1" x14ac:dyDescent="0.3">
      <c r="A9" s="299" t="s">
        <v>427</v>
      </c>
      <c r="B9" s="300"/>
      <c r="C9" s="300"/>
      <c r="D9" s="835">
        <f>+Z3</f>
        <v>42370</v>
      </c>
      <c r="E9" s="423"/>
      <c r="F9" s="423"/>
      <c r="G9" s="423"/>
      <c r="H9" s="423"/>
      <c r="I9" s="423"/>
      <c r="J9" s="423"/>
      <c r="K9" s="423"/>
      <c r="L9" s="1421"/>
      <c r="M9" s="1421"/>
      <c r="N9" s="426"/>
      <c r="O9" s="427"/>
      <c r="P9" s="428"/>
      <c r="Q9" s="426"/>
      <c r="R9" s="426"/>
      <c r="S9" s="426"/>
      <c r="T9" s="1497">
        <f ca="1">TODAY()</f>
        <v>42426</v>
      </c>
      <c r="U9" s="1498"/>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row>
    <row r="10" spans="1:53 16147:16154" ht="65.25" customHeight="1" thickBot="1" x14ac:dyDescent="0.25">
      <c r="A10" s="1432" t="s">
        <v>3</v>
      </c>
      <c r="B10" s="1432" t="s">
        <v>4</v>
      </c>
      <c r="C10" s="1432" t="s">
        <v>1659</v>
      </c>
      <c r="D10" s="1434" t="s">
        <v>6</v>
      </c>
      <c r="E10" s="1417" t="s">
        <v>7</v>
      </c>
      <c r="F10" s="1432" t="s">
        <v>8</v>
      </c>
      <c r="G10" s="1432" t="s">
        <v>9</v>
      </c>
      <c r="H10" s="1432" t="s">
        <v>10</v>
      </c>
      <c r="I10" s="1417" t="s">
        <v>11</v>
      </c>
      <c r="J10" s="1417" t="s">
        <v>12</v>
      </c>
      <c r="K10" s="1436" t="s">
        <v>13</v>
      </c>
      <c r="L10" s="1434" t="s">
        <v>14</v>
      </c>
      <c r="M10" s="1417" t="s">
        <v>15</v>
      </c>
      <c r="N10" s="1440" t="s">
        <v>16</v>
      </c>
      <c r="O10" s="1419" t="s">
        <v>17</v>
      </c>
      <c r="P10" s="1417" t="s">
        <v>295</v>
      </c>
      <c r="Q10" s="1417" t="s">
        <v>296</v>
      </c>
      <c r="R10" s="1417" t="s">
        <v>18</v>
      </c>
      <c r="S10" s="1436" t="s">
        <v>19</v>
      </c>
      <c r="T10" s="1438" t="s">
        <v>20</v>
      </c>
      <c r="U10" s="1439"/>
      <c r="V10" s="274"/>
      <c r="Y10" s="1417" t="s">
        <v>78</v>
      </c>
      <c r="AA10" s="1432" t="s">
        <v>139</v>
      </c>
      <c r="AB10" s="1417" t="s">
        <v>426</v>
      </c>
    </row>
    <row r="11" spans="1:53 16147:16154" ht="26.25" customHeight="1" thickBot="1" x14ac:dyDescent="0.25">
      <c r="A11" s="1499"/>
      <c r="B11" s="1499"/>
      <c r="C11" s="1499"/>
      <c r="D11" s="1500"/>
      <c r="E11" s="1446"/>
      <c r="F11" s="1499"/>
      <c r="G11" s="1499"/>
      <c r="H11" s="1499"/>
      <c r="I11" s="1446"/>
      <c r="J11" s="1446"/>
      <c r="K11" s="1502"/>
      <c r="L11" s="1500"/>
      <c r="M11" s="1446"/>
      <c r="N11" s="1511"/>
      <c r="O11" s="1501"/>
      <c r="P11" s="1446"/>
      <c r="Q11" s="1446"/>
      <c r="R11" s="1446"/>
      <c r="S11" s="1502"/>
      <c r="T11" s="301" t="s">
        <v>21</v>
      </c>
      <c r="U11" s="302" t="s">
        <v>22</v>
      </c>
      <c r="V11" s="836" t="s">
        <v>23</v>
      </c>
      <c r="Y11" s="1446"/>
      <c r="AA11" s="1499"/>
      <c r="AB11" s="1446"/>
    </row>
    <row r="12" spans="1:53 16147:16154" ht="12.75" thickBot="1" x14ac:dyDescent="0.25">
      <c r="A12" s="336" t="s">
        <v>130</v>
      </c>
      <c r="B12" s="336"/>
      <c r="C12" s="891"/>
      <c r="D12" s="338"/>
      <c r="E12" s="338"/>
      <c r="F12" s="338"/>
      <c r="G12" s="338"/>
      <c r="H12" s="338"/>
      <c r="I12" s="338"/>
      <c r="J12" s="338"/>
      <c r="K12" s="338"/>
      <c r="L12" s="338"/>
      <c r="M12" s="338"/>
      <c r="N12" s="339"/>
      <c r="O12" s="340"/>
      <c r="P12" s="892"/>
      <c r="Q12" s="893"/>
      <c r="R12" s="893"/>
      <c r="S12" s="893"/>
      <c r="T12" s="893"/>
      <c r="U12" s="893"/>
      <c r="V12" s="894"/>
      <c r="W12" s="592"/>
      <c r="X12" s="592"/>
      <c r="Y12" s="605"/>
      <c r="AA12" s="539"/>
      <c r="WWA12" s="809" t="s">
        <v>640</v>
      </c>
      <c r="WWB12" s="810" t="s">
        <v>423</v>
      </c>
      <c r="WWC12" s="811" t="s">
        <v>422</v>
      </c>
      <c r="WWD12" s="812" t="s">
        <v>424</v>
      </c>
      <c r="WWE12" s="813" t="s">
        <v>425</v>
      </c>
    </row>
    <row r="13" spans="1:53 16147:16154" ht="396.75" thickBot="1" x14ac:dyDescent="0.25">
      <c r="A13" s="346">
        <v>81</v>
      </c>
      <c r="B13" s="347"/>
      <c r="C13" s="446" t="s">
        <v>1856</v>
      </c>
      <c r="D13" s="446" t="s">
        <v>1297</v>
      </c>
      <c r="E13" s="348" t="s">
        <v>350</v>
      </c>
      <c r="F13" s="631" t="s">
        <v>1299</v>
      </c>
      <c r="G13" s="349" t="s">
        <v>680</v>
      </c>
      <c r="H13" s="631" t="s">
        <v>1302</v>
      </c>
      <c r="I13" s="447" t="s">
        <v>1303</v>
      </c>
      <c r="J13" s="450">
        <v>1</v>
      </c>
      <c r="K13" s="352">
        <v>41821</v>
      </c>
      <c r="L13" s="352">
        <v>42551</v>
      </c>
      <c r="M13" s="353">
        <f>+(L13-K13)/7</f>
        <v>104.28571428571429</v>
      </c>
      <c r="N13" s="354" t="s">
        <v>1306</v>
      </c>
      <c r="O13" s="355">
        <f>'Plan General'!N159</f>
        <v>0.7</v>
      </c>
      <c r="P13" s="356">
        <f>IF(O13/J13&gt;1,1,+O13/J13)</f>
        <v>0.7</v>
      </c>
      <c r="Q13" s="357">
        <f>+M13*P13</f>
        <v>73</v>
      </c>
      <c r="R13" s="357">
        <f ca="1">IF(L13&lt;=$T$9,Q13,0)</f>
        <v>0</v>
      </c>
      <c r="S13" s="357">
        <f ca="1">IF($T$9&gt;=L13,M13,0)</f>
        <v>0</v>
      </c>
      <c r="T13" s="358"/>
      <c r="U13" s="358"/>
      <c r="V13" s="895" t="str">
        <f>'Plan General'!U159</f>
        <v xml:space="preserve">HALLAZGO REPLANTEADO DEL PLAN DE MEJORAMIENTO VIGENCIA 2010 - STH - Grupo de Pensiones. Este hallazgo ya había sido superado con corte a diciembre 31 de 2011, Para esa época se registró en contabilidad los cálculos actuariales suministrados por el MHCP, de acuerdo al oficio radicado del MHCP- 2-2011-040603 suscritos por la Subdirectora de Pensiones de la Dirección de Regulación Económica y Seguridad Social.
La Supertransporte envío comunicado con rad. 20141000596301 del 15/12/2014, donde expresan el avance del cálculo actuarial del personal del MOPT para entrega a la UGPP.
Se replantea la fecha de cumplimiento de acuerdo a la justificación expuesta en el oficio 20151500115311 del 05/05/2015 enviado a la CGR. 
El doctor ISRAEL ALFONSO CASTRO VACA, fue contratado mediante contrato 354 de 2015,  cuyo objeto es la prestación de servicios profesionales para apoyar a la Subdirección del Talento Humano en los cálculos Actuariales que guarden relación con la entrega de la obligación pensional de las extintas MOPT e  INTRA , a cargo del MINISTERIO DE TRANSPORTE. Acta de inicio 1 de Julio de 2015.  Actualmente  se están verificando y corrigiendo las bases de datos correspondientes al MOPT.
Con oficio MT-20153420279431 del 21-AGO-15 se radicó en MINHACIENDA el cálculo actuarial del MOPT.  A la fecha no se han recibido observaciones de parte de dicho ministerio.
Con oficio MT-20153420410651 del 18-DIC-15 se radicó en MINHACIENDA el cálculo actuarial del INTRA.  A la fecha no se han recibido observaciones de parte de dicho ministerio. </v>
      </c>
      <c r="W13" s="360">
        <f>IF(P13=100%,2,0)</f>
        <v>0</v>
      </c>
      <c r="X13" s="360">
        <f>IF(L13&lt;$Z$3,0,1)</f>
        <v>1</v>
      </c>
      <c r="Y13" s="361" t="str">
        <f>IF(W13+X13&gt;1,"CUMPLIDA",IF(X13=1,"EN TERMINO","VENCIDA"))</f>
        <v>EN TERMINO</v>
      </c>
      <c r="AA13" s="896"/>
      <c r="AB13" s="363" t="str">
        <f>IF(Y13="CUMPLIDA","CUMPLIDA",IF(Y13="EN TERMINO","EN TERMINO","VENCIDA"))</f>
        <v>EN TERMINO</v>
      </c>
      <c r="WWG13" s="812" t="s">
        <v>424</v>
      </c>
      <c r="WWH13" s="822" t="e">
        <f>COUNTIF(#REF!,WWG13)</f>
        <v>#REF!</v>
      </c>
    </row>
  </sheetData>
  <mergeCells count="25">
    <mergeCell ref="L9:M9"/>
    <mergeCell ref="T9:U9"/>
    <mergeCell ref="A10:A11"/>
    <mergeCell ref="B10:B11"/>
    <mergeCell ref="C10:C11"/>
    <mergeCell ref="D10:D11"/>
    <mergeCell ref="E10:E11"/>
    <mergeCell ref="F10:F11"/>
    <mergeCell ref="G10:G11"/>
    <mergeCell ref="H10:H11"/>
    <mergeCell ref="T10:U10"/>
    <mergeCell ref="I10:I11"/>
    <mergeCell ref="J10:J11"/>
    <mergeCell ref="K10:K11"/>
    <mergeCell ref="L10:L11"/>
    <mergeCell ref="M10:M11"/>
    <mergeCell ref="S10:S11"/>
    <mergeCell ref="Y10:Y11"/>
    <mergeCell ref="AA10:AA11"/>
    <mergeCell ref="AB10:AB11"/>
    <mergeCell ref="N10:N11"/>
    <mergeCell ref="O10:O11"/>
    <mergeCell ref="P10:P11"/>
    <mergeCell ref="Q10:Q11"/>
    <mergeCell ref="R10:R11"/>
  </mergeCells>
  <conditionalFormatting sqref="Y13 AB13">
    <cfRule type="cellIs" dxfId="14" priority="7" operator="equal">
      <formula>"EN TERMINO"</formula>
    </cfRule>
    <cfRule type="cellIs" dxfId="13" priority="8" operator="equal">
      <formula>"CUMPLIDA"</formula>
    </cfRule>
    <cfRule type="cellIs" dxfId="12" priority="9" operator="equal">
      <formula>"VENCIDA"</formula>
    </cfRule>
  </conditionalFormatting>
  <dataValidations count="4">
    <dataValidation type="decimal" operator="greaterThan" allowBlank="1" showInputMessage="1" showErrorMessage="1" sqref="WVT982751 O65247 O982751 O917215 O851679 O786143 O720607 O655071 O589535 O523999 O458463 O392927 O327391 O261855 O196319 O130783 JH65247 TD65247 ACZ65247 AMV65247 AWR65247 BGN65247 BQJ65247 CAF65247 CKB65247 CTX65247 DDT65247 DNP65247 DXL65247 EHH65247 ERD65247 FAZ65247 FKV65247 FUR65247 GEN65247 GOJ65247 GYF65247 HIB65247 HRX65247 IBT65247 ILP65247 IVL65247 JFH65247 JPD65247 JYZ65247 KIV65247 KSR65247 LCN65247 LMJ65247 LWF65247 MGB65247 MPX65247 MZT65247 NJP65247 NTL65247 ODH65247 OND65247 OWZ65247 PGV65247 PQR65247 QAN65247 QKJ65247 QUF65247 REB65247 RNX65247 RXT65247 SHP65247 SRL65247 TBH65247 TLD65247 TUZ65247 UEV65247 UOR65247 UYN65247 VIJ65247 VSF65247 WCB65247 WLX65247 WVT65247 JH130783 TD130783 ACZ130783 AMV130783 AWR130783 BGN130783 BQJ130783 CAF130783 CKB130783 CTX130783 DDT130783 DNP130783 DXL130783 EHH130783 ERD130783 FAZ130783 FKV130783 FUR130783 GEN130783 GOJ130783 GYF130783 HIB130783 HRX130783 IBT130783 ILP130783 IVL130783 JFH130783 JPD130783 JYZ130783 KIV130783 KSR130783 LCN130783 LMJ130783 LWF130783 MGB130783 MPX130783 MZT130783 NJP130783 NTL130783 ODH130783 OND130783 OWZ130783 PGV130783 PQR130783 QAN130783 QKJ130783 QUF130783 REB130783 RNX130783 RXT130783 SHP130783 SRL130783 TBH130783 TLD130783 TUZ130783 UEV130783 UOR130783 UYN130783 VIJ130783 VSF130783 WCB130783 WLX130783 WVT130783 JH196319 TD196319 ACZ196319 AMV196319 AWR196319 BGN196319 BQJ196319 CAF196319 CKB196319 CTX196319 DDT196319 DNP196319 DXL196319 EHH196319 ERD196319 FAZ196319 FKV196319 FUR196319 GEN196319 GOJ196319 GYF196319 HIB196319 HRX196319 IBT196319 ILP196319 IVL196319 JFH196319 JPD196319 JYZ196319 KIV196319 KSR196319 LCN196319 LMJ196319 LWF196319 MGB196319 MPX196319 MZT196319 NJP196319 NTL196319 ODH196319 OND196319 OWZ196319 PGV196319 PQR196319 QAN196319 QKJ196319 QUF196319 REB196319 RNX196319 RXT196319 SHP196319 SRL196319 TBH196319 TLD196319 TUZ196319 UEV196319 UOR196319 UYN196319 VIJ196319 VSF196319 WCB196319 WLX196319 WVT196319 JH261855 TD261855 ACZ261855 AMV261855 AWR261855 BGN261855 BQJ261855 CAF261855 CKB261855 CTX261855 DDT261855 DNP261855 DXL261855 EHH261855 ERD261855 FAZ261855 FKV261855 FUR261855 GEN261855 GOJ261855 GYF261855 HIB261855 HRX261855 IBT261855 ILP261855 IVL261855 JFH261855 JPD261855 JYZ261855 KIV261855 KSR261855 LCN261855 LMJ261855 LWF261855 MGB261855 MPX261855 MZT261855 NJP261855 NTL261855 ODH261855 OND261855 OWZ261855 PGV261855 PQR261855 QAN261855 QKJ261855 QUF261855 REB261855 RNX261855 RXT261855 SHP261855 SRL261855 TBH261855 TLD261855 TUZ261855 UEV261855 UOR261855 UYN261855 VIJ261855 VSF261855 WCB261855 WLX261855 WVT261855 JH327391 TD327391 ACZ327391 AMV327391 AWR327391 BGN327391 BQJ327391 CAF327391 CKB327391 CTX327391 DDT327391 DNP327391 DXL327391 EHH327391 ERD327391 FAZ327391 FKV327391 FUR327391 GEN327391 GOJ327391 GYF327391 HIB327391 HRX327391 IBT327391 ILP327391 IVL327391 JFH327391 JPD327391 JYZ327391 KIV327391 KSR327391 LCN327391 LMJ327391 LWF327391 MGB327391 MPX327391 MZT327391 NJP327391 NTL327391 ODH327391 OND327391 OWZ327391 PGV327391 PQR327391 QAN327391 QKJ327391 QUF327391 REB327391 RNX327391 RXT327391 SHP327391 SRL327391 TBH327391 TLD327391 TUZ327391 UEV327391 UOR327391 UYN327391 VIJ327391 VSF327391 WCB327391 WLX327391 WVT327391 JH392927 TD392927 ACZ392927 AMV392927 AWR392927 BGN392927 BQJ392927 CAF392927 CKB392927 CTX392927 DDT392927 DNP392927 DXL392927 EHH392927 ERD392927 FAZ392927 FKV392927 FUR392927 GEN392927 GOJ392927 GYF392927 HIB392927 HRX392927 IBT392927 ILP392927 IVL392927 JFH392927 JPD392927 JYZ392927 KIV392927 KSR392927 LCN392927 LMJ392927 LWF392927 MGB392927 MPX392927 MZT392927 NJP392927 NTL392927 ODH392927 OND392927 OWZ392927 PGV392927 PQR392927 QAN392927 QKJ392927 QUF392927 REB392927 RNX392927 RXT392927 SHP392927 SRL392927 TBH392927 TLD392927 TUZ392927 UEV392927 UOR392927 UYN392927 VIJ392927 VSF392927 WCB392927 WLX392927 WVT392927 JH458463 TD458463 ACZ458463 AMV458463 AWR458463 BGN458463 BQJ458463 CAF458463 CKB458463 CTX458463 DDT458463 DNP458463 DXL458463 EHH458463 ERD458463 FAZ458463 FKV458463 FUR458463 GEN458463 GOJ458463 GYF458463 HIB458463 HRX458463 IBT458463 ILP458463 IVL458463 JFH458463 JPD458463 JYZ458463 KIV458463 KSR458463 LCN458463 LMJ458463 LWF458463 MGB458463 MPX458463 MZT458463 NJP458463 NTL458463 ODH458463 OND458463 OWZ458463 PGV458463 PQR458463 QAN458463 QKJ458463 QUF458463 REB458463 RNX458463 RXT458463 SHP458463 SRL458463 TBH458463 TLD458463 TUZ458463 UEV458463 UOR458463 UYN458463 VIJ458463 VSF458463 WCB458463 WLX458463 WVT458463 JH523999 TD523999 ACZ523999 AMV523999 AWR523999 BGN523999 BQJ523999 CAF523999 CKB523999 CTX523999 DDT523999 DNP523999 DXL523999 EHH523999 ERD523999 FAZ523999 FKV523999 FUR523999 GEN523999 GOJ523999 GYF523999 HIB523999 HRX523999 IBT523999 ILP523999 IVL523999 JFH523999 JPD523999 JYZ523999 KIV523999 KSR523999 LCN523999 LMJ523999 LWF523999 MGB523999 MPX523999 MZT523999 NJP523999 NTL523999 ODH523999 OND523999 OWZ523999 PGV523999 PQR523999 QAN523999 QKJ523999 QUF523999 REB523999 RNX523999 RXT523999 SHP523999 SRL523999 TBH523999 TLD523999 TUZ523999 UEV523999 UOR523999 UYN523999 VIJ523999 VSF523999 WCB523999 WLX523999 WVT523999 JH589535 TD589535 ACZ589535 AMV589535 AWR589535 BGN589535 BQJ589535 CAF589535 CKB589535 CTX589535 DDT589535 DNP589535 DXL589535 EHH589535 ERD589535 FAZ589535 FKV589535 FUR589535 GEN589535 GOJ589535 GYF589535 HIB589535 HRX589535 IBT589535 ILP589535 IVL589535 JFH589535 JPD589535 JYZ589535 KIV589535 KSR589535 LCN589535 LMJ589535 LWF589535 MGB589535 MPX589535 MZT589535 NJP589535 NTL589535 ODH589535 OND589535 OWZ589535 PGV589535 PQR589535 QAN589535 QKJ589535 QUF589535 REB589535 RNX589535 RXT589535 SHP589535 SRL589535 TBH589535 TLD589535 TUZ589535 UEV589535 UOR589535 UYN589535 VIJ589535 VSF589535 WCB589535 WLX589535 WVT589535 JH655071 TD655071 ACZ655071 AMV655071 AWR655071 BGN655071 BQJ655071 CAF655071 CKB655071 CTX655071 DDT655071 DNP655071 DXL655071 EHH655071 ERD655071 FAZ655071 FKV655071 FUR655071 GEN655071 GOJ655071 GYF655071 HIB655071 HRX655071 IBT655071 ILP655071 IVL655071 JFH655071 JPD655071 JYZ655071 KIV655071 KSR655071 LCN655071 LMJ655071 LWF655071 MGB655071 MPX655071 MZT655071 NJP655071 NTL655071 ODH655071 OND655071 OWZ655071 PGV655071 PQR655071 QAN655071 QKJ655071 QUF655071 REB655071 RNX655071 RXT655071 SHP655071 SRL655071 TBH655071 TLD655071 TUZ655071 UEV655071 UOR655071 UYN655071 VIJ655071 VSF655071 WCB655071 WLX655071 WVT655071 JH720607 TD720607 ACZ720607 AMV720607 AWR720607 BGN720607 BQJ720607 CAF720607 CKB720607 CTX720607 DDT720607 DNP720607 DXL720607 EHH720607 ERD720607 FAZ720607 FKV720607 FUR720607 GEN720607 GOJ720607 GYF720607 HIB720607 HRX720607 IBT720607 ILP720607 IVL720607 JFH720607 JPD720607 JYZ720607 KIV720607 KSR720607 LCN720607 LMJ720607 LWF720607 MGB720607 MPX720607 MZT720607 NJP720607 NTL720607 ODH720607 OND720607 OWZ720607 PGV720607 PQR720607 QAN720607 QKJ720607 QUF720607 REB720607 RNX720607 RXT720607 SHP720607 SRL720607 TBH720607 TLD720607 TUZ720607 UEV720607 UOR720607 UYN720607 VIJ720607 VSF720607 WCB720607 WLX720607 WVT720607 JH786143 TD786143 ACZ786143 AMV786143 AWR786143 BGN786143 BQJ786143 CAF786143 CKB786143 CTX786143 DDT786143 DNP786143 DXL786143 EHH786143 ERD786143 FAZ786143 FKV786143 FUR786143 GEN786143 GOJ786143 GYF786143 HIB786143 HRX786143 IBT786143 ILP786143 IVL786143 JFH786143 JPD786143 JYZ786143 KIV786143 KSR786143 LCN786143 LMJ786143 LWF786143 MGB786143 MPX786143 MZT786143 NJP786143 NTL786143 ODH786143 OND786143 OWZ786143 PGV786143 PQR786143 QAN786143 QKJ786143 QUF786143 REB786143 RNX786143 RXT786143 SHP786143 SRL786143 TBH786143 TLD786143 TUZ786143 UEV786143 UOR786143 UYN786143 VIJ786143 VSF786143 WCB786143 WLX786143 WVT786143 JH851679 TD851679 ACZ851679 AMV851679 AWR851679 BGN851679 BQJ851679 CAF851679 CKB851679 CTX851679 DDT851679 DNP851679 DXL851679 EHH851679 ERD851679 FAZ851679 FKV851679 FUR851679 GEN851679 GOJ851679 GYF851679 HIB851679 HRX851679 IBT851679 ILP851679 IVL851679 JFH851679 JPD851679 JYZ851679 KIV851679 KSR851679 LCN851679 LMJ851679 LWF851679 MGB851679 MPX851679 MZT851679 NJP851679 NTL851679 ODH851679 OND851679 OWZ851679 PGV851679 PQR851679 QAN851679 QKJ851679 QUF851679 REB851679 RNX851679 RXT851679 SHP851679 SRL851679 TBH851679 TLD851679 TUZ851679 UEV851679 UOR851679 UYN851679 VIJ851679 VSF851679 WCB851679 WLX851679 WVT851679 JH917215 TD917215 ACZ917215 AMV917215 AWR917215 BGN917215 BQJ917215 CAF917215 CKB917215 CTX917215 DDT917215 DNP917215 DXL917215 EHH917215 ERD917215 FAZ917215 FKV917215 FUR917215 GEN917215 GOJ917215 GYF917215 HIB917215 HRX917215 IBT917215 ILP917215 IVL917215 JFH917215 JPD917215 JYZ917215 KIV917215 KSR917215 LCN917215 LMJ917215 LWF917215 MGB917215 MPX917215 MZT917215 NJP917215 NTL917215 ODH917215 OND917215 OWZ917215 PGV917215 PQR917215 QAN917215 QKJ917215 QUF917215 REB917215 RNX917215 RXT917215 SHP917215 SRL917215 TBH917215 TLD917215 TUZ917215 UEV917215 UOR917215 UYN917215 VIJ917215 VSF917215 WCB917215 WLX917215 WVT917215 JH982751 TD982751 ACZ982751 AMV982751 AWR982751 BGN982751 BQJ982751 CAF982751 CKB982751 CTX982751 DDT982751 DNP982751 DXL982751 EHH982751 ERD982751 FAZ982751 FKV982751 FUR982751 GEN982751 GOJ982751 GYF982751 HIB982751 HRX982751 IBT982751 ILP982751 IVL982751 JFH982751 JPD982751 JYZ982751 KIV982751 KSR982751 LCN982751 LMJ982751 LWF982751 MGB982751 MPX982751 MZT982751 NJP982751 NTL982751 ODH982751 OND982751 OWZ982751 PGV982751 PQR982751 QAN982751 QKJ982751 QUF982751 REB982751 RNX982751 RXT982751 SHP982751 SRL982751 TBH982751 TLD982751 TUZ982751 UEV982751 UOR982751 UYN982751 VIJ982751 VSF982751 WCB982751 WLX982751 WVT10 WLX10 WCB10 VSF10 VIJ10 UYN10 UOR10 UEV10 TUZ10 TLD10 TBH10 SRL10 SHP10 RXT10 RNX10 REB10 QUF10 QKJ10 QAN10 PQR10 PGV10 OWZ10 OND10 ODH10 NTL10 NJP10 MZT10 MPX10 MGB10 LWF10 LMJ10 LCN10 KSR10 KIV10 JYZ10 JPD10 JFH10 IVL10 ILP10 IBT10 HRX10 HIB10 GYF10 GOJ10 GEN10 FUR10 FKV10 FAZ10 ERD10 EHH10 DXL10 DNP10 DDT10 CTX10 CKB10 CAF10 BQJ10 BGN10 AWR10 AMV10 ACZ10 TD10 JH10 O10">
      <formula1>0</formula1>
    </dataValidation>
    <dataValidation type="whole" allowBlank="1" showInputMessage="1" showErrorMessage="1" prompt="Marque 1 en caso de haber cumplido la meta" sqref="WVT982753 O982753 O917217 O851681 O786145 O720609 O655073 O589537 O524001 O458465 O392929 O327393 O261857 O196321 O130785 O65249 O982881:O982883 O917345:O917347 O851809:O851811 O786273:O786275 O720737:O720739 O655201:O655203 O589665:O589667 O524129:O524131 O458593:O458595 O393057:O393059 O327521:O327523 O261985:O261987 O196449:O196451 O130913:O130915 O65377:O65379 JH65377:JH65379 TD65377:TD65379 ACZ65377:ACZ65379 AMV65377:AMV65379 AWR65377:AWR65379 BGN65377:BGN65379 BQJ65377:BQJ65379 CAF65377:CAF65379 CKB65377:CKB65379 CTX65377:CTX65379 DDT65377:DDT65379 DNP65377:DNP65379 DXL65377:DXL65379 EHH65377:EHH65379 ERD65377:ERD65379 FAZ65377:FAZ65379 FKV65377:FKV65379 FUR65377:FUR65379 GEN65377:GEN65379 GOJ65377:GOJ65379 GYF65377:GYF65379 HIB65377:HIB65379 HRX65377:HRX65379 IBT65377:IBT65379 ILP65377:ILP65379 IVL65377:IVL65379 JFH65377:JFH65379 JPD65377:JPD65379 JYZ65377:JYZ65379 KIV65377:KIV65379 KSR65377:KSR65379 LCN65377:LCN65379 LMJ65377:LMJ65379 LWF65377:LWF65379 MGB65377:MGB65379 MPX65377:MPX65379 MZT65377:MZT65379 NJP65377:NJP65379 NTL65377:NTL65379 ODH65377:ODH65379 OND65377:OND65379 OWZ65377:OWZ65379 PGV65377:PGV65379 PQR65377:PQR65379 QAN65377:QAN65379 QKJ65377:QKJ65379 QUF65377:QUF65379 REB65377:REB65379 RNX65377:RNX65379 RXT65377:RXT65379 SHP65377:SHP65379 SRL65377:SRL65379 TBH65377:TBH65379 TLD65377:TLD65379 TUZ65377:TUZ65379 UEV65377:UEV65379 UOR65377:UOR65379 UYN65377:UYN65379 VIJ65377:VIJ65379 VSF65377:VSF65379 WCB65377:WCB65379 WLX65377:WLX65379 WVT65377:WVT65379 JH130913:JH130915 TD130913:TD130915 ACZ130913:ACZ130915 AMV130913:AMV130915 AWR130913:AWR130915 BGN130913:BGN130915 BQJ130913:BQJ130915 CAF130913:CAF130915 CKB130913:CKB130915 CTX130913:CTX130915 DDT130913:DDT130915 DNP130913:DNP130915 DXL130913:DXL130915 EHH130913:EHH130915 ERD130913:ERD130915 FAZ130913:FAZ130915 FKV130913:FKV130915 FUR130913:FUR130915 GEN130913:GEN130915 GOJ130913:GOJ130915 GYF130913:GYF130915 HIB130913:HIB130915 HRX130913:HRX130915 IBT130913:IBT130915 ILP130913:ILP130915 IVL130913:IVL130915 JFH130913:JFH130915 JPD130913:JPD130915 JYZ130913:JYZ130915 KIV130913:KIV130915 KSR130913:KSR130915 LCN130913:LCN130915 LMJ130913:LMJ130915 LWF130913:LWF130915 MGB130913:MGB130915 MPX130913:MPX130915 MZT130913:MZT130915 NJP130913:NJP130915 NTL130913:NTL130915 ODH130913:ODH130915 OND130913:OND130915 OWZ130913:OWZ130915 PGV130913:PGV130915 PQR130913:PQR130915 QAN130913:QAN130915 QKJ130913:QKJ130915 QUF130913:QUF130915 REB130913:REB130915 RNX130913:RNX130915 RXT130913:RXT130915 SHP130913:SHP130915 SRL130913:SRL130915 TBH130913:TBH130915 TLD130913:TLD130915 TUZ130913:TUZ130915 UEV130913:UEV130915 UOR130913:UOR130915 UYN130913:UYN130915 VIJ130913:VIJ130915 VSF130913:VSF130915 WCB130913:WCB130915 WLX130913:WLX130915 WVT130913:WVT130915 JH196449:JH196451 TD196449:TD196451 ACZ196449:ACZ196451 AMV196449:AMV196451 AWR196449:AWR196451 BGN196449:BGN196451 BQJ196449:BQJ196451 CAF196449:CAF196451 CKB196449:CKB196451 CTX196449:CTX196451 DDT196449:DDT196451 DNP196449:DNP196451 DXL196449:DXL196451 EHH196449:EHH196451 ERD196449:ERD196451 FAZ196449:FAZ196451 FKV196449:FKV196451 FUR196449:FUR196451 GEN196449:GEN196451 GOJ196449:GOJ196451 GYF196449:GYF196451 HIB196449:HIB196451 HRX196449:HRX196451 IBT196449:IBT196451 ILP196449:ILP196451 IVL196449:IVL196451 JFH196449:JFH196451 JPD196449:JPD196451 JYZ196449:JYZ196451 KIV196449:KIV196451 KSR196449:KSR196451 LCN196449:LCN196451 LMJ196449:LMJ196451 LWF196449:LWF196451 MGB196449:MGB196451 MPX196449:MPX196451 MZT196449:MZT196451 NJP196449:NJP196451 NTL196449:NTL196451 ODH196449:ODH196451 OND196449:OND196451 OWZ196449:OWZ196451 PGV196449:PGV196451 PQR196449:PQR196451 QAN196449:QAN196451 QKJ196449:QKJ196451 QUF196449:QUF196451 REB196449:REB196451 RNX196449:RNX196451 RXT196449:RXT196451 SHP196449:SHP196451 SRL196449:SRL196451 TBH196449:TBH196451 TLD196449:TLD196451 TUZ196449:TUZ196451 UEV196449:UEV196451 UOR196449:UOR196451 UYN196449:UYN196451 VIJ196449:VIJ196451 VSF196449:VSF196451 WCB196449:WCB196451 WLX196449:WLX196451 WVT196449:WVT196451 JH261985:JH261987 TD261985:TD261987 ACZ261985:ACZ261987 AMV261985:AMV261987 AWR261985:AWR261987 BGN261985:BGN261987 BQJ261985:BQJ261987 CAF261985:CAF261987 CKB261985:CKB261987 CTX261985:CTX261987 DDT261985:DDT261987 DNP261985:DNP261987 DXL261985:DXL261987 EHH261985:EHH261987 ERD261985:ERD261987 FAZ261985:FAZ261987 FKV261985:FKV261987 FUR261985:FUR261987 GEN261985:GEN261987 GOJ261985:GOJ261987 GYF261985:GYF261987 HIB261985:HIB261987 HRX261985:HRX261987 IBT261985:IBT261987 ILP261985:ILP261987 IVL261985:IVL261987 JFH261985:JFH261987 JPD261985:JPD261987 JYZ261985:JYZ261987 KIV261985:KIV261987 KSR261985:KSR261987 LCN261985:LCN261987 LMJ261985:LMJ261987 LWF261985:LWF261987 MGB261985:MGB261987 MPX261985:MPX261987 MZT261985:MZT261987 NJP261985:NJP261987 NTL261985:NTL261987 ODH261985:ODH261987 OND261985:OND261987 OWZ261985:OWZ261987 PGV261985:PGV261987 PQR261985:PQR261987 QAN261985:QAN261987 QKJ261985:QKJ261987 QUF261985:QUF261987 REB261985:REB261987 RNX261985:RNX261987 RXT261985:RXT261987 SHP261985:SHP261987 SRL261985:SRL261987 TBH261985:TBH261987 TLD261985:TLD261987 TUZ261985:TUZ261987 UEV261985:UEV261987 UOR261985:UOR261987 UYN261985:UYN261987 VIJ261985:VIJ261987 VSF261985:VSF261987 WCB261985:WCB261987 WLX261985:WLX261987 WVT261985:WVT261987 JH327521:JH327523 TD327521:TD327523 ACZ327521:ACZ327523 AMV327521:AMV327523 AWR327521:AWR327523 BGN327521:BGN327523 BQJ327521:BQJ327523 CAF327521:CAF327523 CKB327521:CKB327523 CTX327521:CTX327523 DDT327521:DDT327523 DNP327521:DNP327523 DXL327521:DXL327523 EHH327521:EHH327523 ERD327521:ERD327523 FAZ327521:FAZ327523 FKV327521:FKV327523 FUR327521:FUR327523 GEN327521:GEN327523 GOJ327521:GOJ327523 GYF327521:GYF327523 HIB327521:HIB327523 HRX327521:HRX327523 IBT327521:IBT327523 ILP327521:ILP327523 IVL327521:IVL327523 JFH327521:JFH327523 JPD327521:JPD327523 JYZ327521:JYZ327523 KIV327521:KIV327523 KSR327521:KSR327523 LCN327521:LCN327523 LMJ327521:LMJ327523 LWF327521:LWF327523 MGB327521:MGB327523 MPX327521:MPX327523 MZT327521:MZT327523 NJP327521:NJP327523 NTL327521:NTL327523 ODH327521:ODH327523 OND327521:OND327523 OWZ327521:OWZ327523 PGV327521:PGV327523 PQR327521:PQR327523 QAN327521:QAN327523 QKJ327521:QKJ327523 QUF327521:QUF327523 REB327521:REB327523 RNX327521:RNX327523 RXT327521:RXT327523 SHP327521:SHP327523 SRL327521:SRL327523 TBH327521:TBH327523 TLD327521:TLD327523 TUZ327521:TUZ327523 UEV327521:UEV327523 UOR327521:UOR327523 UYN327521:UYN327523 VIJ327521:VIJ327523 VSF327521:VSF327523 WCB327521:WCB327523 WLX327521:WLX327523 WVT327521:WVT327523 JH393057:JH393059 TD393057:TD393059 ACZ393057:ACZ393059 AMV393057:AMV393059 AWR393057:AWR393059 BGN393057:BGN393059 BQJ393057:BQJ393059 CAF393057:CAF393059 CKB393057:CKB393059 CTX393057:CTX393059 DDT393057:DDT393059 DNP393057:DNP393059 DXL393057:DXL393059 EHH393057:EHH393059 ERD393057:ERD393059 FAZ393057:FAZ393059 FKV393057:FKV393059 FUR393057:FUR393059 GEN393057:GEN393059 GOJ393057:GOJ393059 GYF393057:GYF393059 HIB393057:HIB393059 HRX393057:HRX393059 IBT393057:IBT393059 ILP393057:ILP393059 IVL393057:IVL393059 JFH393057:JFH393059 JPD393057:JPD393059 JYZ393057:JYZ393059 KIV393057:KIV393059 KSR393057:KSR393059 LCN393057:LCN393059 LMJ393057:LMJ393059 LWF393057:LWF393059 MGB393057:MGB393059 MPX393057:MPX393059 MZT393057:MZT393059 NJP393057:NJP393059 NTL393057:NTL393059 ODH393057:ODH393059 OND393057:OND393059 OWZ393057:OWZ393059 PGV393057:PGV393059 PQR393057:PQR393059 QAN393057:QAN393059 QKJ393057:QKJ393059 QUF393057:QUF393059 REB393057:REB393059 RNX393057:RNX393059 RXT393057:RXT393059 SHP393057:SHP393059 SRL393057:SRL393059 TBH393057:TBH393059 TLD393057:TLD393059 TUZ393057:TUZ393059 UEV393057:UEV393059 UOR393057:UOR393059 UYN393057:UYN393059 VIJ393057:VIJ393059 VSF393057:VSF393059 WCB393057:WCB393059 WLX393057:WLX393059 WVT393057:WVT393059 JH458593:JH458595 TD458593:TD458595 ACZ458593:ACZ458595 AMV458593:AMV458595 AWR458593:AWR458595 BGN458593:BGN458595 BQJ458593:BQJ458595 CAF458593:CAF458595 CKB458593:CKB458595 CTX458593:CTX458595 DDT458593:DDT458595 DNP458593:DNP458595 DXL458593:DXL458595 EHH458593:EHH458595 ERD458593:ERD458595 FAZ458593:FAZ458595 FKV458593:FKV458595 FUR458593:FUR458595 GEN458593:GEN458595 GOJ458593:GOJ458595 GYF458593:GYF458595 HIB458593:HIB458595 HRX458593:HRX458595 IBT458593:IBT458595 ILP458593:ILP458595 IVL458593:IVL458595 JFH458593:JFH458595 JPD458593:JPD458595 JYZ458593:JYZ458595 KIV458593:KIV458595 KSR458593:KSR458595 LCN458593:LCN458595 LMJ458593:LMJ458595 LWF458593:LWF458595 MGB458593:MGB458595 MPX458593:MPX458595 MZT458593:MZT458595 NJP458593:NJP458595 NTL458593:NTL458595 ODH458593:ODH458595 OND458593:OND458595 OWZ458593:OWZ458595 PGV458593:PGV458595 PQR458593:PQR458595 QAN458593:QAN458595 QKJ458593:QKJ458595 QUF458593:QUF458595 REB458593:REB458595 RNX458593:RNX458595 RXT458593:RXT458595 SHP458593:SHP458595 SRL458593:SRL458595 TBH458593:TBH458595 TLD458593:TLD458595 TUZ458593:TUZ458595 UEV458593:UEV458595 UOR458593:UOR458595 UYN458593:UYN458595 VIJ458593:VIJ458595 VSF458593:VSF458595 WCB458593:WCB458595 WLX458593:WLX458595 WVT458593:WVT458595 JH524129:JH524131 TD524129:TD524131 ACZ524129:ACZ524131 AMV524129:AMV524131 AWR524129:AWR524131 BGN524129:BGN524131 BQJ524129:BQJ524131 CAF524129:CAF524131 CKB524129:CKB524131 CTX524129:CTX524131 DDT524129:DDT524131 DNP524129:DNP524131 DXL524129:DXL524131 EHH524129:EHH524131 ERD524129:ERD524131 FAZ524129:FAZ524131 FKV524129:FKV524131 FUR524129:FUR524131 GEN524129:GEN524131 GOJ524129:GOJ524131 GYF524129:GYF524131 HIB524129:HIB524131 HRX524129:HRX524131 IBT524129:IBT524131 ILP524129:ILP524131 IVL524129:IVL524131 JFH524129:JFH524131 JPD524129:JPD524131 JYZ524129:JYZ524131 KIV524129:KIV524131 KSR524129:KSR524131 LCN524129:LCN524131 LMJ524129:LMJ524131 LWF524129:LWF524131 MGB524129:MGB524131 MPX524129:MPX524131 MZT524129:MZT524131 NJP524129:NJP524131 NTL524129:NTL524131 ODH524129:ODH524131 OND524129:OND524131 OWZ524129:OWZ524131 PGV524129:PGV524131 PQR524129:PQR524131 QAN524129:QAN524131 QKJ524129:QKJ524131 QUF524129:QUF524131 REB524129:REB524131 RNX524129:RNX524131 RXT524129:RXT524131 SHP524129:SHP524131 SRL524129:SRL524131 TBH524129:TBH524131 TLD524129:TLD524131 TUZ524129:TUZ524131 UEV524129:UEV524131 UOR524129:UOR524131 UYN524129:UYN524131 VIJ524129:VIJ524131 VSF524129:VSF524131 WCB524129:WCB524131 WLX524129:WLX524131 WVT524129:WVT524131 JH589665:JH589667 TD589665:TD589667 ACZ589665:ACZ589667 AMV589665:AMV589667 AWR589665:AWR589667 BGN589665:BGN589667 BQJ589665:BQJ589667 CAF589665:CAF589667 CKB589665:CKB589667 CTX589665:CTX589667 DDT589665:DDT589667 DNP589665:DNP589667 DXL589665:DXL589667 EHH589665:EHH589667 ERD589665:ERD589667 FAZ589665:FAZ589667 FKV589665:FKV589667 FUR589665:FUR589667 GEN589665:GEN589667 GOJ589665:GOJ589667 GYF589665:GYF589667 HIB589665:HIB589667 HRX589665:HRX589667 IBT589665:IBT589667 ILP589665:ILP589667 IVL589665:IVL589667 JFH589665:JFH589667 JPD589665:JPD589667 JYZ589665:JYZ589667 KIV589665:KIV589667 KSR589665:KSR589667 LCN589665:LCN589667 LMJ589665:LMJ589667 LWF589665:LWF589667 MGB589665:MGB589667 MPX589665:MPX589667 MZT589665:MZT589667 NJP589665:NJP589667 NTL589665:NTL589667 ODH589665:ODH589667 OND589665:OND589667 OWZ589665:OWZ589667 PGV589665:PGV589667 PQR589665:PQR589667 QAN589665:QAN589667 QKJ589665:QKJ589667 QUF589665:QUF589667 REB589665:REB589667 RNX589665:RNX589667 RXT589665:RXT589667 SHP589665:SHP589667 SRL589665:SRL589667 TBH589665:TBH589667 TLD589665:TLD589667 TUZ589665:TUZ589667 UEV589665:UEV589667 UOR589665:UOR589667 UYN589665:UYN589667 VIJ589665:VIJ589667 VSF589665:VSF589667 WCB589665:WCB589667 WLX589665:WLX589667 WVT589665:WVT589667 JH655201:JH655203 TD655201:TD655203 ACZ655201:ACZ655203 AMV655201:AMV655203 AWR655201:AWR655203 BGN655201:BGN655203 BQJ655201:BQJ655203 CAF655201:CAF655203 CKB655201:CKB655203 CTX655201:CTX655203 DDT655201:DDT655203 DNP655201:DNP655203 DXL655201:DXL655203 EHH655201:EHH655203 ERD655201:ERD655203 FAZ655201:FAZ655203 FKV655201:FKV655203 FUR655201:FUR655203 GEN655201:GEN655203 GOJ655201:GOJ655203 GYF655201:GYF655203 HIB655201:HIB655203 HRX655201:HRX655203 IBT655201:IBT655203 ILP655201:ILP655203 IVL655201:IVL655203 JFH655201:JFH655203 JPD655201:JPD655203 JYZ655201:JYZ655203 KIV655201:KIV655203 KSR655201:KSR655203 LCN655201:LCN655203 LMJ655201:LMJ655203 LWF655201:LWF655203 MGB655201:MGB655203 MPX655201:MPX655203 MZT655201:MZT655203 NJP655201:NJP655203 NTL655201:NTL655203 ODH655201:ODH655203 OND655201:OND655203 OWZ655201:OWZ655203 PGV655201:PGV655203 PQR655201:PQR655203 QAN655201:QAN655203 QKJ655201:QKJ655203 QUF655201:QUF655203 REB655201:REB655203 RNX655201:RNX655203 RXT655201:RXT655203 SHP655201:SHP655203 SRL655201:SRL655203 TBH655201:TBH655203 TLD655201:TLD655203 TUZ655201:TUZ655203 UEV655201:UEV655203 UOR655201:UOR655203 UYN655201:UYN655203 VIJ655201:VIJ655203 VSF655201:VSF655203 WCB655201:WCB655203 WLX655201:WLX655203 WVT655201:WVT655203 JH720737:JH720739 TD720737:TD720739 ACZ720737:ACZ720739 AMV720737:AMV720739 AWR720737:AWR720739 BGN720737:BGN720739 BQJ720737:BQJ720739 CAF720737:CAF720739 CKB720737:CKB720739 CTX720737:CTX720739 DDT720737:DDT720739 DNP720737:DNP720739 DXL720737:DXL720739 EHH720737:EHH720739 ERD720737:ERD720739 FAZ720737:FAZ720739 FKV720737:FKV720739 FUR720737:FUR720739 GEN720737:GEN720739 GOJ720737:GOJ720739 GYF720737:GYF720739 HIB720737:HIB720739 HRX720737:HRX720739 IBT720737:IBT720739 ILP720737:ILP720739 IVL720737:IVL720739 JFH720737:JFH720739 JPD720737:JPD720739 JYZ720737:JYZ720739 KIV720737:KIV720739 KSR720737:KSR720739 LCN720737:LCN720739 LMJ720737:LMJ720739 LWF720737:LWF720739 MGB720737:MGB720739 MPX720737:MPX720739 MZT720737:MZT720739 NJP720737:NJP720739 NTL720737:NTL720739 ODH720737:ODH720739 OND720737:OND720739 OWZ720737:OWZ720739 PGV720737:PGV720739 PQR720737:PQR720739 QAN720737:QAN720739 QKJ720737:QKJ720739 QUF720737:QUF720739 REB720737:REB720739 RNX720737:RNX720739 RXT720737:RXT720739 SHP720737:SHP720739 SRL720737:SRL720739 TBH720737:TBH720739 TLD720737:TLD720739 TUZ720737:TUZ720739 UEV720737:UEV720739 UOR720737:UOR720739 UYN720737:UYN720739 VIJ720737:VIJ720739 VSF720737:VSF720739 WCB720737:WCB720739 WLX720737:WLX720739 WVT720737:WVT720739 JH786273:JH786275 TD786273:TD786275 ACZ786273:ACZ786275 AMV786273:AMV786275 AWR786273:AWR786275 BGN786273:BGN786275 BQJ786273:BQJ786275 CAF786273:CAF786275 CKB786273:CKB786275 CTX786273:CTX786275 DDT786273:DDT786275 DNP786273:DNP786275 DXL786273:DXL786275 EHH786273:EHH786275 ERD786273:ERD786275 FAZ786273:FAZ786275 FKV786273:FKV786275 FUR786273:FUR786275 GEN786273:GEN786275 GOJ786273:GOJ786275 GYF786273:GYF786275 HIB786273:HIB786275 HRX786273:HRX786275 IBT786273:IBT786275 ILP786273:ILP786275 IVL786273:IVL786275 JFH786273:JFH786275 JPD786273:JPD786275 JYZ786273:JYZ786275 KIV786273:KIV786275 KSR786273:KSR786275 LCN786273:LCN786275 LMJ786273:LMJ786275 LWF786273:LWF786275 MGB786273:MGB786275 MPX786273:MPX786275 MZT786273:MZT786275 NJP786273:NJP786275 NTL786273:NTL786275 ODH786273:ODH786275 OND786273:OND786275 OWZ786273:OWZ786275 PGV786273:PGV786275 PQR786273:PQR786275 QAN786273:QAN786275 QKJ786273:QKJ786275 QUF786273:QUF786275 REB786273:REB786275 RNX786273:RNX786275 RXT786273:RXT786275 SHP786273:SHP786275 SRL786273:SRL786275 TBH786273:TBH786275 TLD786273:TLD786275 TUZ786273:TUZ786275 UEV786273:UEV786275 UOR786273:UOR786275 UYN786273:UYN786275 VIJ786273:VIJ786275 VSF786273:VSF786275 WCB786273:WCB786275 WLX786273:WLX786275 WVT786273:WVT786275 JH851809:JH851811 TD851809:TD851811 ACZ851809:ACZ851811 AMV851809:AMV851811 AWR851809:AWR851811 BGN851809:BGN851811 BQJ851809:BQJ851811 CAF851809:CAF851811 CKB851809:CKB851811 CTX851809:CTX851811 DDT851809:DDT851811 DNP851809:DNP851811 DXL851809:DXL851811 EHH851809:EHH851811 ERD851809:ERD851811 FAZ851809:FAZ851811 FKV851809:FKV851811 FUR851809:FUR851811 GEN851809:GEN851811 GOJ851809:GOJ851811 GYF851809:GYF851811 HIB851809:HIB851811 HRX851809:HRX851811 IBT851809:IBT851811 ILP851809:ILP851811 IVL851809:IVL851811 JFH851809:JFH851811 JPD851809:JPD851811 JYZ851809:JYZ851811 KIV851809:KIV851811 KSR851809:KSR851811 LCN851809:LCN851811 LMJ851809:LMJ851811 LWF851809:LWF851811 MGB851809:MGB851811 MPX851809:MPX851811 MZT851809:MZT851811 NJP851809:NJP851811 NTL851809:NTL851811 ODH851809:ODH851811 OND851809:OND851811 OWZ851809:OWZ851811 PGV851809:PGV851811 PQR851809:PQR851811 QAN851809:QAN851811 QKJ851809:QKJ851811 QUF851809:QUF851811 REB851809:REB851811 RNX851809:RNX851811 RXT851809:RXT851811 SHP851809:SHP851811 SRL851809:SRL851811 TBH851809:TBH851811 TLD851809:TLD851811 TUZ851809:TUZ851811 UEV851809:UEV851811 UOR851809:UOR851811 UYN851809:UYN851811 VIJ851809:VIJ851811 VSF851809:VSF851811 WCB851809:WCB851811 WLX851809:WLX851811 WVT851809:WVT851811 JH917345:JH917347 TD917345:TD917347 ACZ917345:ACZ917347 AMV917345:AMV917347 AWR917345:AWR917347 BGN917345:BGN917347 BQJ917345:BQJ917347 CAF917345:CAF917347 CKB917345:CKB917347 CTX917345:CTX917347 DDT917345:DDT917347 DNP917345:DNP917347 DXL917345:DXL917347 EHH917345:EHH917347 ERD917345:ERD917347 FAZ917345:FAZ917347 FKV917345:FKV917347 FUR917345:FUR917347 GEN917345:GEN917347 GOJ917345:GOJ917347 GYF917345:GYF917347 HIB917345:HIB917347 HRX917345:HRX917347 IBT917345:IBT917347 ILP917345:ILP917347 IVL917345:IVL917347 JFH917345:JFH917347 JPD917345:JPD917347 JYZ917345:JYZ917347 KIV917345:KIV917347 KSR917345:KSR917347 LCN917345:LCN917347 LMJ917345:LMJ917347 LWF917345:LWF917347 MGB917345:MGB917347 MPX917345:MPX917347 MZT917345:MZT917347 NJP917345:NJP917347 NTL917345:NTL917347 ODH917345:ODH917347 OND917345:OND917347 OWZ917345:OWZ917347 PGV917345:PGV917347 PQR917345:PQR917347 QAN917345:QAN917347 QKJ917345:QKJ917347 QUF917345:QUF917347 REB917345:REB917347 RNX917345:RNX917347 RXT917345:RXT917347 SHP917345:SHP917347 SRL917345:SRL917347 TBH917345:TBH917347 TLD917345:TLD917347 TUZ917345:TUZ917347 UEV917345:UEV917347 UOR917345:UOR917347 UYN917345:UYN917347 VIJ917345:VIJ917347 VSF917345:VSF917347 WCB917345:WCB917347 WLX917345:WLX917347 WVT917345:WVT917347 JH982881:JH982883 TD982881:TD982883 ACZ982881:ACZ982883 AMV982881:AMV982883 AWR982881:AWR982883 BGN982881:BGN982883 BQJ982881:BQJ982883 CAF982881:CAF982883 CKB982881:CKB982883 CTX982881:CTX982883 DDT982881:DDT982883 DNP982881:DNP982883 DXL982881:DXL982883 EHH982881:EHH982883 ERD982881:ERD982883 FAZ982881:FAZ982883 FKV982881:FKV982883 FUR982881:FUR982883 GEN982881:GEN982883 GOJ982881:GOJ982883 GYF982881:GYF982883 HIB982881:HIB982883 HRX982881:HRX982883 IBT982881:IBT982883 ILP982881:ILP982883 IVL982881:IVL982883 JFH982881:JFH982883 JPD982881:JPD982883 JYZ982881:JYZ982883 KIV982881:KIV982883 KSR982881:KSR982883 LCN982881:LCN982883 LMJ982881:LMJ982883 LWF982881:LWF982883 MGB982881:MGB982883 MPX982881:MPX982883 MZT982881:MZT982883 NJP982881:NJP982883 NTL982881:NTL982883 ODH982881:ODH982883 OND982881:OND982883 OWZ982881:OWZ982883 PGV982881:PGV982883 PQR982881:PQR982883 QAN982881:QAN982883 QKJ982881:QKJ982883 QUF982881:QUF982883 REB982881:REB982883 RNX982881:RNX982883 RXT982881:RXT982883 SHP982881:SHP982883 SRL982881:SRL982883 TBH982881:TBH982883 TLD982881:TLD982883 TUZ982881:TUZ982883 UEV982881:UEV982883 UOR982881:UOR982883 UYN982881:UYN982883 VIJ982881:VIJ982883 VSF982881:VSF982883 WCB982881:WCB982883 WLX982881:WLX982883 WVT982881:WVT982883 JH65249 TD65249 ACZ65249 AMV65249 AWR65249 BGN65249 BQJ65249 CAF65249 CKB65249 CTX65249 DDT65249 DNP65249 DXL65249 EHH65249 ERD65249 FAZ65249 FKV65249 FUR65249 GEN65249 GOJ65249 GYF65249 HIB65249 HRX65249 IBT65249 ILP65249 IVL65249 JFH65249 JPD65249 JYZ65249 KIV65249 KSR65249 LCN65249 LMJ65249 LWF65249 MGB65249 MPX65249 MZT65249 NJP65249 NTL65249 ODH65249 OND65249 OWZ65249 PGV65249 PQR65249 QAN65249 QKJ65249 QUF65249 REB65249 RNX65249 RXT65249 SHP65249 SRL65249 TBH65249 TLD65249 TUZ65249 UEV65249 UOR65249 UYN65249 VIJ65249 VSF65249 WCB65249 WLX65249 WVT65249 JH130785 TD130785 ACZ130785 AMV130785 AWR130785 BGN130785 BQJ130785 CAF130785 CKB130785 CTX130785 DDT130785 DNP130785 DXL130785 EHH130785 ERD130785 FAZ130785 FKV130785 FUR130785 GEN130785 GOJ130785 GYF130785 HIB130785 HRX130785 IBT130785 ILP130785 IVL130785 JFH130785 JPD130785 JYZ130785 KIV130785 KSR130785 LCN130785 LMJ130785 LWF130785 MGB130785 MPX130785 MZT130785 NJP130785 NTL130785 ODH130785 OND130785 OWZ130785 PGV130785 PQR130785 QAN130785 QKJ130785 QUF130785 REB130785 RNX130785 RXT130785 SHP130785 SRL130785 TBH130785 TLD130785 TUZ130785 UEV130785 UOR130785 UYN130785 VIJ130785 VSF130785 WCB130785 WLX130785 WVT130785 JH196321 TD196321 ACZ196321 AMV196321 AWR196321 BGN196321 BQJ196321 CAF196321 CKB196321 CTX196321 DDT196321 DNP196321 DXL196321 EHH196321 ERD196321 FAZ196321 FKV196321 FUR196321 GEN196321 GOJ196321 GYF196321 HIB196321 HRX196321 IBT196321 ILP196321 IVL196321 JFH196321 JPD196321 JYZ196321 KIV196321 KSR196321 LCN196321 LMJ196321 LWF196321 MGB196321 MPX196321 MZT196321 NJP196321 NTL196321 ODH196321 OND196321 OWZ196321 PGV196321 PQR196321 QAN196321 QKJ196321 QUF196321 REB196321 RNX196321 RXT196321 SHP196321 SRL196321 TBH196321 TLD196321 TUZ196321 UEV196321 UOR196321 UYN196321 VIJ196321 VSF196321 WCB196321 WLX196321 WVT196321 JH261857 TD261857 ACZ261857 AMV261857 AWR261857 BGN261857 BQJ261857 CAF261857 CKB261857 CTX261857 DDT261857 DNP261857 DXL261857 EHH261857 ERD261857 FAZ261857 FKV261857 FUR261857 GEN261857 GOJ261857 GYF261857 HIB261857 HRX261857 IBT261857 ILP261857 IVL261857 JFH261857 JPD261857 JYZ261857 KIV261857 KSR261857 LCN261857 LMJ261857 LWF261857 MGB261857 MPX261857 MZT261857 NJP261857 NTL261857 ODH261857 OND261857 OWZ261857 PGV261857 PQR261857 QAN261857 QKJ261857 QUF261857 REB261857 RNX261857 RXT261857 SHP261857 SRL261857 TBH261857 TLD261857 TUZ261857 UEV261857 UOR261857 UYN261857 VIJ261857 VSF261857 WCB261857 WLX261857 WVT261857 JH327393 TD327393 ACZ327393 AMV327393 AWR327393 BGN327393 BQJ327393 CAF327393 CKB327393 CTX327393 DDT327393 DNP327393 DXL327393 EHH327393 ERD327393 FAZ327393 FKV327393 FUR327393 GEN327393 GOJ327393 GYF327393 HIB327393 HRX327393 IBT327393 ILP327393 IVL327393 JFH327393 JPD327393 JYZ327393 KIV327393 KSR327393 LCN327393 LMJ327393 LWF327393 MGB327393 MPX327393 MZT327393 NJP327393 NTL327393 ODH327393 OND327393 OWZ327393 PGV327393 PQR327393 QAN327393 QKJ327393 QUF327393 REB327393 RNX327393 RXT327393 SHP327393 SRL327393 TBH327393 TLD327393 TUZ327393 UEV327393 UOR327393 UYN327393 VIJ327393 VSF327393 WCB327393 WLX327393 WVT327393 JH392929 TD392929 ACZ392929 AMV392929 AWR392929 BGN392929 BQJ392929 CAF392929 CKB392929 CTX392929 DDT392929 DNP392929 DXL392929 EHH392929 ERD392929 FAZ392929 FKV392929 FUR392929 GEN392929 GOJ392929 GYF392929 HIB392929 HRX392929 IBT392929 ILP392929 IVL392929 JFH392929 JPD392929 JYZ392929 KIV392929 KSR392929 LCN392929 LMJ392929 LWF392929 MGB392929 MPX392929 MZT392929 NJP392929 NTL392929 ODH392929 OND392929 OWZ392929 PGV392929 PQR392929 QAN392929 QKJ392929 QUF392929 REB392929 RNX392929 RXT392929 SHP392929 SRL392929 TBH392929 TLD392929 TUZ392929 UEV392929 UOR392929 UYN392929 VIJ392929 VSF392929 WCB392929 WLX392929 WVT392929 JH458465 TD458465 ACZ458465 AMV458465 AWR458465 BGN458465 BQJ458465 CAF458465 CKB458465 CTX458465 DDT458465 DNP458465 DXL458465 EHH458465 ERD458465 FAZ458465 FKV458465 FUR458465 GEN458465 GOJ458465 GYF458465 HIB458465 HRX458465 IBT458465 ILP458465 IVL458465 JFH458465 JPD458465 JYZ458465 KIV458465 KSR458465 LCN458465 LMJ458465 LWF458465 MGB458465 MPX458465 MZT458465 NJP458465 NTL458465 ODH458465 OND458465 OWZ458465 PGV458465 PQR458465 QAN458465 QKJ458465 QUF458465 REB458465 RNX458465 RXT458465 SHP458465 SRL458465 TBH458465 TLD458465 TUZ458465 UEV458465 UOR458465 UYN458465 VIJ458465 VSF458465 WCB458465 WLX458465 WVT458465 JH524001 TD524001 ACZ524001 AMV524001 AWR524001 BGN524001 BQJ524001 CAF524001 CKB524001 CTX524001 DDT524001 DNP524001 DXL524001 EHH524001 ERD524001 FAZ524001 FKV524001 FUR524001 GEN524001 GOJ524001 GYF524001 HIB524001 HRX524001 IBT524001 ILP524001 IVL524001 JFH524001 JPD524001 JYZ524001 KIV524001 KSR524001 LCN524001 LMJ524001 LWF524001 MGB524001 MPX524001 MZT524001 NJP524001 NTL524001 ODH524001 OND524001 OWZ524001 PGV524001 PQR524001 QAN524001 QKJ524001 QUF524001 REB524001 RNX524001 RXT524001 SHP524001 SRL524001 TBH524001 TLD524001 TUZ524001 UEV524001 UOR524001 UYN524001 VIJ524001 VSF524001 WCB524001 WLX524001 WVT524001 JH589537 TD589537 ACZ589537 AMV589537 AWR589537 BGN589537 BQJ589537 CAF589537 CKB589537 CTX589537 DDT589537 DNP589537 DXL589537 EHH589537 ERD589537 FAZ589537 FKV589537 FUR589537 GEN589537 GOJ589537 GYF589537 HIB589537 HRX589537 IBT589537 ILP589537 IVL589537 JFH589537 JPD589537 JYZ589537 KIV589537 KSR589537 LCN589537 LMJ589537 LWF589537 MGB589537 MPX589537 MZT589537 NJP589537 NTL589537 ODH589537 OND589537 OWZ589537 PGV589537 PQR589537 QAN589537 QKJ589537 QUF589537 REB589537 RNX589537 RXT589537 SHP589537 SRL589537 TBH589537 TLD589537 TUZ589537 UEV589537 UOR589537 UYN589537 VIJ589537 VSF589537 WCB589537 WLX589537 WVT589537 JH655073 TD655073 ACZ655073 AMV655073 AWR655073 BGN655073 BQJ655073 CAF655073 CKB655073 CTX655073 DDT655073 DNP655073 DXL655073 EHH655073 ERD655073 FAZ655073 FKV655073 FUR655073 GEN655073 GOJ655073 GYF655073 HIB655073 HRX655073 IBT655073 ILP655073 IVL655073 JFH655073 JPD655073 JYZ655073 KIV655073 KSR655073 LCN655073 LMJ655073 LWF655073 MGB655073 MPX655073 MZT655073 NJP655073 NTL655073 ODH655073 OND655073 OWZ655073 PGV655073 PQR655073 QAN655073 QKJ655073 QUF655073 REB655073 RNX655073 RXT655073 SHP655073 SRL655073 TBH655073 TLD655073 TUZ655073 UEV655073 UOR655073 UYN655073 VIJ655073 VSF655073 WCB655073 WLX655073 WVT655073 JH720609 TD720609 ACZ720609 AMV720609 AWR720609 BGN720609 BQJ720609 CAF720609 CKB720609 CTX720609 DDT720609 DNP720609 DXL720609 EHH720609 ERD720609 FAZ720609 FKV720609 FUR720609 GEN720609 GOJ720609 GYF720609 HIB720609 HRX720609 IBT720609 ILP720609 IVL720609 JFH720609 JPD720609 JYZ720609 KIV720609 KSR720609 LCN720609 LMJ720609 LWF720609 MGB720609 MPX720609 MZT720609 NJP720609 NTL720609 ODH720609 OND720609 OWZ720609 PGV720609 PQR720609 QAN720609 QKJ720609 QUF720609 REB720609 RNX720609 RXT720609 SHP720609 SRL720609 TBH720609 TLD720609 TUZ720609 UEV720609 UOR720609 UYN720609 VIJ720609 VSF720609 WCB720609 WLX720609 WVT720609 JH786145 TD786145 ACZ786145 AMV786145 AWR786145 BGN786145 BQJ786145 CAF786145 CKB786145 CTX786145 DDT786145 DNP786145 DXL786145 EHH786145 ERD786145 FAZ786145 FKV786145 FUR786145 GEN786145 GOJ786145 GYF786145 HIB786145 HRX786145 IBT786145 ILP786145 IVL786145 JFH786145 JPD786145 JYZ786145 KIV786145 KSR786145 LCN786145 LMJ786145 LWF786145 MGB786145 MPX786145 MZT786145 NJP786145 NTL786145 ODH786145 OND786145 OWZ786145 PGV786145 PQR786145 QAN786145 QKJ786145 QUF786145 REB786145 RNX786145 RXT786145 SHP786145 SRL786145 TBH786145 TLD786145 TUZ786145 UEV786145 UOR786145 UYN786145 VIJ786145 VSF786145 WCB786145 WLX786145 WVT786145 JH851681 TD851681 ACZ851681 AMV851681 AWR851681 BGN851681 BQJ851681 CAF851681 CKB851681 CTX851681 DDT851681 DNP851681 DXL851681 EHH851681 ERD851681 FAZ851681 FKV851681 FUR851681 GEN851681 GOJ851681 GYF851681 HIB851681 HRX851681 IBT851681 ILP851681 IVL851681 JFH851681 JPD851681 JYZ851681 KIV851681 KSR851681 LCN851681 LMJ851681 LWF851681 MGB851681 MPX851681 MZT851681 NJP851681 NTL851681 ODH851681 OND851681 OWZ851681 PGV851681 PQR851681 QAN851681 QKJ851681 QUF851681 REB851681 RNX851681 RXT851681 SHP851681 SRL851681 TBH851681 TLD851681 TUZ851681 UEV851681 UOR851681 UYN851681 VIJ851681 VSF851681 WCB851681 WLX851681 WVT851681 JH917217 TD917217 ACZ917217 AMV917217 AWR917217 BGN917217 BQJ917217 CAF917217 CKB917217 CTX917217 DDT917217 DNP917217 DXL917217 EHH917217 ERD917217 FAZ917217 FKV917217 FUR917217 GEN917217 GOJ917217 GYF917217 HIB917217 HRX917217 IBT917217 ILP917217 IVL917217 JFH917217 JPD917217 JYZ917217 KIV917217 KSR917217 LCN917217 LMJ917217 LWF917217 MGB917217 MPX917217 MZT917217 NJP917217 NTL917217 ODH917217 OND917217 OWZ917217 PGV917217 PQR917217 QAN917217 QKJ917217 QUF917217 REB917217 RNX917217 RXT917217 SHP917217 SRL917217 TBH917217 TLD917217 TUZ917217 UEV917217 UOR917217 UYN917217 VIJ917217 VSF917217 WCB917217 WLX917217 WVT917217 JH982753 TD982753 ACZ982753 AMV982753 AWR982753 BGN982753 BQJ982753 CAF982753 CKB982753 CTX982753 DDT982753 DNP982753 DXL982753 EHH982753 ERD982753 FAZ982753 FKV982753 FUR982753 GEN982753 GOJ982753 GYF982753 HIB982753 HRX982753 IBT982753 ILP982753 IVL982753 JFH982753 JPD982753 JYZ982753 KIV982753 KSR982753 LCN982753 LMJ982753 LWF982753 MGB982753 MPX982753 MZT982753 NJP982753 NTL982753 ODH982753 OND982753 OWZ982753 PGV982753 PQR982753 QAN982753 QKJ982753 QUF982753 REB982753 RNX982753 RXT982753 SHP982753 SRL982753 TBH982753 TLD982753 TUZ982753 UEV982753 UOR982753 UYN982753 VIJ982753 VSF982753 WCB982753 WLX982753">
      <formula1>0</formula1>
      <formula2>1</formula2>
    </dataValidation>
    <dataValidation type="whole" operator="greaterThanOrEqual" allowBlank="1" showInputMessage="1" showErrorMessage="1" sqref="WVT982996 O982996 O917460 O851924 O786388 O720852 O655316 O589780 O524244 O458708 O393172 O327636 O262100 O196564 O131028 O65492 J982979:J982988 J917443:J917452 J851907:J851916 J786371:J786380 J720835:J720844 J655299:J655308 J589763:J589772 J524227:J524236 J458691:J458700 J393155:J393164 J327619:J327628 J262083:J262092 J196547:J196556 J131011:J131020 J65475:J65484 O982972:O982974 O917436:O917438 O851900:O851902 O786364:O786366 O720828:O720830 O655292:O655294 O589756:O589758 O524220:O524222 O458684:O458686 O393148:O393150 O327612:O327614 O262076:O262078 O196540:O196542 O131004:O131006 O65468:O65470 J982973:J982975 J917437:J917439 J851901:J851903 J786365:J786367 J720829:J720831 J655293:J655295 J589757:J589759 J524221:J524223 J458685:J458687 J393149:J393151 J327613:J327615 J262077:J262079 J196541:J196543 J131005:J131007 J65469:J65471 J982970:J982971 J917434:J917435 J851898:J851899 J786362:J786363 J720826:J720827 J655290:J655291 J589754:J589755 J524218:J524219 J458682:J458683 J393146:J393147 J327610:J327611 J262074:J262075 J196538:J196539 J131002:J131003 J65466:J65467 J982992:J982994 J917456:J917458 J851920:J851922 J786384:J786386 J720848:J720850 J655312:J655314 J589776:J589778 J524240:J524242 J458704:J458706 J393168:J393170 J327632:J327634 J262096:J262098 J196560:J196562 J131024:J131026 J65488:J65490 J983030 J917494 J851958 J786422 J720886 J655350 J589814 J524278 J458742 J393206 J327670 J262134 J196598 J131062 J65526 JC65526 SY65526 ACU65526 AMQ65526 AWM65526 BGI65526 BQE65526 CAA65526 CJW65526 CTS65526 DDO65526 DNK65526 DXG65526 EHC65526 EQY65526 FAU65526 FKQ65526 FUM65526 GEI65526 GOE65526 GYA65526 HHW65526 HRS65526 IBO65526 ILK65526 IVG65526 JFC65526 JOY65526 JYU65526 KIQ65526 KSM65526 LCI65526 LME65526 LWA65526 MFW65526 MPS65526 MZO65526 NJK65526 NTG65526 ODC65526 OMY65526 OWU65526 PGQ65526 PQM65526 QAI65526 QKE65526 QUA65526 RDW65526 RNS65526 RXO65526 SHK65526 SRG65526 TBC65526 TKY65526 TUU65526 UEQ65526 UOM65526 UYI65526 VIE65526 VSA65526 WBW65526 WLS65526 WVO65526 JC131062 SY131062 ACU131062 AMQ131062 AWM131062 BGI131062 BQE131062 CAA131062 CJW131062 CTS131062 DDO131062 DNK131062 DXG131062 EHC131062 EQY131062 FAU131062 FKQ131062 FUM131062 GEI131062 GOE131062 GYA131062 HHW131062 HRS131062 IBO131062 ILK131062 IVG131062 JFC131062 JOY131062 JYU131062 KIQ131062 KSM131062 LCI131062 LME131062 LWA131062 MFW131062 MPS131062 MZO131062 NJK131062 NTG131062 ODC131062 OMY131062 OWU131062 PGQ131062 PQM131062 QAI131062 QKE131062 QUA131062 RDW131062 RNS131062 RXO131062 SHK131062 SRG131062 TBC131062 TKY131062 TUU131062 UEQ131062 UOM131062 UYI131062 VIE131062 VSA131062 WBW131062 WLS131062 WVO131062 JC196598 SY196598 ACU196598 AMQ196598 AWM196598 BGI196598 BQE196598 CAA196598 CJW196598 CTS196598 DDO196598 DNK196598 DXG196598 EHC196598 EQY196598 FAU196598 FKQ196598 FUM196598 GEI196598 GOE196598 GYA196598 HHW196598 HRS196598 IBO196598 ILK196598 IVG196598 JFC196598 JOY196598 JYU196598 KIQ196598 KSM196598 LCI196598 LME196598 LWA196598 MFW196598 MPS196598 MZO196598 NJK196598 NTG196598 ODC196598 OMY196598 OWU196598 PGQ196598 PQM196598 QAI196598 QKE196598 QUA196598 RDW196598 RNS196598 RXO196598 SHK196598 SRG196598 TBC196598 TKY196598 TUU196598 UEQ196598 UOM196598 UYI196598 VIE196598 VSA196598 WBW196598 WLS196598 WVO196598 JC262134 SY262134 ACU262134 AMQ262134 AWM262134 BGI262134 BQE262134 CAA262134 CJW262134 CTS262134 DDO262134 DNK262134 DXG262134 EHC262134 EQY262134 FAU262134 FKQ262134 FUM262134 GEI262134 GOE262134 GYA262134 HHW262134 HRS262134 IBO262134 ILK262134 IVG262134 JFC262134 JOY262134 JYU262134 KIQ262134 KSM262134 LCI262134 LME262134 LWA262134 MFW262134 MPS262134 MZO262134 NJK262134 NTG262134 ODC262134 OMY262134 OWU262134 PGQ262134 PQM262134 QAI262134 QKE262134 QUA262134 RDW262134 RNS262134 RXO262134 SHK262134 SRG262134 TBC262134 TKY262134 TUU262134 UEQ262134 UOM262134 UYI262134 VIE262134 VSA262134 WBW262134 WLS262134 WVO262134 JC327670 SY327670 ACU327670 AMQ327670 AWM327670 BGI327670 BQE327670 CAA327670 CJW327670 CTS327670 DDO327670 DNK327670 DXG327670 EHC327670 EQY327670 FAU327670 FKQ327670 FUM327670 GEI327670 GOE327670 GYA327670 HHW327670 HRS327670 IBO327670 ILK327670 IVG327670 JFC327670 JOY327670 JYU327670 KIQ327670 KSM327670 LCI327670 LME327670 LWA327670 MFW327670 MPS327670 MZO327670 NJK327670 NTG327670 ODC327670 OMY327670 OWU327670 PGQ327670 PQM327670 QAI327670 QKE327670 QUA327670 RDW327670 RNS327670 RXO327670 SHK327670 SRG327670 TBC327670 TKY327670 TUU327670 UEQ327670 UOM327670 UYI327670 VIE327670 VSA327670 WBW327670 WLS327670 WVO327670 JC393206 SY393206 ACU393206 AMQ393206 AWM393206 BGI393206 BQE393206 CAA393206 CJW393206 CTS393206 DDO393206 DNK393206 DXG393206 EHC393206 EQY393206 FAU393206 FKQ393206 FUM393206 GEI393206 GOE393206 GYA393206 HHW393206 HRS393206 IBO393206 ILK393206 IVG393206 JFC393206 JOY393206 JYU393206 KIQ393206 KSM393206 LCI393206 LME393206 LWA393206 MFW393206 MPS393206 MZO393206 NJK393206 NTG393206 ODC393206 OMY393206 OWU393206 PGQ393206 PQM393206 QAI393206 QKE393206 QUA393206 RDW393206 RNS393206 RXO393206 SHK393206 SRG393206 TBC393206 TKY393206 TUU393206 UEQ393206 UOM393206 UYI393206 VIE393206 VSA393206 WBW393206 WLS393206 WVO393206 JC458742 SY458742 ACU458742 AMQ458742 AWM458742 BGI458742 BQE458742 CAA458742 CJW458742 CTS458742 DDO458742 DNK458742 DXG458742 EHC458742 EQY458742 FAU458742 FKQ458742 FUM458742 GEI458742 GOE458742 GYA458742 HHW458742 HRS458742 IBO458742 ILK458742 IVG458742 JFC458742 JOY458742 JYU458742 KIQ458742 KSM458742 LCI458742 LME458742 LWA458742 MFW458742 MPS458742 MZO458742 NJK458742 NTG458742 ODC458742 OMY458742 OWU458742 PGQ458742 PQM458742 QAI458742 QKE458742 QUA458742 RDW458742 RNS458742 RXO458742 SHK458742 SRG458742 TBC458742 TKY458742 TUU458742 UEQ458742 UOM458742 UYI458742 VIE458742 VSA458742 WBW458742 WLS458742 WVO458742 JC524278 SY524278 ACU524278 AMQ524278 AWM524278 BGI524278 BQE524278 CAA524278 CJW524278 CTS524278 DDO524278 DNK524278 DXG524278 EHC524278 EQY524278 FAU524278 FKQ524278 FUM524278 GEI524278 GOE524278 GYA524278 HHW524278 HRS524278 IBO524278 ILK524278 IVG524278 JFC524278 JOY524278 JYU524278 KIQ524278 KSM524278 LCI524278 LME524278 LWA524278 MFW524278 MPS524278 MZO524278 NJK524278 NTG524278 ODC524278 OMY524278 OWU524278 PGQ524278 PQM524278 QAI524278 QKE524278 QUA524278 RDW524278 RNS524278 RXO524278 SHK524278 SRG524278 TBC524278 TKY524278 TUU524278 UEQ524278 UOM524278 UYI524278 VIE524278 VSA524278 WBW524278 WLS524278 WVO524278 JC589814 SY589814 ACU589814 AMQ589814 AWM589814 BGI589814 BQE589814 CAA589814 CJW589814 CTS589814 DDO589814 DNK589814 DXG589814 EHC589814 EQY589814 FAU589814 FKQ589814 FUM589814 GEI589814 GOE589814 GYA589814 HHW589814 HRS589814 IBO589814 ILK589814 IVG589814 JFC589814 JOY589814 JYU589814 KIQ589814 KSM589814 LCI589814 LME589814 LWA589814 MFW589814 MPS589814 MZO589814 NJK589814 NTG589814 ODC589814 OMY589814 OWU589814 PGQ589814 PQM589814 QAI589814 QKE589814 QUA589814 RDW589814 RNS589814 RXO589814 SHK589814 SRG589814 TBC589814 TKY589814 TUU589814 UEQ589814 UOM589814 UYI589814 VIE589814 VSA589814 WBW589814 WLS589814 WVO589814 JC655350 SY655350 ACU655350 AMQ655350 AWM655350 BGI655350 BQE655350 CAA655350 CJW655350 CTS655350 DDO655350 DNK655350 DXG655350 EHC655350 EQY655350 FAU655350 FKQ655350 FUM655350 GEI655350 GOE655350 GYA655350 HHW655350 HRS655350 IBO655350 ILK655350 IVG655350 JFC655350 JOY655350 JYU655350 KIQ655350 KSM655350 LCI655350 LME655350 LWA655350 MFW655350 MPS655350 MZO655350 NJK655350 NTG655350 ODC655350 OMY655350 OWU655350 PGQ655350 PQM655350 QAI655350 QKE655350 QUA655350 RDW655350 RNS655350 RXO655350 SHK655350 SRG655350 TBC655350 TKY655350 TUU655350 UEQ655350 UOM655350 UYI655350 VIE655350 VSA655350 WBW655350 WLS655350 WVO655350 JC720886 SY720886 ACU720886 AMQ720886 AWM720886 BGI720886 BQE720886 CAA720886 CJW720886 CTS720886 DDO720886 DNK720886 DXG720886 EHC720886 EQY720886 FAU720886 FKQ720886 FUM720886 GEI720886 GOE720886 GYA720886 HHW720886 HRS720886 IBO720886 ILK720886 IVG720886 JFC720886 JOY720886 JYU720886 KIQ720886 KSM720886 LCI720886 LME720886 LWA720886 MFW720886 MPS720886 MZO720886 NJK720886 NTG720886 ODC720886 OMY720886 OWU720886 PGQ720886 PQM720886 QAI720886 QKE720886 QUA720886 RDW720886 RNS720886 RXO720886 SHK720886 SRG720886 TBC720886 TKY720886 TUU720886 UEQ720886 UOM720886 UYI720886 VIE720886 VSA720886 WBW720886 WLS720886 WVO720886 JC786422 SY786422 ACU786422 AMQ786422 AWM786422 BGI786422 BQE786422 CAA786422 CJW786422 CTS786422 DDO786422 DNK786422 DXG786422 EHC786422 EQY786422 FAU786422 FKQ786422 FUM786422 GEI786422 GOE786422 GYA786422 HHW786422 HRS786422 IBO786422 ILK786422 IVG786422 JFC786422 JOY786422 JYU786422 KIQ786422 KSM786422 LCI786422 LME786422 LWA786422 MFW786422 MPS786422 MZO786422 NJK786422 NTG786422 ODC786422 OMY786422 OWU786422 PGQ786422 PQM786422 QAI786422 QKE786422 QUA786422 RDW786422 RNS786422 RXO786422 SHK786422 SRG786422 TBC786422 TKY786422 TUU786422 UEQ786422 UOM786422 UYI786422 VIE786422 VSA786422 WBW786422 WLS786422 WVO786422 JC851958 SY851958 ACU851958 AMQ851958 AWM851958 BGI851958 BQE851958 CAA851958 CJW851958 CTS851958 DDO851958 DNK851958 DXG851958 EHC851958 EQY851958 FAU851958 FKQ851958 FUM851958 GEI851958 GOE851958 GYA851958 HHW851958 HRS851958 IBO851958 ILK851958 IVG851958 JFC851958 JOY851958 JYU851958 KIQ851958 KSM851958 LCI851958 LME851958 LWA851958 MFW851958 MPS851958 MZO851958 NJK851958 NTG851958 ODC851958 OMY851958 OWU851958 PGQ851958 PQM851958 QAI851958 QKE851958 QUA851958 RDW851958 RNS851958 RXO851958 SHK851958 SRG851958 TBC851958 TKY851958 TUU851958 UEQ851958 UOM851958 UYI851958 VIE851958 VSA851958 WBW851958 WLS851958 WVO851958 JC917494 SY917494 ACU917494 AMQ917494 AWM917494 BGI917494 BQE917494 CAA917494 CJW917494 CTS917494 DDO917494 DNK917494 DXG917494 EHC917494 EQY917494 FAU917494 FKQ917494 FUM917494 GEI917494 GOE917494 GYA917494 HHW917494 HRS917494 IBO917494 ILK917494 IVG917494 JFC917494 JOY917494 JYU917494 KIQ917494 KSM917494 LCI917494 LME917494 LWA917494 MFW917494 MPS917494 MZO917494 NJK917494 NTG917494 ODC917494 OMY917494 OWU917494 PGQ917494 PQM917494 QAI917494 QKE917494 QUA917494 RDW917494 RNS917494 RXO917494 SHK917494 SRG917494 TBC917494 TKY917494 TUU917494 UEQ917494 UOM917494 UYI917494 VIE917494 VSA917494 WBW917494 WLS917494 WVO917494 JC983030 SY983030 ACU983030 AMQ983030 AWM983030 BGI983030 BQE983030 CAA983030 CJW983030 CTS983030 DDO983030 DNK983030 DXG983030 EHC983030 EQY983030 FAU983030 FKQ983030 FUM983030 GEI983030 GOE983030 GYA983030 HHW983030 HRS983030 IBO983030 ILK983030 IVG983030 JFC983030 JOY983030 JYU983030 KIQ983030 KSM983030 LCI983030 LME983030 LWA983030 MFW983030 MPS983030 MZO983030 NJK983030 NTG983030 ODC983030 OMY983030 OWU983030 PGQ983030 PQM983030 QAI983030 QKE983030 QUA983030 RDW983030 RNS983030 RXO983030 SHK983030 SRG983030 TBC983030 TKY983030 TUU983030 UEQ983030 UOM983030 UYI983030 VIE983030 VSA983030 WBW983030 WLS983030 WVO983030 JC65488:JC65490 SY65488:SY65490 ACU65488:ACU65490 AMQ65488:AMQ65490 AWM65488:AWM65490 BGI65488:BGI65490 BQE65488:BQE65490 CAA65488:CAA65490 CJW65488:CJW65490 CTS65488:CTS65490 DDO65488:DDO65490 DNK65488:DNK65490 DXG65488:DXG65490 EHC65488:EHC65490 EQY65488:EQY65490 FAU65488:FAU65490 FKQ65488:FKQ65490 FUM65488:FUM65490 GEI65488:GEI65490 GOE65488:GOE65490 GYA65488:GYA65490 HHW65488:HHW65490 HRS65488:HRS65490 IBO65488:IBO65490 ILK65488:ILK65490 IVG65488:IVG65490 JFC65488:JFC65490 JOY65488:JOY65490 JYU65488:JYU65490 KIQ65488:KIQ65490 KSM65488:KSM65490 LCI65488:LCI65490 LME65488:LME65490 LWA65488:LWA65490 MFW65488:MFW65490 MPS65488:MPS65490 MZO65488:MZO65490 NJK65488:NJK65490 NTG65488:NTG65490 ODC65488:ODC65490 OMY65488:OMY65490 OWU65488:OWU65490 PGQ65488:PGQ65490 PQM65488:PQM65490 QAI65488:QAI65490 QKE65488:QKE65490 QUA65488:QUA65490 RDW65488:RDW65490 RNS65488:RNS65490 RXO65488:RXO65490 SHK65488:SHK65490 SRG65488:SRG65490 TBC65488:TBC65490 TKY65488:TKY65490 TUU65488:TUU65490 UEQ65488:UEQ65490 UOM65488:UOM65490 UYI65488:UYI65490 VIE65488:VIE65490 VSA65488:VSA65490 WBW65488:WBW65490 WLS65488:WLS65490 WVO65488:WVO65490 JC131024:JC131026 SY131024:SY131026 ACU131024:ACU131026 AMQ131024:AMQ131026 AWM131024:AWM131026 BGI131024:BGI131026 BQE131024:BQE131026 CAA131024:CAA131026 CJW131024:CJW131026 CTS131024:CTS131026 DDO131024:DDO131026 DNK131024:DNK131026 DXG131024:DXG131026 EHC131024:EHC131026 EQY131024:EQY131026 FAU131024:FAU131026 FKQ131024:FKQ131026 FUM131024:FUM131026 GEI131024:GEI131026 GOE131024:GOE131026 GYA131024:GYA131026 HHW131024:HHW131026 HRS131024:HRS131026 IBO131024:IBO131026 ILK131024:ILK131026 IVG131024:IVG131026 JFC131024:JFC131026 JOY131024:JOY131026 JYU131024:JYU131026 KIQ131024:KIQ131026 KSM131024:KSM131026 LCI131024:LCI131026 LME131024:LME131026 LWA131024:LWA131026 MFW131024:MFW131026 MPS131024:MPS131026 MZO131024:MZO131026 NJK131024:NJK131026 NTG131024:NTG131026 ODC131024:ODC131026 OMY131024:OMY131026 OWU131024:OWU131026 PGQ131024:PGQ131026 PQM131024:PQM131026 QAI131024:QAI131026 QKE131024:QKE131026 QUA131024:QUA131026 RDW131024:RDW131026 RNS131024:RNS131026 RXO131024:RXO131026 SHK131024:SHK131026 SRG131024:SRG131026 TBC131024:TBC131026 TKY131024:TKY131026 TUU131024:TUU131026 UEQ131024:UEQ131026 UOM131024:UOM131026 UYI131024:UYI131026 VIE131024:VIE131026 VSA131024:VSA131026 WBW131024:WBW131026 WLS131024:WLS131026 WVO131024:WVO131026 JC196560:JC196562 SY196560:SY196562 ACU196560:ACU196562 AMQ196560:AMQ196562 AWM196560:AWM196562 BGI196560:BGI196562 BQE196560:BQE196562 CAA196560:CAA196562 CJW196560:CJW196562 CTS196560:CTS196562 DDO196560:DDO196562 DNK196560:DNK196562 DXG196560:DXG196562 EHC196560:EHC196562 EQY196560:EQY196562 FAU196560:FAU196562 FKQ196560:FKQ196562 FUM196560:FUM196562 GEI196560:GEI196562 GOE196560:GOE196562 GYA196560:GYA196562 HHW196560:HHW196562 HRS196560:HRS196562 IBO196560:IBO196562 ILK196560:ILK196562 IVG196560:IVG196562 JFC196560:JFC196562 JOY196560:JOY196562 JYU196560:JYU196562 KIQ196560:KIQ196562 KSM196560:KSM196562 LCI196560:LCI196562 LME196560:LME196562 LWA196560:LWA196562 MFW196560:MFW196562 MPS196560:MPS196562 MZO196560:MZO196562 NJK196560:NJK196562 NTG196560:NTG196562 ODC196560:ODC196562 OMY196560:OMY196562 OWU196560:OWU196562 PGQ196560:PGQ196562 PQM196560:PQM196562 QAI196560:QAI196562 QKE196560:QKE196562 QUA196560:QUA196562 RDW196560:RDW196562 RNS196560:RNS196562 RXO196560:RXO196562 SHK196560:SHK196562 SRG196560:SRG196562 TBC196560:TBC196562 TKY196560:TKY196562 TUU196560:TUU196562 UEQ196560:UEQ196562 UOM196560:UOM196562 UYI196560:UYI196562 VIE196560:VIE196562 VSA196560:VSA196562 WBW196560:WBW196562 WLS196560:WLS196562 WVO196560:WVO196562 JC262096:JC262098 SY262096:SY262098 ACU262096:ACU262098 AMQ262096:AMQ262098 AWM262096:AWM262098 BGI262096:BGI262098 BQE262096:BQE262098 CAA262096:CAA262098 CJW262096:CJW262098 CTS262096:CTS262098 DDO262096:DDO262098 DNK262096:DNK262098 DXG262096:DXG262098 EHC262096:EHC262098 EQY262096:EQY262098 FAU262096:FAU262098 FKQ262096:FKQ262098 FUM262096:FUM262098 GEI262096:GEI262098 GOE262096:GOE262098 GYA262096:GYA262098 HHW262096:HHW262098 HRS262096:HRS262098 IBO262096:IBO262098 ILK262096:ILK262098 IVG262096:IVG262098 JFC262096:JFC262098 JOY262096:JOY262098 JYU262096:JYU262098 KIQ262096:KIQ262098 KSM262096:KSM262098 LCI262096:LCI262098 LME262096:LME262098 LWA262096:LWA262098 MFW262096:MFW262098 MPS262096:MPS262098 MZO262096:MZO262098 NJK262096:NJK262098 NTG262096:NTG262098 ODC262096:ODC262098 OMY262096:OMY262098 OWU262096:OWU262098 PGQ262096:PGQ262098 PQM262096:PQM262098 QAI262096:QAI262098 QKE262096:QKE262098 QUA262096:QUA262098 RDW262096:RDW262098 RNS262096:RNS262098 RXO262096:RXO262098 SHK262096:SHK262098 SRG262096:SRG262098 TBC262096:TBC262098 TKY262096:TKY262098 TUU262096:TUU262098 UEQ262096:UEQ262098 UOM262096:UOM262098 UYI262096:UYI262098 VIE262096:VIE262098 VSA262096:VSA262098 WBW262096:WBW262098 WLS262096:WLS262098 WVO262096:WVO262098 JC327632:JC327634 SY327632:SY327634 ACU327632:ACU327634 AMQ327632:AMQ327634 AWM327632:AWM327634 BGI327632:BGI327634 BQE327632:BQE327634 CAA327632:CAA327634 CJW327632:CJW327634 CTS327632:CTS327634 DDO327632:DDO327634 DNK327632:DNK327634 DXG327632:DXG327634 EHC327632:EHC327634 EQY327632:EQY327634 FAU327632:FAU327634 FKQ327632:FKQ327634 FUM327632:FUM327634 GEI327632:GEI327634 GOE327632:GOE327634 GYA327632:GYA327634 HHW327632:HHW327634 HRS327632:HRS327634 IBO327632:IBO327634 ILK327632:ILK327634 IVG327632:IVG327634 JFC327632:JFC327634 JOY327632:JOY327634 JYU327632:JYU327634 KIQ327632:KIQ327634 KSM327632:KSM327634 LCI327632:LCI327634 LME327632:LME327634 LWA327632:LWA327634 MFW327632:MFW327634 MPS327632:MPS327634 MZO327632:MZO327634 NJK327632:NJK327634 NTG327632:NTG327634 ODC327632:ODC327634 OMY327632:OMY327634 OWU327632:OWU327634 PGQ327632:PGQ327634 PQM327632:PQM327634 QAI327632:QAI327634 QKE327632:QKE327634 QUA327632:QUA327634 RDW327632:RDW327634 RNS327632:RNS327634 RXO327632:RXO327634 SHK327632:SHK327634 SRG327632:SRG327634 TBC327632:TBC327634 TKY327632:TKY327634 TUU327632:TUU327634 UEQ327632:UEQ327634 UOM327632:UOM327634 UYI327632:UYI327634 VIE327632:VIE327634 VSA327632:VSA327634 WBW327632:WBW327634 WLS327632:WLS327634 WVO327632:WVO327634 JC393168:JC393170 SY393168:SY393170 ACU393168:ACU393170 AMQ393168:AMQ393170 AWM393168:AWM393170 BGI393168:BGI393170 BQE393168:BQE393170 CAA393168:CAA393170 CJW393168:CJW393170 CTS393168:CTS393170 DDO393168:DDO393170 DNK393168:DNK393170 DXG393168:DXG393170 EHC393168:EHC393170 EQY393168:EQY393170 FAU393168:FAU393170 FKQ393168:FKQ393170 FUM393168:FUM393170 GEI393168:GEI393170 GOE393168:GOE393170 GYA393168:GYA393170 HHW393168:HHW393170 HRS393168:HRS393170 IBO393168:IBO393170 ILK393168:ILK393170 IVG393168:IVG393170 JFC393168:JFC393170 JOY393168:JOY393170 JYU393168:JYU393170 KIQ393168:KIQ393170 KSM393168:KSM393170 LCI393168:LCI393170 LME393168:LME393170 LWA393168:LWA393170 MFW393168:MFW393170 MPS393168:MPS393170 MZO393168:MZO393170 NJK393168:NJK393170 NTG393168:NTG393170 ODC393168:ODC393170 OMY393168:OMY393170 OWU393168:OWU393170 PGQ393168:PGQ393170 PQM393168:PQM393170 QAI393168:QAI393170 QKE393168:QKE393170 QUA393168:QUA393170 RDW393168:RDW393170 RNS393168:RNS393170 RXO393168:RXO393170 SHK393168:SHK393170 SRG393168:SRG393170 TBC393168:TBC393170 TKY393168:TKY393170 TUU393168:TUU393170 UEQ393168:UEQ393170 UOM393168:UOM393170 UYI393168:UYI393170 VIE393168:VIE393170 VSA393168:VSA393170 WBW393168:WBW393170 WLS393168:WLS393170 WVO393168:WVO393170 JC458704:JC458706 SY458704:SY458706 ACU458704:ACU458706 AMQ458704:AMQ458706 AWM458704:AWM458706 BGI458704:BGI458706 BQE458704:BQE458706 CAA458704:CAA458706 CJW458704:CJW458706 CTS458704:CTS458706 DDO458704:DDO458706 DNK458704:DNK458706 DXG458704:DXG458706 EHC458704:EHC458706 EQY458704:EQY458706 FAU458704:FAU458706 FKQ458704:FKQ458706 FUM458704:FUM458706 GEI458704:GEI458706 GOE458704:GOE458706 GYA458704:GYA458706 HHW458704:HHW458706 HRS458704:HRS458706 IBO458704:IBO458706 ILK458704:ILK458706 IVG458704:IVG458706 JFC458704:JFC458706 JOY458704:JOY458706 JYU458704:JYU458706 KIQ458704:KIQ458706 KSM458704:KSM458706 LCI458704:LCI458706 LME458704:LME458706 LWA458704:LWA458706 MFW458704:MFW458706 MPS458704:MPS458706 MZO458704:MZO458706 NJK458704:NJK458706 NTG458704:NTG458706 ODC458704:ODC458706 OMY458704:OMY458706 OWU458704:OWU458706 PGQ458704:PGQ458706 PQM458704:PQM458706 QAI458704:QAI458706 QKE458704:QKE458706 QUA458704:QUA458706 RDW458704:RDW458706 RNS458704:RNS458706 RXO458704:RXO458706 SHK458704:SHK458706 SRG458704:SRG458706 TBC458704:TBC458706 TKY458704:TKY458706 TUU458704:TUU458706 UEQ458704:UEQ458706 UOM458704:UOM458706 UYI458704:UYI458706 VIE458704:VIE458706 VSA458704:VSA458706 WBW458704:WBW458706 WLS458704:WLS458706 WVO458704:WVO458706 JC524240:JC524242 SY524240:SY524242 ACU524240:ACU524242 AMQ524240:AMQ524242 AWM524240:AWM524242 BGI524240:BGI524242 BQE524240:BQE524242 CAA524240:CAA524242 CJW524240:CJW524242 CTS524240:CTS524242 DDO524240:DDO524242 DNK524240:DNK524242 DXG524240:DXG524242 EHC524240:EHC524242 EQY524240:EQY524242 FAU524240:FAU524242 FKQ524240:FKQ524242 FUM524240:FUM524242 GEI524240:GEI524242 GOE524240:GOE524242 GYA524240:GYA524242 HHW524240:HHW524242 HRS524240:HRS524242 IBO524240:IBO524242 ILK524240:ILK524242 IVG524240:IVG524242 JFC524240:JFC524242 JOY524240:JOY524242 JYU524240:JYU524242 KIQ524240:KIQ524242 KSM524240:KSM524242 LCI524240:LCI524242 LME524240:LME524242 LWA524240:LWA524242 MFW524240:MFW524242 MPS524240:MPS524242 MZO524240:MZO524242 NJK524240:NJK524242 NTG524240:NTG524242 ODC524240:ODC524242 OMY524240:OMY524242 OWU524240:OWU524242 PGQ524240:PGQ524242 PQM524240:PQM524242 QAI524240:QAI524242 QKE524240:QKE524242 QUA524240:QUA524242 RDW524240:RDW524242 RNS524240:RNS524242 RXO524240:RXO524242 SHK524240:SHK524242 SRG524240:SRG524242 TBC524240:TBC524242 TKY524240:TKY524242 TUU524240:TUU524242 UEQ524240:UEQ524242 UOM524240:UOM524242 UYI524240:UYI524242 VIE524240:VIE524242 VSA524240:VSA524242 WBW524240:WBW524242 WLS524240:WLS524242 WVO524240:WVO524242 JC589776:JC589778 SY589776:SY589778 ACU589776:ACU589778 AMQ589776:AMQ589778 AWM589776:AWM589778 BGI589776:BGI589778 BQE589776:BQE589778 CAA589776:CAA589778 CJW589776:CJW589778 CTS589776:CTS589778 DDO589776:DDO589778 DNK589776:DNK589778 DXG589776:DXG589778 EHC589776:EHC589778 EQY589776:EQY589778 FAU589776:FAU589778 FKQ589776:FKQ589778 FUM589776:FUM589778 GEI589776:GEI589778 GOE589776:GOE589778 GYA589776:GYA589778 HHW589776:HHW589778 HRS589776:HRS589778 IBO589776:IBO589778 ILK589776:ILK589778 IVG589776:IVG589778 JFC589776:JFC589778 JOY589776:JOY589778 JYU589776:JYU589778 KIQ589776:KIQ589778 KSM589776:KSM589778 LCI589776:LCI589778 LME589776:LME589778 LWA589776:LWA589778 MFW589776:MFW589778 MPS589776:MPS589778 MZO589776:MZO589778 NJK589776:NJK589778 NTG589776:NTG589778 ODC589776:ODC589778 OMY589776:OMY589778 OWU589776:OWU589778 PGQ589776:PGQ589778 PQM589776:PQM589778 QAI589776:QAI589778 QKE589776:QKE589778 QUA589776:QUA589778 RDW589776:RDW589778 RNS589776:RNS589778 RXO589776:RXO589778 SHK589776:SHK589778 SRG589776:SRG589778 TBC589776:TBC589778 TKY589776:TKY589778 TUU589776:TUU589778 UEQ589776:UEQ589778 UOM589776:UOM589778 UYI589776:UYI589778 VIE589776:VIE589778 VSA589776:VSA589778 WBW589776:WBW589778 WLS589776:WLS589778 WVO589776:WVO589778 JC655312:JC655314 SY655312:SY655314 ACU655312:ACU655314 AMQ655312:AMQ655314 AWM655312:AWM655314 BGI655312:BGI655314 BQE655312:BQE655314 CAA655312:CAA655314 CJW655312:CJW655314 CTS655312:CTS655314 DDO655312:DDO655314 DNK655312:DNK655314 DXG655312:DXG655314 EHC655312:EHC655314 EQY655312:EQY655314 FAU655312:FAU655314 FKQ655312:FKQ655314 FUM655312:FUM655314 GEI655312:GEI655314 GOE655312:GOE655314 GYA655312:GYA655314 HHW655312:HHW655314 HRS655312:HRS655314 IBO655312:IBO655314 ILK655312:ILK655314 IVG655312:IVG655314 JFC655312:JFC655314 JOY655312:JOY655314 JYU655312:JYU655314 KIQ655312:KIQ655314 KSM655312:KSM655314 LCI655312:LCI655314 LME655312:LME655314 LWA655312:LWA655314 MFW655312:MFW655314 MPS655312:MPS655314 MZO655312:MZO655314 NJK655312:NJK655314 NTG655312:NTG655314 ODC655312:ODC655314 OMY655312:OMY655314 OWU655312:OWU655314 PGQ655312:PGQ655314 PQM655312:PQM655314 QAI655312:QAI655314 QKE655312:QKE655314 QUA655312:QUA655314 RDW655312:RDW655314 RNS655312:RNS655314 RXO655312:RXO655314 SHK655312:SHK655314 SRG655312:SRG655314 TBC655312:TBC655314 TKY655312:TKY655314 TUU655312:TUU655314 UEQ655312:UEQ655314 UOM655312:UOM655314 UYI655312:UYI655314 VIE655312:VIE655314 VSA655312:VSA655314 WBW655312:WBW655314 WLS655312:WLS655314 WVO655312:WVO655314 JC720848:JC720850 SY720848:SY720850 ACU720848:ACU720850 AMQ720848:AMQ720850 AWM720848:AWM720850 BGI720848:BGI720850 BQE720848:BQE720850 CAA720848:CAA720850 CJW720848:CJW720850 CTS720848:CTS720850 DDO720848:DDO720850 DNK720848:DNK720850 DXG720848:DXG720850 EHC720848:EHC720850 EQY720848:EQY720850 FAU720848:FAU720850 FKQ720848:FKQ720850 FUM720848:FUM720850 GEI720848:GEI720850 GOE720848:GOE720850 GYA720848:GYA720850 HHW720848:HHW720850 HRS720848:HRS720850 IBO720848:IBO720850 ILK720848:ILK720850 IVG720848:IVG720850 JFC720848:JFC720850 JOY720848:JOY720850 JYU720848:JYU720850 KIQ720848:KIQ720850 KSM720848:KSM720850 LCI720848:LCI720850 LME720848:LME720850 LWA720848:LWA720850 MFW720848:MFW720850 MPS720848:MPS720850 MZO720848:MZO720850 NJK720848:NJK720850 NTG720848:NTG720850 ODC720848:ODC720850 OMY720848:OMY720850 OWU720848:OWU720850 PGQ720848:PGQ720850 PQM720848:PQM720850 QAI720848:QAI720850 QKE720848:QKE720850 QUA720848:QUA720850 RDW720848:RDW720850 RNS720848:RNS720850 RXO720848:RXO720850 SHK720848:SHK720850 SRG720848:SRG720850 TBC720848:TBC720850 TKY720848:TKY720850 TUU720848:TUU720850 UEQ720848:UEQ720850 UOM720848:UOM720850 UYI720848:UYI720850 VIE720848:VIE720850 VSA720848:VSA720850 WBW720848:WBW720850 WLS720848:WLS720850 WVO720848:WVO720850 JC786384:JC786386 SY786384:SY786386 ACU786384:ACU786386 AMQ786384:AMQ786386 AWM786384:AWM786386 BGI786384:BGI786386 BQE786384:BQE786386 CAA786384:CAA786386 CJW786384:CJW786386 CTS786384:CTS786386 DDO786384:DDO786386 DNK786384:DNK786386 DXG786384:DXG786386 EHC786384:EHC786386 EQY786384:EQY786386 FAU786384:FAU786386 FKQ786384:FKQ786386 FUM786384:FUM786386 GEI786384:GEI786386 GOE786384:GOE786386 GYA786384:GYA786386 HHW786384:HHW786386 HRS786384:HRS786386 IBO786384:IBO786386 ILK786384:ILK786386 IVG786384:IVG786386 JFC786384:JFC786386 JOY786384:JOY786386 JYU786384:JYU786386 KIQ786384:KIQ786386 KSM786384:KSM786386 LCI786384:LCI786386 LME786384:LME786386 LWA786384:LWA786386 MFW786384:MFW786386 MPS786384:MPS786386 MZO786384:MZO786386 NJK786384:NJK786386 NTG786384:NTG786386 ODC786384:ODC786386 OMY786384:OMY786386 OWU786384:OWU786386 PGQ786384:PGQ786386 PQM786384:PQM786386 QAI786384:QAI786386 QKE786384:QKE786386 QUA786384:QUA786386 RDW786384:RDW786386 RNS786384:RNS786386 RXO786384:RXO786386 SHK786384:SHK786386 SRG786384:SRG786386 TBC786384:TBC786386 TKY786384:TKY786386 TUU786384:TUU786386 UEQ786384:UEQ786386 UOM786384:UOM786386 UYI786384:UYI786386 VIE786384:VIE786386 VSA786384:VSA786386 WBW786384:WBW786386 WLS786384:WLS786386 WVO786384:WVO786386 JC851920:JC851922 SY851920:SY851922 ACU851920:ACU851922 AMQ851920:AMQ851922 AWM851920:AWM851922 BGI851920:BGI851922 BQE851920:BQE851922 CAA851920:CAA851922 CJW851920:CJW851922 CTS851920:CTS851922 DDO851920:DDO851922 DNK851920:DNK851922 DXG851920:DXG851922 EHC851920:EHC851922 EQY851920:EQY851922 FAU851920:FAU851922 FKQ851920:FKQ851922 FUM851920:FUM851922 GEI851920:GEI851922 GOE851920:GOE851922 GYA851920:GYA851922 HHW851920:HHW851922 HRS851920:HRS851922 IBO851920:IBO851922 ILK851920:ILK851922 IVG851920:IVG851922 JFC851920:JFC851922 JOY851920:JOY851922 JYU851920:JYU851922 KIQ851920:KIQ851922 KSM851920:KSM851922 LCI851920:LCI851922 LME851920:LME851922 LWA851920:LWA851922 MFW851920:MFW851922 MPS851920:MPS851922 MZO851920:MZO851922 NJK851920:NJK851922 NTG851920:NTG851922 ODC851920:ODC851922 OMY851920:OMY851922 OWU851920:OWU851922 PGQ851920:PGQ851922 PQM851920:PQM851922 QAI851920:QAI851922 QKE851920:QKE851922 QUA851920:QUA851922 RDW851920:RDW851922 RNS851920:RNS851922 RXO851920:RXO851922 SHK851920:SHK851922 SRG851920:SRG851922 TBC851920:TBC851922 TKY851920:TKY851922 TUU851920:TUU851922 UEQ851920:UEQ851922 UOM851920:UOM851922 UYI851920:UYI851922 VIE851920:VIE851922 VSA851920:VSA851922 WBW851920:WBW851922 WLS851920:WLS851922 WVO851920:WVO851922 JC917456:JC917458 SY917456:SY917458 ACU917456:ACU917458 AMQ917456:AMQ917458 AWM917456:AWM917458 BGI917456:BGI917458 BQE917456:BQE917458 CAA917456:CAA917458 CJW917456:CJW917458 CTS917456:CTS917458 DDO917456:DDO917458 DNK917456:DNK917458 DXG917456:DXG917458 EHC917456:EHC917458 EQY917456:EQY917458 FAU917456:FAU917458 FKQ917456:FKQ917458 FUM917456:FUM917458 GEI917456:GEI917458 GOE917456:GOE917458 GYA917456:GYA917458 HHW917456:HHW917458 HRS917456:HRS917458 IBO917456:IBO917458 ILK917456:ILK917458 IVG917456:IVG917458 JFC917456:JFC917458 JOY917456:JOY917458 JYU917456:JYU917458 KIQ917456:KIQ917458 KSM917456:KSM917458 LCI917456:LCI917458 LME917456:LME917458 LWA917456:LWA917458 MFW917456:MFW917458 MPS917456:MPS917458 MZO917456:MZO917458 NJK917456:NJK917458 NTG917456:NTG917458 ODC917456:ODC917458 OMY917456:OMY917458 OWU917456:OWU917458 PGQ917456:PGQ917458 PQM917456:PQM917458 QAI917456:QAI917458 QKE917456:QKE917458 QUA917456:QUA917458 RDW917456:RDW917458 RNS917456:RNS917458 RXO917456:RXO917458 SHK917456:SHK917458 SRG917456:SRG917458 TBC917456:TBC917458 TKY917456:TKY917458 TUU917456:TUU917458 UEQ917456:UEQ917458 UOM917456:UOM917458 UYI917456:UYI917458 VIE917456:VIE917458 VSA917456:VSA917458 WBW917456:WBW917458 WLS917456:WLS917458 WVO917456:WVO917458 JC982992:JC982994 SY982992:SY982994 ACU982992:ACU982994 AMQ982992:AMQ982994 AWM982992:AWM982994 BGI982992:BGI982994 BQE982992:BQE982994 CAA982992:CAA982994 CJW982992:CJW982994 CTS982992:CTS982994 DDO982992:DDO982994 DNK982992:DNK982994 DXG982992:DXG982994 EHC982992:EHC982994 EQY982992:EQY982994 FAU982992:FAU982994 FKQ982992:FKQ982994 FUM982992:FUM982994 GEI982992:GEI982994 GOE982992:GOE982994 GYA982992:GYA982994 HHW982992:HHW982994 HRS982992:HRS982994 IBO982992:IBO982994 ILK982992:ILK982994 IVG982992:IVG982994 JFC982992:JFC982994 JOY982992:JOY982994 JYU982992:JYU982994 KIQ982992:KIQ982994 KSM982992:KSM982994 LCI982992:LCI982994 LME982992:LME982994 LWA982992:LWA982994 MFW982992:MFW982994 MPS982992:MPS982994 MZO982992:MZO982994 NJK982992:NJK982994 NTG982992:NTG982994 ODC982992:ODC982994 OMY982992:OMY982994 OWU982992:OWU982994 PGQ982992:PGQ982994 PQM982992:PQM982994 QAI982992:QAI982994 QKE982992:QKE982994 QUA982992:QUA982994 RDW982992:RDW982994 RNS982992:RNS982994 RXO982992:RXO982994 SHK982992:SHK982994 SRG982992:SRG982994 TBC982992:TBC982994 TKY982992:TKY982994 TUU982992:TUU982994 UEQ982992:UEQ982994 UOM982992:UOM982994 UYI982992:UYI982994 VIE982992:VIE982994 VSA982992:VSA982994 WBW982992:WBW982994 WLS982992:WLS982994 WVO982992:WVO982994 JC65466:JC65467 SY65466:SY65467 ACU65466:ACU65467 AMQ65466:AMQ65467 AWM65466:AWM65467 BGI65466:BGI65467 BQE65466:BQE65467 CAA65466:CAA65467 CJW65466:CJW65467 CTS65466:CTS65467 DDO65466:DDO65467 DNK65466:DNK65467 DXG65466:DXG65467 EHC65466:EHC65467 EQY65466:EQY65467 FAU65466:FAU65467 FKQ65466:FKQ65467 FUM65466:FUM65467 GEI65466:GEI65467 GOE65466:GOE65467 GYA65466:GYA65467 HHW65466:HHW65467 HRS65466:HRS65467 IBO65466:IBO65467 ILK65466:ILK65467 IVG65466:IVG65467 JFC65466:JFC65467 JOY65466:JOY65467 JYU65466:JYU65467 KIQ65466:KIQ65467 KSM65466:KSM65467 LCI65466:LCI65467 LME65466:LME65467 LWA65466:LWA65467 MFW65466:MFW65467 MPS65466:MPS65467 MZO65466:MZO65467 NJK65466:NJK65467 NTG65466:NTG65467 ODC65466:ODC65467 OMY65466:OMY65467 OWU65466:OWU65467 PGQ65466:PGQ65467 PQM65466:PQM65467 QAI65466:QAI65467 QKE65466:QKE65467 QUA65466:QUA65467 RDW65466:RDW65467 RNS65466:RNS65467 RXO65466:RXO65467 SHK65466:SHK65467 SRG65466:SRG65467 TBC65466:TBC65467 TKY65466:TKY65467 TUU65466:TUU65467 UEQ65466:UEQ65467 UOM65466:UOM65467 UYI65466:UYI65467 VIE65466:VIE65467 VSA65466:VSA65467 WBW65466:WBW65467 WLS65466:WLS65467 WVO65466:WVO65467 JC131002:JC131003 SY131002:SY131003 ACU131002:ACU131003 AMQ131002:AMQ131003 AWM131002:AWM131003 BGI131002:BGI131003 BQE131002:BQE131003 CAA131002:CAA131003 CJW131002:CJW131003 CTS131002:CTS131003 DDO131002:DDO131003 DNK131002:DNK131003 DXG131002:DXG131003 EHC131002:EHC131003 EQY131002:EQY131003 FAU131002:FAU131003 FKQ131002:FKQ131003 FUM131002:FUM131003 GEI131002:GEI131003 GOE131002:GOE131003 GYA131002:GYA131003 HHW131002:HHW131003 HRS131002:HRS131003 IBO131002:IBO131003 ILK131002:ILK131003 IVG131002:IVG131003 JFC131002:JFC131003 JOY131002:JOY131003 JYU131002:JYU131003 KIQ131002:KIQ131003 KSM131002:KSM131003 LCI131002:LCI131003 LME131002:LME131003 LWA131002:LWA131003 MFW131002:MFW131003 MPS131002:MPS131003 MZO131002:MZO131003 NJK131002:NJK131003 NTG131002:NTG131003 ODC131002:ODC131003 OMY131002:OMY131003 OWU131002:OWU131003 PGQ131002:PGQ131003 PQM131002:PQM131003 QAI131002:QAI131003 QKE131002:QKE131003 QUA131002:QUA131003 RDW131002:RDW131003 RNS131002:RNS131003 RXO131002:RXO131003 SHK131002:SHK131003 SRG131002:SRG131003 TBC131002:TBC131003 TKY131002:TKY131003 TUU131002:TUU131003 UEQ131002:UEQ131003 UOM131002:UOM131003 UYI131002:UYI131003 VIE131002:VIE131003 VSA131002:VSA131003 WBW131002:WBW131003 WLS131002:WLS131003 WVO131002:WVO131003 JC196538:JC196539 SY196538:SY196539 ACU196538:ACU196539 AMQ196538:AMQ196539 AWM196538:AWM196539 BGI196538:BGI196539 BQE196538:BQE196539 CAA196538:CAA196539 CJW196538:CJW196539 CTS196538:CTS196539 DDO196538:DDO196539 DNK196538:DNK196539 DXG196538:DXG196539 EHC196538:EHC196539 EQY196538:EQY196539 FAU196538:FAU196539 FKQ196538:FKQ196539 FUM196538:FUM196539 GEI196538:GEI196539 GOE196538:GOE196539 GYA196538:GYA196539 HHW196538:HHW196539 HRS196538:HRS196539 IBO196538:IBO196539 ILK196538:ILK196539 IVG196538:IVG196539 JFC196538:JFC196539 JOY196538:JOY196539 JYU196538:JYU196539 KIQ196538:KIQ196539 KSM196538:KSM196539 LCI196538:LCI196539 LME196538:LME196539 LWA196538:LWA196539 MFW196538:MFW196539 MPS196538:MPS196539 MZO196538:MZO196539 NJK196538:NJK196539 NTG196538:NTG196539 ODC196538:ODC196539 OMY196538:OMY196539 OWU196538:OWU196539 PGQ196538:PGQ196539 PQM196538:PQM196539 QAI196538:QAI196539 QKE196538:QKE196539 QUA196538:QUA196539 RDW196538:RDW196539 RNS196538:RNS196539 RXO196538:RXO196539 SHK196538:SHK196539 SRG196538:SRG196539 TBC196538:TBC196539 TKY196538:TKY196539 TUU196538:TUU196539 UEQ196538:UEQ196539 UOM196538:UOM196539 UYI196538:UYI196539 VIE196538:VIE196539 VSA196538:VSA196539 WBW196538:WBW196539 WLS196538:WLS196539 WVO196538:WVO196539 JC262074:JC262075 SY262074:SY262075 ACU262074:ACU262075 AMQ262074:AMQ262075 AWM262074:AWM262075 BGI262074:BGI262075 BQE262074:BQE262075 CAA262074:CAA262075 CJW262074:CJW262075 CTS262074:CTS262075 DDO262074:DDO262075 DNK262074:DNK262075 DXG262074:DXG262075 EHC262074:EHC262075 EQY262074:EQY262075 FAU262074:FAU262075 FKQ262074:FKQ262075 FUM262074:FUM262075 GEI262074:GEI262075 GOE262074:GOE262075 GYA262074:GYA262075 HHW262074:HHW262075 HRS262074:HRS262075 IBO262074:IBO262075 ILK262074:ILK262075 IVG262074:IVG262075 JFC262074:JFC262075 JOY262074:JOY262075 JYU262074:JYU262075 KIQ262074:KIQ262075 KSM262074:KSM262075 LCI262074:LCI262075 LME262074:LME262075 LWA262074:LWA262075 MFW262074:MFW262075 MPS262074:MPS262075 MZO262074:MZO262075 NJK262074:NJK262075 NTG262074:NTG262075 ODC262074:ODC262075 OMY262074:OMY262075 OWU262074:OWU262075 PGQ262074:PGQ262075 PQM262074:PQM262075 QAI262074:QAI262075 QKE262074:QKE262075 QUA262074:QUA262075 RDW262074:RDW262075 RNS262074:RNS262075 RXO262074:RXO262075 SHK262074:SHK262075 SRG262074:SRG262075 TBC262074:TBC262075 TKY262074:TKY262075 TUU262074:TUU262075 UEQ262074:UEQ262075 UOM262074:UOM262075 UYI262074:UYI262075 VIE262074:VIE262075 VSA262074:VSA262075 WBW262074:WBW262075 WLS262074:WLS262075 WVO262074:WVO262075 JC327610:JC327611 SY327610:SY327611 ACU327610:ACU327611 AMQ327610:AMQ327611 AWM327610:AWM327611 BGI327610:BGI327611 BQE327610:BQE327611 CAA327610:CAA327611 CJW327610:CJW327611 CTS327610:CTS327611 DDO327610:DDO327611 DNK327610:DNK327611 DXG327610:DXG327611 EHC327610:EHC327611 EQY327610:EQY327611 FAU327610:FAU327611 FKQ327610:FKQ327611 FUM327610:FUM327611 GEI327610:GEI327611 GOE327610:GOE327611 GYA327610:GYA327611 HHW327610:HHW327611 HRS327610:HRS327611 IBO327610:IBO327611 ILK327610:ILK327611 IVG327610:IVG327611 JFC327610:JFC327611 JOY327610:JOY327611 JYU327610:JYU327611 KIQ327610:KIQ327611 KSM327610:KSM327611 LCI327610:LCI327611 LME327610:LME327611 LWA327610:LWA327611 MFW327610:MFW327611 MPS327610:MPS327611 MZO327610:MZO327611 NJK327610:NJK327611 NTG327610:NTG327611 ODC327610:ODC327611 OMY327610:OMY327611 OWU327610:OWU327611 PGQ327610:PGQ327611 PQM327610:PQM327611 QAI327610:QAI327611 QKE327610:QKE327611 QUA327610:QUA327611 RDW327610:RDW327611 RNS327610:RNS327611 RXO327610:RXO327611 SHK327610:SHK327611 SRG327610:SRG327611 TBC327610:TBC327611 TKY327610:TKY327611 TUU327610:TUU327611 UEQ327610:UEQ327611 UOM327610:UOM327611 UYI327610:UYI327611 VIE327610:VIE327611 VSA327610:VSA327611 WBW327610:WBW327611 WLS327610:WLS327611 WVO327610:WVO327611 JC393146:JC393147 SY393146:SY393147 ACU393146:ACU393147 AMQ393146:AMQ393147 AWM393146:AWM393147 BGI393146:BGI393147 BQE393146:BQE393147 CAA393146:CAA393147 CJW393146:CJW393147 CTS393146:CTS393147 DDO393146:DDO393147 DNK393146:DNK393147 DXG393146:DXG393147 EHC393146:EHC393147 EQY393146:EQY393147 FAU393146:FAU393147 FKQ393146:FKQ393147 FUM393146:FUM393147 GEI393146:GEI393147 GOE393146:GOE393147 GYA393146:GYA393147 HHW393146:HHW393147 HRS393146:HRS393147 IBO393146:IBO393147 ILK393146:ILK393147 IVG393146:IVG393147 JFC393146:JFC393147 JOY393146:JOY393147 JYU393146:JYU393147 KIQ393146:KIQ393147 KSM393146:KSM393147 LCI393146:LCI393147 LME393146:LME393147 LWA393146:LWA393147 MFW393146:MFW393147 MPS393146:MPS393147 MZO393146:MZO393147 NJK393146:NJK393147 NTG393146:NTG393147 ODC393146:ODC393147 OMY393146:OMY393147 OWU393146:OWU393147 PGQ393146:PGQ393147 PQM393146:PQM393147 QAI393146:QAI393147 QKE393146:QKE393147 QUA393146:QUA393147 RDW393146:RDW393147 RNS393146:RNS393147 RXO393146:RXO393147 SHK393146:SHK393147 SRG393146:SRG393147 TBC393146:TBC393147 TKY393146:TKY393147 TUU393146:TUU393147 UEQ393146:UEQ393147 UOM393146:UOM393147 UYI393146:UYI393147 VIE393146:VIE393147 VSA393146:VSA393147 WBW393146:WBW393147 WLS393146:WLS393147 WVO393146:WVO393147 JC458682:JC458683 SY458682:SY458683 ACU458682:ACU458683 AMQ458682:AMQ458683 AWM458682:AWM458683 BGI458682:BGI458683 BQE458682:BQE458683 CAA458682:CAA458683 CJW458682:CJW458683 CTS458682:CTS458683 DDO458682:DDO458683 DNK458682:DNK458683 DXG458682:DXG458683 EHC458682:EHC458683 EQY458682:EQY458683 FAU458682:FAU458683 FKQ458682:FKQ458683 FUM458682:FUM458683 GEI458682:GEI458683 GOE458682:GOE458683 GYA458682:GYA458683 HHW458682:HHW458683 HRS458682:HRS458683 IBO458682:IBO458683 ILK458682:ILK458683 IVG458682:IVG458683 JFC458682:JFC458683 JOY458682:JOY458683 JYU458682:JYU458683 KIQ458682:KIQ458683 KSM458682:KSM458683 LCI458682:LCI458683 LME458682:LME458683 LWA458682:LWA458683 MFW458682:MFW458683 MPS458682:MPS458683 MZO458682:MZO458683 NJK458682:NJK458683 NTG458682:NTG458683 ODC458682:ODC458683 OMY458682:OMY458683 OWU458682:OWU458683 PGQ458682:PGQ458683 PQM458682:PQM458683 QAI458682:QAI458683 QKE458682:QKE458683 QUA458682:QUA458683 RDW458682:RDW458683 RNS458682:RNS458683 RXO458682:RXO458683 SHK458682:SHK458683 SRG458682:SRG458683 TBC458682:TBC458683 TKY458682:TKY458683 TUU458682:TUU458683 UEQ458682:UEQ458683 UOM458682:UOM458683 UYI458682:UYI458683 VIE458682:VIE458683 VSA458682:VSA458683 WBW458682:WBW458683 WLS458682:WLS458683 WVO458682:WVO458683 JC524218:JC524219 SY524218:SY524219 ACU524218:ACU524219 AMQ524218:AMQ524219 AWM524218:AWM524219 BGI524218:BGI524219 BQE524218:BQE524219 CAA524218:CAA524219 CJW524218:CJW524219 CTS524218:CTS524219 DDO524218:DDO524219 DNK524218:DNK524219 DXG524218:DXG524219 EHC524218:EHC524219 EQY524218:EQY524219 FAU524218:FAU524219 FKQ524218:FKQ524219 FUM524218:FUM524219 GEI524218:GEI524219 GOE524218:GOE524219 GYA524218:GYA524219 HHW524218:HHW524219 HRS524218:HRS524219 IBO524218:IBO524219 ILK524218:ILK524219 IVG524218:IVG524219 JFC524218:JFC524219 JOY524218:JOY524219 JYU524218:JYU524219 KIQ524218:KIQ524219 KSM524218:KSM524219 LCI524218:LCI524219 LME524218:LME524219 LWA524218:LWA524219 MFW524218:MFW524219 MPS524218:MPS524219 MZO524218:MZO524219 NJK524218:NJK524219 NTG524218:NTG524219 ODC524218:ODC524219 OMY524218:OMY524219 OWU524218:OWU524219 PGQ524218:PGQ524219 PQM524218:PQM524219 QAI524218:QAI524219 QKE524218:QKE524219 QUA524218:QUA524219 RDW524218:RDW524219 RNS524218:RNS524219 RXO524218:RXO524219 SHK524218:SHK524219 SRG524218:SRG524219 TBC524218:TBC524219 TKY524218:TKY524219 TUU524218:TUU524219 UEQ524218:UEQ524219 UOM524218:UOM524219 UYI524218:UYI524219 VIE524218:VIE524219 VSA524218:VSA524219 WBW524218:WBW524219 WLS524218:WLS524219 WVO524218:WVO524219 JC589754:JC589755 SY589754:SY589755 ACU589754:ACU589755 AMQ589754:AMQ589755 AWM589754:AWM589755 BGI589754:BGI589755 BQE589754:BQE589755 CAA589754:CAA589755 CJW589754:CJW589755 CTS589754:CTS589755 DDO589754:DDO589755 DNK589754:DNK589755 DXG589754:DXG589755 EHC589754:EHC589755 EQY589754:EQY589755 FAU589754:FAU589755 FKQ589754:FKQ589755 FUM589754:FUM589755 GEI589754:GEI589755 GOE589754:GOE589755 GYA589754:GYA589755 HHW589754:HHW589755 HRS589754:HRS589755 IBO589754:IBO589755 ILK589754:ILK589755 IVG589754:IVG589755 JFC589754:JFC589755 JOY589754:JOY589755 JYU589754:JYU589755 KIQ589754:KIQ589755 KSM589754:KSM589755 LCI589754:LCI589755 LME589754:LME589755 LWA589754:LWA589755 MFW589754:MFW589755 MPS589754:MPS589755 MZO589754:MZO589755 NJK589754:NJK589755 NTG589754:NTG589755 ODC589754:ODC589755 OMY589754:OMY589755 OWU589754:OWU589755 PGQ589754:PGQ589755 PQM589754:PQM589755 QAI589754:QAI589755 QKE589754:QKE589755 QUA589754:QUA589755 RDW589754:RDW589755 RNS589754:RNS589755 RXO589754:RXO589755 SHK589754:SHK589755 SRG589754:SRG589755 TBC589754:TBC589755 TKY589754:TKY589755 TUU589754:TUU589755 UEQ589754:UEQ589755 UOM589754:UOM589755 UYI589754:UYI589755 VIE589754:VIE589755 VSA589754:VSA589755 WBW589754:WBW589755 WLS589754:WLS589755 WVO589754:WVO589755 JC655290:JC655291 SY655290:SY655291 ACU655290:ACU655291 AMQ655290:AMQ655291 AWM655290:AWM655291 BGI655290:BGI655291 BQE655290:BQE655291 CAA655290:CAA655291 CJW655290:CJW655291 CTS655290:CTS655291 DDO655290:DDO655291 DNK655290:DNK655291 DXG655290:DXG655291 EHC655290:EHC655291 EQY655290:EQY655291 FAU655290:FAU655291 FKQ655290:FKQ655291 FUM655290:FUM655291 GEI655290:GEI655291 GOE655290:GOE655291 GYA655290:GYA655291 HHW655290:HHW655291 HRS655290:HRS655291 IBO655290:IBO655291 ILK655290:ILK655291 IVG655290:IVG655291 JFC655290:JFC655291 JOY655290:JOY655291 JYU655290:JYU655291 KIQ655290:KIQ655291 KSM655290:KSM655291 LCI655290:LCI655291 LME655290:LME655291 LWA655290:LWA655291 MFW655290:MFW655291 MPS655290:MPS655291 MZO655290:MZO655291 NJK655290:NJK655291 NTG655290:NTG655291 ODC655290:ODC655291 OMY655290:OMY655291 OWU655290:OWU655291 PGQ655290:PGQ655291 PQM655290:PQM655291 QAI655290:QAI655291 QKE655290:QKE655291 QUA655290:QUA655291 RDW655290:RDW655291 RNS655290:RNS655291 RXO655290:RXO655291 SHK655290:SHK655291 SRG655290:SRG655291 TBC655290:TBC655291 TKY655290:TKY655291 TUU655290:TUU655291 UEQ655290:UEQ655291 UOM655290:UOM655291 UYI655290:UYI655291 VIE655290:VIE655291 VSA655290:VSA655291 WBW655290:WBW655291 WLS655290:WLS655291 WVO655290:WVO655291 JC720826:JC720827 SY720826:SY720827 ACU720826:ACU720827 AMQ720826:AMQ720827 AWM720826:AWM720827 BGI720826:BGI720827 BQE720826:BQE720827 CAA720826:CAA720827 CJW720826:CJW720827 CTS720826:CTS720827 DDO720826:DDO720827 DNK720826:DNK720827 DXG720826:DXG720827 EHC720826:EHC720827 EQY720826:EQY720827 FAU720826:FAU720827 FKQ720826:FKQ720827 FUM720826:FUM720827 GEI720826:GEI720827 GOE720826:GOE720827 GYA720826:GYA720827 HHW720826:HHW720827 HRS720826:HRS720827 IBO720826:IBO720827 ILK720826:ILK720827 IVG720826:IVG720827 JFC720826:JFC720827 JOY720826:JOY720827 JYU720826:JYU720827 KIQ720826:KIQ720827 KSM720826:KSM720827 LCI720826:LCI720827 LME720826:LME720827 LWA720826:LWA720827 MFW720826:MFW720827 MPS720826:MPS720827 MZO720826:MZO720827 NJK720826:NJK720827 NTG720826:NTG720827 ODC720826:ODC720827 OMY720826:OMY720827 OWU720826:OWU720827 PGQ720826:PGQ720827 PQM720826:PQM720827 QAI720826:QAI720827 QKE720826:QKE720827 QUA720826:QUA720827 RDW720826:RDW720827 RNS720826:RNS720827 RXO720826:RXO720827 SHK720826:SHK720827 SRG720826:SRG720827 TBC720826:TBC720827 TKY720826:TKY720827 TUU720826:TUU720827 UEQ720826:UEQ720827 UOM720826:UOM720827 UYI720826:UYI720827 VIE720826:VIE720827 VSA720826:VSA720827 WBW720826:WBW720827 WLS720826:WLS720827 WVO720826:WVO720827 JC786362:JC786363 SY786362:SY786363 ACU786362:ACU786363 AMQ786362:AMQ786363 AWM786362:AWM786363 BGI786362:BGI786363 BQE786362:BQE786363 CAA786362:CAA786363 CJW786362:CJW786363 CTS786362:CTS786363 DDO786362:DDO786363 DNK786362:DNK786363 DXG786362:DXG786363 EHC786362:EHC786363 EQY786362:EQY786363 FAU786362:FAU786363 FKQ786362:FKQ786363 FUM786362:FUM786363 GEI786362:GEI786363 GOE786362:GOE786363 GYA786362:GYA786363 HHW786362:HHW786363 HRS786362:HRS786363 IBO786362:IBO786363 ILK786362:ILK786363 IVG786362:IVG786363 JFC786362:JFC786363 JOY786362:JOY786363 JYU786362:JYU786363 KIQ786362:KIQ786363 KSM786362:KSM786363 LCI786362:LCI786363 LME786362:LME786363 LWA786362:LWA786363 MFW786362:MFW786363 MPS786362:MPS786363 MZO786362:MZO786363 NJK786362:NJK786363 NTG786362:NTG786363 ODC786362:ODC786363 OMY786362:OMY786363 OWU786362:OWU786363 PGQ786362:PGQ786363 PQM786362:PQM786363 QAI786362:QAI786363 QKE786362:QKE786363 QUA786362:QUA786363 RDW786362:RDW786363 RNS786362:RNS786363 RXO786362:RXO786363 SHK786362:SHK786363 SRG786362:SRG786363 TBC786362:TBC786363 TKY786362:TKY786363 TUU786362:TUU786363 UEQ786362:UEQ786363 UOM786362:UOM786363 UYI786362:UYI786363 VIE786362:VIE786363 VSA786362:VSA786363 WBW786362:WBW786363 WLS786362:WLS786363 WVO786362:WVO786363 JC851898:JC851899 SY851898:SY851899 ACU851898:ACU851899 AMQ851898:AMQ851899 AWM851898:AWM851899 BGI851898:BGI851899 BQE851898:BQE851899 CAA851898:CAA851899 CJW851898:CJW851899 CTS851898:CTS851899 DDO851898:DDO851899 DNK851898:DNK851899 DXG851898:DXG851899 EHC851898:EHC851899 EQY851898:EQY851899 FAU851898:FAU851899 FKQ851898:FKQ851899 FUM851898:FUM851899 GEI851898:GEI851899 GOE851898:GOE851899 GYA851898:GYA851899 HHW851898:HHW851899 HRS851898:HRS851899 IBO851898:IBO851899 ILK851898:ILK851899 IVG851898:IVG851899 JFC851898:JFC851899 JOY851898:JOY851899 JYU851898:JYU851899 KIQ851898:KIQ851899 KSM851898:KSM851899 LCI851898:LCI851899 LME851898:LME851899 LWA851898:LWA851899 MFW851898:MFW851899 MPS851898:MPS851899 MZO851898:MZO851899 NJK851898:NJK851899 NTG851898:NTG851899 ODC851898:ODC851899 OMY851898:OMY851899 OWU851898:OWU851899 PGQ851898:PGQ851899 PQM851898:PQM851899 QAI851898:QAI851899 QKE851898:QKE851899 QUA851898:QUA851899 RDW851898:RDW851899 RNS851898:RNS851899 RXO851898:RXO851899 SHK851898:SHK851899 SRG851898:SRG851899 TBC851898:TBC851899 TKY851898:TKY851899 TUU851898:TUU851899 UEQ851898:UEQ851899 UOM851898:UOM851899 UYI851898:UYI851899 VIE851898:VIE851899 VSA851898:VSA851899 WBW851898:WBW851899 WLS851898:WLS851899 WVO851898:WVO851899 JC917434:JC917435 SY917434:SY917435 ACU917434:ACU917435 AMQ917434:AMQ917435 AWM917434:AWM917435 BGI917434:BGI917435 BQE917434:BQE917435 CAA917434:CAA917435 CJW917434:CJW917435 CTS917434:CTS917435 DDO917434:DDO917435 DNK917434:DNK917435 DXG917434:DXG917435 EHC917434:EHC917435 EQY917434:EQY917435 FAU917434:FAU917435 FKQ917434:FKQ917435 FUM917434:FUM917435 GEI917434:GEI917435 GOE917434:GOE917435 GYA917434:GYA917435 HHW917434:HHW917435 HRS917434:HRS917435 IBO917434:IBO917435 ILK917434:ILK917435 IVG917434:IVG917435 JFC917434:JFC917435 JOY917434:JOY917435 JYU917434:JYU917435 KIQ917434:KIQ917435 KSM917434:KSM917435 LCI917434:LCI917435 LME917434:LME917435 LWA917434:LWA917435 MFW917434:MFW917435 MPS917434:MPS917435 MZO917434:MZO917435 NJK917434:NJK917435 NTG917434:NTG917435 ODC917434:ODC917435 OMY917434:OMY917435 OWU917434:OWU917435 PGQ917434:PGQ917435 PQM917434:PQM917435 QAI917434:QAI917435 QKE917434:QKE917435 QUA917434:QUA917435 RDW917434:RDW917435 RNS917434:RNS917435 RXO917434:RXO917435 SHK917434:SHK917435 SRG917434:SRG917435 TBC917434:TBC917435 TKY917434:TKY917435 TUU917434:TUU917435 UEQ917434:UEQ917435 UOM917434:UOM917435 UYI917434:UYI917435 VIE917434:VIE917435 VSA917434:VSA917435 WBW917434:WBW917435 WLS917434:WLS917435 WVO917434:WVO917435 JC982970:JC982971 SY982970:SY982971 ACU982970:ACU982971 AMQ982970:AMQ982971 AWM982970:AWM982971 BGI982970:BGI982971 BQE982970:BQE982971 CAA982970:CAA982971 CJW982970:CJW982971 CTS982970:CTS982971 DDO982970:DDO982971 DNK982970:DNK982971 DXG982970:DXG982971 EHC982970:EHC982971 EQY982970:EQY982971 FAU982970:FAU982971 FKQ982970:FKQ982971 FUM982970:FUM982971 GEI982970:GEI982971 GOE982970:GOE982971 GYA982970:GYA982971 HHW982970:HHW982971 HRS982970:HRS982971 IBO982970:IBO982971 ILK982970:ILK982971 IVG982970:IVG982971 JFC982970:JFC982971 JOY982970:JOY982971 JYU982970:JYU982971 KIQ982970:KIQ982971 KSM982970:KSM982971 LCI982970:LCI982971 LME982970:LME982971 LWA982970:LWA982971 MFW982970:MFW982971 MPS982970:MPS982971 MZO982970:MZO982971 NJK982970:NJK982971 NTG982970:NTG982971 ODC982970:ODC982971 OMY982970:OMY982971 OWU982970:OWU982971 PGQ982970:PGQ982971 PQM982970:PQM982971 QAI982970:QAI982971 QKE982970:QKE982971 QUA982970:QUA982971 RDW982970:RDW982971 RNS982970:RNS982971 RXO982970:RXO982971 SHK982970:SHK982971 SRG982970:SRG982971 TBC982970:TBC982971 TKY982970:TKY982971 TUU982970:TUU982971 UEQ982970:UEQ982971 UOM982970:UOM982971 UYI982970:UYI982971 VIE982970:VIE982971 VSA982970:VSA982971 WBW982970:WBW982971 WLS982970:WLS982971 WVO982970:WVO982971 JC65469:JC65471 SY65469:SY65471 ACU65469:ACU65471 AMQ65469:AMQ65471 AWM65469:AWM65471 BGI65469:BGI65471 BQE65469:BQE65471 CAA65469:CAA65471 CJW65469:CJW65471 CTS65469:CTS65471 DDO65469:DDO65471 DNK65469:DNK65471 DXG65469:DXG65471 EHC65469:EHC65471 EQY65469:EQY65471 FAU65469:FAU65471 FKQ65469:FKQ65471 FUM65469:FUM65471 GEI65469:GEI65471 GOE65469:GOE65471 GYA65469:GYA65471 HHW65469:HHW65471 HRS65469:HRS65471 IBO65469:IBO65471 ILK65469:ILK65471 IVG65469:IVG65471 JFC65469:JFC65471 JOY65469:JOY65471 JYU65469:JYU65471 KIQ65469:KIQ65471 KSM65469:KSM65471 LCI65469:LCI65471 LME65469:LME65471 LWA65469:LWA65471 MFW65469:MFW65471 MPS65469:MPS65471 MZO65469:MZO65471 NJK65469:NJK65471 NTG65469:NTG65471 ODC65469:ODC65471 OMY65469:OMY65471 OWU65469:OWU65471 PGQ65469:PGQ65471 PQM65469:PQM65471 QAI65469:QAI65471 QKE65469:QKE65471 QUA65469:QUA65471 RDW65469:RDW65471 RNS65469:RNS65471 RXO65469:RXO65471 SHK65469:SHK65471 SRG65469:SRG65471 TBC65469:TBC65471 TKY65469:TKY65471 TUU65469:TUU65471 UEQ65469:UEQ65471 UOM65469:UOM65471 UYI65469:UYI65471 VIE65469:VIE65471 VSA65469:VSA65471 WBW65469:WBW65471 WLS65469:WLS65471 WVO65469:WVO65471 JC131005:JC131007 SY131005:SY131007 ACU131005:ACU131007 AMQ131005:AMQ131007 AWM131005:AWM131007 BGI131005:BGI131007 BQE131005:BQE131007 CAA131005:CAA131007 CJW131005:CJW131007 CTS131005:CTS131007 DDO131005:DDO131007 DNK131005:DNK131007 DXG131005:DXG131007 EHC131005:EHC131007 EQY131005:EQY131007 FAU131005:FAU131007 FKQ131005:FKQ131007 FUM131005:FUM131007 GEI131005:GEI131007 GOE131005:GOE131007 GYA131005:GYA131007 HHW131005:HHW131007 HRS131005:HRS131007 IBO131005:IBO131007 ILK131005:ILK131007 IVG131005:IVG131007 JFC131005:JFC131007 JOY131005:JOY131007 JYU131005:JYU131007 KIQ131005:KIQ131007 KSM131005:KSM131007 LCI131005:LCI131007 LME131005:LME131007 LWA131005:LWA131007 MFW131005:MFW131007 MPS131005:MPS131007 MZO131005:MZO131007 NJK131005:NJK131007 NTG131005:NTG131007 ODC131005:ODC131007 OMY131005:OMY131007 OWU131005:OWU131007 PGQ131005:PGQ131007 PQM131005:PQM131007 QAI131005:QAI131007 QKE131005:QKE131007 QUA131005:QUA131007 RDW131005:RDW131007 RNS131005:RNS131007 RXO131005:RXO131007 SHK131005:SHK131007 SRG131005:SRG131007 TBC131005:TBC131007 TKY131005:TKY131007 TUU131005:TUU131007 UEQ131005:UEQ131007 UOM131005:UOM131007 UYI131005:UYI131007 VIE131005:VIE131007 VSA131005:VSA131007 WBW131005:WBW131007 WLS131005:WLS131007 WVO131005:WVO131007 JC196541:JC196543 SY196541:SY196543 ACU196541:ACU196543 AMQ196541:AMQ196543 AWM196541:AWM196543 BGI196541:BGI196543 BQE196541:BQE196543 CAA196541:CAA196543 CJW196541:CJW196543 CTS196541:CTS196543 DDO196541:DDO196543 DNK196541:DNK196543 DXG196541:DXG196543 EHC196541:EHC196543 EQY196541:EQY196543 FAU196541:FAU196543 FKQ196541:FKQ196543 FUM196541:FUM196543 GEI196541:GEI196543 GOE196541:GOE196543 GYA196541:GYA196543 HHW196541:HHW196543 HRS196541:HRS196543 IBO196541:IBO196543 ILK196541:ILK196543 IVG196541:IVG196543 JFC196541:JFC196543 JOY196541:JOY196543 JYU196541:JYU196543 KIQ196541:KIQ196543 KSM196541:KSM196543 LCI196541:LCI196543 LME196541:LME196543 LWA196541:LWA196543 MFW196541:MFW196543 MPS196541:MPS196543 MZO196541:MZO196543 NJK196541:NJK196543 NTG196541:NTG196543 ODC196541:ODC196543 OMY196541:OMY196543 OWU196541:OWU196543 PGQ196541:PGQ196543 PQM196541:PQM196543 QAI196541:QAI196543 QKE196541:QKE196543 QUA196541:QUA196543 RDW196541:RDW196543 RNS196541:RNS196543 RXO196541:RXO196543 SHK196541:SHK196543 SRG196541:SRG196543 TBC196541:TBC196543 TKY196541:TKY196543 TUU196541:TUU196543 UEQ196541:UEQ196543 UOM196541:UOM196543 UYI196541:UYI196543 VIE196541:VIE196543 VSA196541:VSA196543 WBW196541:WBW196543 WLS196541:WLS196543 WVO196541:WVO196543 JC262077:JC262079 SY262077:SY262079 ACU262077:ACU262079 AMQ262077:AMQ262079 AWM262077:AWM262079 BGI262077:BGI262079 BQE262077:BQE262079 CAA262077:CAA262079 CJW262077:CJW262079 CTS262077:CTS262079 DDO262077:DDO262079 DNK262077:DNK262079 DXG262077:DXG262079 EHC262077:EHC262079 EQY262077:EQY262079 FAU262077:FAU262079 FKQ262077:FKQ262079 FUM262077:FUM262079 GEI262077:GEI262079 GOE262077:GOE262079 GYA262077:GYA262079 HHW262077:HHW262079 HRS262077:HRS262079 IBO262077:IBO262079 ILK262077:ILK262079 IVG262077:IVG262079 JFC262077:JFC262079 JOY262077:JOY262079 JYU262077:JYU262079 KIQ262077:KIQ262079 KSM262077:KSM262079 LCI262077:LCI262079 LME262077:LME262079 LWA262077:LWA262079 MFW262077:MFW262079 MPS262077:MPS262079 MZO262077:MZO262079 NJK262077:NJK262079 NTG262077:NTG262079 ODC262077:ODC262079 OMY262077:OMY262079 OWU262077:OWU262079 PGQ262077:PGQ262079 PQM262077:PQM262079 QAI262077:QAI262079 QKE262077:QKE262079 QUA262077:QUA262079 RDW262077:RDW262079 RNS262077:RNS262079 RXO262077:RXO262079 SHK262077:SHK262079 SRG262077:SRG262079 TBC262077:TBC262079 TKY262077:TKY262079 TUU262077:TUU262079 UEQ262077:UEQ262079 UOM262077:UOM262079 UYI262077:UYI262079 VIE262077:VIE262079 VSA262077:VSA262079 WBW262077:WBW262079 WLS262077:WLS262079 WVO262077:WVO262079 JC327613:JC327615 SY327613:SY327615 ACU327613:ACU327615 AMQ327613:AMQ327615 AWM327613:AWM327615 BGI327613:BGI327615 BQE327613:BQE327615 CAA327613:CAA327615 CJW327613:CJW327615 CTS327613:CTS327615 DDO327613:DDO327615 DNK327613:DNK327615 DXG327613:DXG327615 EHC327613:EHC327615 EQY327613:EQY327615 FAU327613:FAU327615 FKQ327613:FKQ327615 FUM327613:FUM327615 GEI327613:GEI327615 GOE327613:GOE327615 GYA327613:GYA327615 HHW327613:HHW327615 HRS327613:HRS327615 IBO327613:IBO327615 ILK327613:ILK327615 IVG327613:IVG327615 JFC327613:JFC327615 JOY327613:JOY327615 JYU327613:JYU327615 KIQ327613:KIQ327615 KSM327613:KSM327615 LCI327613:LCI327615 LME327613:LME327615 LWA327613:LWA327615 MFW327613:MFW327615 MPS327613:MPS327615 MZO327613:MZO327615 NJK327613:NJK327615 NTG327613:NTG327615 ODC327613:ODC327615 OMY327613:OMY327615 OWU327613:OWU327615 PGQ327613:PGQ327615 PQM327613:PQM327615 QAI327613:QAI327615 QKE327613:QKE327615 QUA327613:QUA327615 RDW327613:RDW327615 RNS327613:RNS327615 RXO327613:RXO327615 SHK327613:SHK327615 SRG327613:SRG327615 TBC327613:TBC327615 TKY327613:TKY327615 TUU327613:TUU327615 UEQ327613:UEQ327615 UOM327613:UOM327615 UYI327613:UYI327615 VIE327613:VIE327615 VSA327613:VSA327615 WBW327613:WBW327615 WLS327613:WLS327615 WVO327613:WVO327615 JC393149:JC393151 SY393149:SY393151 ACU393149:ACU393151 AMQ393149:AMQ393151 AWM393149:AWM393151 BGI393149:BGI393151 BQE393149:BQE393151 CAA393149:CAA393151 CJW393149:CJW393151 CTS393149:CTS393151 DDO393149:DDO393151 DNK393149:DNK393151 DXG393149:DXG393151 EHC393149:EHC393151 EQY393149:EQY393151 FAU393149:FAU393151 FKQ393149:FKQ393151 FUM393149:FUM393151 GEI393149:GEI393151 GOE393149:GOE393151 GYA393149:GYA393151 HHW393149:HHW393151 HRS393149:HRS393151 IBO393149:IBO393151 ILK393149:ILK393151 IVG393149:IVG393151 JFC393149:JFC393151 JOY393149:JOY393151 JYU393149:JYU393151 KIQ393149:KIQ393151 KSM393149:KSM393151 LCI393149:LCI393151 LME393149:LME393151 LWA393149:LWA393151 MFW393149:MFW393151 MPS393149:MPS393151 MZO393149:MZO393151 NJK393149:NJK393151 NTG393149:NTG393151 ODC393149:ODC393151 OMY393149:OMY393151 OWU393149:OWU393151 PGQ393149:PGQ393151 PQM393149:PQM393151 QAI393149:QAI393151 QKE393149:QKE393151 QUA393149:QUA393151 RDW393149:RDW393151 RNS393149:RNS393151 RXO393149:RXO393151 SHK393149:SHK393151 SRG393149:SRG393151 TBC393149:TBC393151 TKY393149:TKY393151 TUU393149:TUU393151 UEQ393149:UEQ393151 UOM393149:UOM393151 UYI393149:UYI393151 VIE393149:VIE393151 VSA393149:VSA393151 WBW393149:WBW393151 WLS393149:WLS393151 WVO393149:WVO393151 JC458685:JC458687 SY458685:SY458687 ACU458685:ACU458687 AMQ458685:AMQ458687 AWM458685:AWM458687 BGI458685:BGI458687 BQE458685:BQE458687 CAA458685:CAA458687 CJW458685:CJW458687 CTS458685:CTS458687 DDO458685:DDO458687 DNK458685:DNK458687 DXG458685:DXG458687 EHC458685:EHC458687 EQY458685:EQY458687 FAU458685:FAU458687 FKQ458685:FKQ458687 FUM458685:FUM458687 GEI458685:GEI458687 GOE458685:GOE458687 GYA458685:GYA458687 HHW458685:HHW458687 HRS458685:HRS458687 IBO458685:IBO458687 ILK458685:ILK458687 IVG458685:IVG458687 JFC458685:JFC458687 JOY458685:JOY458687 JYU458685:JYU458687 KIQ458685:KIQ458687 KSM458685:KSM458687 LCI458685:LCI458687 LME458685:LME458687 LWA458685:LWA458687 MFW458685:MFW458687 MPS458685:MPS458687 MZO458685:MZO458687 NJK458685:NJK458687 NTG458685:NTG458687 ODC458685:ODC458687 OMY458685:OMY458687 OWU458685:OWU458687 PGQ458685:PGQ458687 PQM458685:PQM458687 QAI458685:QAI458687 QKE458685:QKE458687 QUA458685:QUA458687 RDW458685:RDW458687 RNS458685:RNS458687 RXO458685:RXO458687 SHK458685:SHK458687 SRG458685:SRG458687 TBC458685:TBC458687 TKY458685:TKY458687 TUU458685:TUU458687 UEQ458685:UEQ458687 UOM458685:UOM458687 UYI458685:UYI458687 VIE458685:VIE458687 VSA458685:VSA458687 WBW458685:WBW458687 WLS458685:WLS458687 WVO458685:WVO458687 JC524221:JC524223 SY524221:SY524223 ACU524221:ACU524223 AMQ524221:AMQ524223 AWM524221:AWM524223 BGI524221:BGI524223 BQE524221:BQE524223 CAA524221:CAA524223 CJW524221:CJW524223 CTS524221:CTS524223 DDO524221:DDO524223 DNK524221:DNK524223 DXG524221:DXG524223 EHC524221:EHC524223 EQY524221:EQY524223 FAU524221:FAU524223 FKQ524221:FKQ524223 FUM524221:FUM524223 GEI524221:GEI524223 GOE524221:GOE524223 GYA524221:GYA524223 HHW524221:HHW524223 HRS524221:HRS524223 IBO524221:IBO524223 ILK524221:ILK524223 IVG524221:IVG524223 JFC524221:JFC524223 JOY524221:JOY524223 JYU524221:JYU524223 KIQ524221:KIQ524223 KSM524221:KSM524223 LCI524221:LCI524223 LME524221:LME524223 LWA524221:LWA524223 MFW524221:MFW524223 MPS524221:MPS524223 MZO524221:MZO524223 NJK524221:NJK524223 NTG524221:NTG524223 ODC524221:ODC524223 OMY524221:OMY524223 OWU524221:OWU524223 PGQ524221:PGQ524223 PQM524221:PQM524223 QAI524221:QAI524223 QKE524221:QKE524223 QUA524221:QUA524223 RDW524221:RDW524223 RNS524221:RNS524223 RXO524221:RXO524223 SHK524221:SHK524223 SRG524221:SRG524223 TBC524221:TBC524223 TKY524221:TKY524223 TUU524221:TUU524223 UEQ524221:UEQ524223 UOM524221:UOM524223 UYI524221:UYI524223 VIE524221:VIE524223 VSA524221:VSA524223 WBW524221:WBW524223 WLS524221:WLS524223 WVO524221:WVO524223 JC589757:JC589759 SY589757:SY589759 ACU589757:ACU589759 AMQ589757:AMQ589759 AWM589757:AWM589759 BGI589757:BGI589759 BQE589757:BQE589759 CAA589757:CAA589759 CJW589757:CJW589759 CTS589757:CTS589759 DDO589757:DDO589759 DNK589757:DNK589759 DXG589757:DXG589759 EHC589757:EHC589759 EQY589757:EQY589759 FAU589757:FAU589759 FKQ589757:FKQ589759 FUM589757:FUM589759 GEI589757:GEI589759 GOE589757:GOE589759 GYA589757:GYA589759 HHW589757:HHW589759 HRS589757:HRS589759 IBO589757:IBO589759 ILK589757:ILK589759 IVG589757:IVG589759 JFC589757:JFC589759 JOY589757:JOY589759 JYU589757:JYU589759 KIQ589757:KIQ589759 KSM589757:KSM589759 LCI589757:LCI589759 LME589757:LME589759 LWA589757:LWA589759 MFW589757:MFW589759 MPS589757:MPS589759 MZO589757:MZO589759 NJK589757:NJK589759 NTG589757:NTG589759 ODC589757:ODC589759 OMY589757:OMY589759 OWU589757:OWU589759 PGQ589757:PGQ589759 PQM589757:PQM589759 QAI589757:QAI589759 QKE589757:QKE589759 QUA589757:QUA589759 RDW589757:RDW589759 RNS589757:RNS589759 RXO589757:RXO589759 SHK589757:SHK589759 SRG589757:SRG589759 TBC589757:TBC589759 TKY589757:TKY589759 TUU589757:TUU589759 UEQ589757:UEQ589759 UOM589757:UOM589759 UYI589757:UYI589759 VIE589757:VIE589759 VSA589757:VSA589759 WBW589757:WBW589759 WLS589757:WLS589759 WVO589757:WVO589759 JC655293:JC655295 SY655293:SY655295 ACU655293:ACU655295 AMQ655293:AMQ655295 AWM655293:AWM655295 BGI655293:BGI655295 BQE655293:BQE655295 CAA655293:CAA655295 CJW655293:CJW655295 CTS655293:CTS655295 DDO655293:DDO655295 DNK655293:DNK655295 DXG655293:DXG655295 EHC655293:EHC655295 EQY655293:EQY655295 FAU655293:FAU655295 FKQ655293:FKQ655295 FUM655293:FUM655295 GEI655293:GEI655295 GOE655293:GOE655295 GYA655293:GYA655295 HHW655293:HHW655295 HRS655293:HRS655295 IBO655293:IBO655295 ILK655293:ILK655295 IVG655293:IVG655295 JFC655293:JFC655295 JOY655293:JOY655295 JYU655293:JYU655295 KIQ655293:KIQ655295 KSM655293:KSM655295 LCI655293:LCI655295 LME655293:LME655295 LWA655293:LWA655295 MFW655293:MFW655295 MPS655293:MPS655295 MZO655293:MZO655295 NJK655293:NJK655295 NTG655293:NTG655295 ODC655293:ODC655295 OMY655293:OMY655295 OWU655293:OWU655295 PGQ655293:PGQ655295 PQM655293:PQM655295 QAI655293:QAI655295 QKE655293:QKE655295 QUA655293:QUA655295 RDW655293:RDW655295 RNS655293:RNS655295 RXO655293:RXO655295 SHK655293:SHK655295 SRG655293:SRG655295 TBC655293:TBC655295 TKY655293:TKY655295 TUU655293:TUU655295 UEQ655293:UEQ655295 UOM655293:UOM655295 UYI655293:UYI655295 VIE655293:VIE655295 VSA655293:VSA655295 WBW655293:WBW655295 WLS655293:WLS655295 WVO655293:WVO655295 JC720829:JC720831 SY720829:SY720831 ACU720829:ACU720831 AMQ720829:AMQ720831 AWM720829:AWM720831 BGI720829:BGI720831 BQE720829:BQE720831 CAA720829:CAA720831 CJW720829:CJW720831 CTS720829:CTS720831 DDO720829:DDO720831 DNK720829:DNK720831 DXG720829:DXG720831 EHC720829:EHC720831 EQY720829:EQY720831 FAU720829:FAU720831 FKQ720829:FKQ720831 FUM720829:FUM720831 GEI720829:GEI720831 GOE720829:GOE720831 GYA720829:GYA720831 HHW720829:HHW720831 HRS720829:HRS720831 IBO720829:IBO720831 ILK720829:ILK720831 IVG720829:IVG720831 JFC720829:JFC720831 JOY720829:JOY720831 JYU720829:JYU720831 KIQ720829:KIQ720831 KSM720829:KSM720831 LCI720829:LCI720831 LME720829:LME720831 LWA720829:LWA720831 MFW720829:MFW720831 MPS720829:MPS720831 MZO720829:MZO720831 NJK720829:NJK720831 NTG720829:NTG720831 ODC720829:ODC720831 OMY720829:OMY720831 OWU720829:OWU720831 PGQ720829:PGQ720831 PQM720829:PQM720831 QAI720829:QAI720831 QKE720829:QKE720831 QUA720829:QUA720831 RDW720829:RDW720831 RNS720829:RNS720831 RXO720829:RXO720831 SHK720829:SHK720831 SRG720829:SRG720831 TBC720829:TBC720831 TKY720829:TKY720831 TUU720829:TUU720831 UEQ720829:UEQ720831 UOM720829:UOM720831 UYI720829:UYI720831 VIE720829:VIE720831 VSA720829:VSA720831 WBW720829:WBW720831 WLS720829:WLS720831 WVO720829:WVO720831 JC786365:JC786367 SY786365:SY786367 ACU786365:ACU786367 AMQ786365:AMQ786367 AWM786365:AWM786367 BGI786365:BGI786367 BQE786365:BQE786367 CAA786365:CAA786367 CJW786365:CJW786367 CTS786365:CTS786367 DDO786365:DDO786367 DNK786365:DNK786367 DXG786365:DXG786367 EHC786365:EHC786367 EQY786365:EQY786367 FAU786365:FAU786367 FKQ786365:FKQ786367 FUM786365:FUM786367 GEI786365:GEI786367 GOE786365:GOE786367 GYA786365:GYA786367 HHW786365:HHW786367 HRS786365:HRS786367 IBO786365:IBO786367 ILK786365:ILK786367 IVG786365:IVG786367 JFC786365:JFC786367 JOY786365:JOY786367 JYU786365:JYU786367 KIQ786365:KIQ786367 KSM786365:KSM786367 LCI786365:LCI786367 LME786365:LME786367 LWA786365:LWA786367 MFW786365:MFW786367 MPS786365:MPS786367 MZO786365:MZO786367 NJK786365:NJK786367 NTG786365:NTG786367 ODC786365:ODC786367 OMY786365:OMY786367 OWU786365:OWU786367 PGQ786365:PGQ786367 PQM786365:PQM786367 QAI786365:QAI786367 QKE786365:QKE786367 QUA786365:QUA786367 RDW786365:RDW786367 RNS786365:RNS786367 RXO786365:RXO786367 SHK786365:SHK786367 SRG786365:SRG786367 TBC786365:TBC786367 TKY786365:TKY786367 TUU786365:TUU786367 UEQ786365:UEQ786367 UOM786365:UOM786367 UYI786365:UYI786367 VIE786365:VIE786367 VSA786365:VSA786367 WBW786365:WBW786367 WLS786365:WLS786367 WVO786365:WVO786367 JC851901:JC851903 SY851901:SY851903 ACU851901:ACU851903 AMQ851901:AMQ851903 AWM851901:AWM851903 BGI851901:BGI851903 BQE851901:BQE851903 CAA851901:CAA851903 CJW851901:CJW851903 CTS851901:CTS851903 DDO851901:DDO851903 DNK851901:DNK851903 DXG851901:DXG851903 EHC851901:EHC851903 EQY851901:EQY851903 FAU851901:FAU851903 FKQ851901:FKQ851903 FUM851901:FUM851903 GEI851901:GEI851903 GOE851901:GOE851903 GYA851901:GYA851903 HHW851901:HHW851903 HRS851901:HRS851903 IBO851901:IBO851903 ILK851901:ILK851903 IVG851901:IVG851903 JFC851901:JFC851903 JOY851901:JOY851903 JYU851901:JYU851903 KIQ851901:KIQ851903 KSM851901:KSM851903 LCI851901:LCI851903 LME851901:LME851903 LWA851901:LWA851903 MFW851901:MFW851903 MPS851901:MPS851903 MZO851901:MZO851903 NJK851901:NJK851903 NTG851901:NTG851903 ODC851901:ODC851903 OMY851901:OMY851903 OWU851901:OWU851903 PGQ851901:PGQ851903 PQM851901:PQM851903 QAI851901:QAI851903 QKE851901:QKE851903 QUA851901:QUA851903 RDW851901:RDW851903 RNS851901:RNS851903 RXO851901:RXO851903 SHK851901:SHK851903 SRG851901:SRG851903 TBC851901:TBC851903 TKY851901:TKY851903 TUU851901:TUU851903 UEQ851901:UEQ851903 UOM851901:UOM851903 UYI851901:UYI851903 VIE851901:VIE851903 VSA851901:VSA851903 WBW851901:WBW851903 WLS851901:WLS851903 WVO851901:WVO851903 JC917437:JC917439 SY917437:SY917439 ACU917437:ACU917439 AMQ917437:AMQ917439 AWM917437:AWM917439 BGI917437:BGI917439 BQE917437:BQE917439 CAA917437:CAA917439 CJW917437:CJW917439 CTS917437:CTS917439 DDO917437:DDO917439 DNK917437:DNK917439 DXG917437:DXG917439 EHC917437:EHC917439 EQY917437:EQY917439 FAU917437:FAU917439 FKQ917437:FKQ917439 FUM917437:FUM917439 GEI917437:GEI917439 GOE917437:GOE917439 GYA917437:GYA917439 HHW917437:HHW917439 HRS917437:HRS917439 IBO917437:IBO917439 ILK917437:ILK917439 IVG917437:IVG917439 JFC917437:JFC917439 JOY917437:JOY917439 JYU917437:JYU917439 KIQ917437:KIQ917439 KSM917437:KSM917439 LCI917437:LCI917439 LME917437:LME917439 LWA917437:LWA917439 MFW917437:MFW917439 MPS917437:MPS917439 MZO917437:MZO917439 NJK917437:NJK917439 NTG917437:NTG917439 ODC917437:ODC917439 OMY917437:OMY917439 OWU917437:OWU917439 PGQ917437:PGQ917439 PQM917437:PQM917439 QAI917437:QAI917439 QKE917437:QKE917439 QUA917437:QUA917439 RDW917437:RDW917439 RNS917437:RNS917439 RXO917437:RXO917439 SHK917437:SHK917439 SRG917437:SRG917439 TBC917437:TBC917439 TKY917437:TKY917439 TUU917437:TUU917439 UEQ917437:UEQ917439 UOM917437:UOM917439 UYI917437:UYI917439 VIE917437:VIE917439 VSA917437:VSA917439 WBW917437:WBW917439 WLS917437:WLS917439 WVO917437:WVO917439 JC982973:JC982975 SY982973:SY982975 ACU982973:ACU982975 AMQ982973:AMQ982975 AWM982973:AWM982975 BGI982973:BGI982975 BQE982973:BQE982975 CAA982973:CAA982975 CJW982973:CJW982975 CTS982973:CTS982975 DDO982973:DDO982975 DNK982973:DNK982975 DXG982973:DXG982975 EHC982973:EHC982975 EQY982973:EQY982975 FAU982973:FAU982975 FKQ982973:FKQ982975 FUM982973:FUM982975 GEI982973:GEI982975 GOE982973:GOE982975 GYA982973:GYA982975 HHW982973:HHW982975 HRS982973:HRS982975 IBO982973:IBO982975 ILK982973:ILK982975 IVG982973:IVG982975 JFC982973:JFC982975 JOY982973:JOY982975 JYU982973:JYU982975 KIQ982973:KIQ982975 KSM982973:KSM982975 LCI982973:LCI982975 LME982973:LME982975 LWA982973:LWA982975 MFW982973:MFW982975 MPS982973:MPS982975 MZO982973:MZO982975 NJK982973:NJK982975 NTG982973:NTG982975 ODC982973:ODC982975 OMY982973:OMY982975 OWU982973:OWU982975 PGQ982973:PGQ982975 PQM982973:PQM982975 QAI982973:QAI982975 QKE982973:QKE982975 QUA982973:QUA982975 RDW982973:RDW982975 RNS982973:RNS982975 RXO982973:RXO982975 SHK982973:SHK982975 SRG982973:SRG982975 TBC982973:TBC982975 TKY982973:TKY982975 TUU982973:TUU982975 UEQ982973:UEQ982975 UOM982973:UOM982975 UYI982973:UYI982975 VIE982973:VIE982975 VSA982973:VSA982975 WBW982973:WBW982975 WLS982973:WLS982975 WVO982973:WVO982975 JH65468:JH65470 TD65468:TD65470 ACZ65468:ACZ65470 AMV65468:AMV65470 AWR65468:AWR65470 BGN65468:BGN65470 BQJ65468:BQJ65470 CAF65468:CAF65470 CKB65468:CKB65470 CTX65468:CTX65470 DDT65468:DDT65470 DNP65468:DNP65470 DXL65468:DXL65470 EHH65468:EHH65470 ERD65468:ERD65470 FAZ65468:FAZ65470 FKV65468:FKV65470 FUR65468:FUR65470 GEN65468:GEN65470 GOJ65468:GOJ65470 GYF65468:GYF65470 HIB65468:HIB65470 HRX65468:HRX65470 IBT65468:IBT65470 ILP65468:ILP65470 IVL65468:IVL65470 JFH65468:JFH65470 JPD65468:JPD65470 JYZ65468:JYZ65470 KIV65468:KIV65470 KSR65468:KSR65470 LCN65468:LCN65470 LMJ65468:LMJ65470 LWF65468:LWF65470 MGB65468:MGB65470 MPX65468:MPX65470 MZT65468:MZT65470 NJP65468:NJP65470 NTL65468:NTL65470 ODH65468:ODH65470 OND65468:OND65470 OWZ65468:OWZ65470 PGV65468:PGV65470 PQR65468:PQR65470 QAN65468:QAN65470 QKJ65468:QKJ65470 QUF65468:QUF65470 REB65468:REB65470 RNX65468:RNX65470 RXT65468:RXT65470 SHP65468:SHP65470 SRL65468:SRL65470 TBH65468:TBH65470 TLD65468:TLD65470 TUZ65468:TUZ65470 UEV65468:UEV65470 UOR65468:UOR65470 UYN65468:UYN65470 VIJ65468:VIJ65470 VSF65468:VSF65470 WCB65468:WCB65470 WLX65468:WLX65470 WVT65468:WVT65470 JH131004:JH131006 TD131004:TD131006 ACZ131004:ACZ131006 AMV131004:AMV131006 AWR131004:AWR131006 BGN131004:BGN131006 BQJ131004:BQJ131006 CAF131004:CAF131006 CKB131004:CKB131006 CTX131004:CTX131006 DDT131004:DDT131006 DNP131004:DNP131006 DXL131004:DXL131006 EHH131004:EHH131006 ERD131004:ERD131006 FAZ131004:FAZ131006 FKV131004:FKV131006 FUR131004:FUR131006 GEN131004:GEN131006 GOJ131004:GOJ131006 GYF131004:GYF131006 HIB131004:HIB131006 HRX131004:HRX131006 IBT131004:IBT131006 ILP131004:ILP131006 IVL131004:IVL131006 JFH131004:JFH131006 JPD131004:JPD131006 JYZ131004:JYZ131006 KIV131004:KIV131006 KSR131004:KSR131006 LCN131004:LCN131006 LMJ131004:LMJ131006 LWF131004:LWF131006 MGB131004:MGB131006 MPX131004:MPX131006 MZT131004:MZT131006 NJP131004:NJP131006 NTL131004:NTL131006 ODH131004:ODH131006 OND131004:OND131006 OWZ131004:OWZ131006 PGV131004:PGV131006 PQR131004:PQR131006 QAN131004:QAN131006 QKJ131004:QKJ131006 QUF131004:QUF131006 REB131004:REB131006 RNX131004:RNX131006 RXT131004:RXT131006 SHP131004:SHP131006 SRL131004:SRL131006 TBH131004:TBH131006 TLD131004:TLD131006 TUZ131004:TUZ131006 UEV131004:UEV131006 UOR131004:UOR131006 UYN131004:UYN131006 VIJ131004:VIJ131006 VSF131004:VSF131006 WCB131004:WCB131006 WLX131004:WLX131006 WVT131004:WVT131006 JH196540:JH196542 TD196540:TD196542 ACZ196540:ACZ196542 AMV196540:AMV196542 AWR196540:AWR196542 BGN196540:BGN196542 BQJ196540:BQJ196542 CAF196540:CAF196542 CKB196540:CKB196542 CTX196540:CTX196542 DDT196540:DDT196542 DNP196540:DNP196542 DXL196540:DXL196542 EHH196540:EHH196542 ERD196540:ERD196542 FAZ196540:FAZ196542 FKV196540:FKV196542 FUR196540:FUR196542 GEN196540:GEN196542 GOJ196540:GOJ196542 GYF196540:GYF196542 HIB196540:HIB196542 HRX196540:HRX196542 IBT196540:IBT196542 ILP196540:ILP196542 IVL196540:IVL196542 JFH196540:JFH196542 JPD196540:JPD196542 JYZ196540:JYZ196542 KIV196540:KIV196542 KSR196540:KSR196542 LCN196540:LCN196542 LMJ196540:LMJ196542 LWF196540:LWF196542 MGB196540:MGB196542 MPX196540:MPX196542 MZT196540:MZT196542 NJP196540:NJP196542 NTL196540:NTL196542 ODH196540:ODH196542 OND196540:OND196542 OWZ196540:OWZ196542 PGV196540:PGV196542 PQR196540:PQR196542 QAN196540:QAN196542 QKJ196540:QKJ196542 QUF196540:QUF196542 REB196540:REB196542 RNX196540:RNX196542 RXT196540:RXT196542 SHP196540:SHP196542 SRL196540:SRL196542 TBH196540:TBH196542 TLD196540:TLD196542 TUZ196540:TUZ196542 UEV196540:UEV196542 UOR196540:UOR196542 UYN196540:UYN196542 VIJ196540:VIJ196542 VSF196540:VSF196542 WCB196540:WCB196542 WLX196540:WLX196542 WVT196540:WVT196542 JH262076:JH262078 TD262076:TD262078 ACZ262076:ACZ262078 AMV262076:AMV262078 AWR262076:AWR262078 BGN262076:BGN262078 BQJ262076:BQJ262078 CAF262076:CAF262078 CKB262076:CKB262078 CTX262076:CTX262078 DDT262076:DDT262078 DNP262076:DNP262078 DXL262076:DXL262078 EHH262076:EHH262078 ERD262076:ERD262078 FAZ262076:FAZ262078 FKV262076:FKV262078 FUR262076:FUR262078 GEN262076:GEN262078 GOJ262076:GOJ262078 GYF262076:GYF262078 HIB262076:HIB262078 HRX262076:HRX262078 IBT262076:IBT262078 ILP262076:ILP262078 IVL262076:IVL262078 JFH262076:JFH262078 JPD262076:JPD262078 JYZ262076:JYZ262078 KIV262076:KIV262078 KSR262076:KSR262078 LCN262076:LCN262078 LMJ262076:LMJ262078 LWF262076:LWF262078 MGB262076:MGB262078 MPX262076:MPX262078 MZT262076:MZT262078 NJP262076:NJP262078 NTL262076:NTL262078 ODH262076:ODH262078 OND262076:OND262078 OWZ262076:OWZ262078 PGV262076:PGV262078 PQR262076:PQR262078 QAN262076:QAN262078 QKJ262076:QKJ262078 QUF262076:QUF262078 REB262076:REB262078 RNX262076:RNX262078 RXT262076:RXT262078 SHP262076:SHP262078 SRL262076:SRL262078 TBH262076:TBH262078 TLD262076:TLD262078 TUZ262076:TUZ262078 UEV262076:UEV262078 UOR262076:UOR262078 UYN262076:UYN262078 VIJ262076:VIJ262078 VSF262076:VSF262078 WCB262076:WCB262078 WLX262076:WLX262078 WVT262076:WVT262078 JH327612:JH327614 TD327612:TD327614 ACZ327612:ACZ327614 AMV327612:AMV327614 AWR327612:AWR327614 BGN327612:BGN327614 BQJ327612:BQJ327614 CAF327612:CAF327614 CKB327612:CKB327614 CTX327612:CTX327614 DDT327612:DDT327614 DNP327612:DNP327614 DXL327612:DXL327614 EHH327612:EHH327614 ERD327612:ERD327614 FAZ327612:FAZ327614 FKV327612:FKV327614 FUR327612:FUR327614 GEN327612:GEN327614 GOJ327612:GOJ327614 GYF327612:GYF327614 HIB327612:HIB327614 HRX327612:HRX327614 IBT327612:IBT327614 ILP327612:ILP327614 IVL327612:IVL327614 JFH327612:JFH327614 JPD327612:JPD327614 JYZ327612:JYZ327614 KIV327612:KIV327614 KSR327612:KSR327614 LCN327612:LCN327614 LMJ327612:LMJ327614 LWF327612:LWF327614 MGB327612:MGB327614 MPX327612:MPX327614 MZT327612:MZT327614 NJP327612:NJP327614 NTL327612:NTL327614 ODH327612:ODH327614 OND327612:OND327614 OWZ327612:OWZ327614 PGV327612:PGV327614 PQR327612:PQR327614 QAN327612:QAN327614 QKJ327612:QKJ327614 QUF327612:QUF327614 REB327612:REB327614 RNX327612:RNX327614 RXT327612:RXT327614 SHP327612:SHP327614 SRL327612:SRL327614 TBH327612:TBH327614 TLD327612:TLD327614 TUZ327612:TUZ327614 UEV327612:UEV327614 UOR327612:UOR327614 UYN327612:UYN327614 VIJ327612:VIJ327614 VSF327612:VSF327614 WCB327612:WCB327614 WLX327612:WLX327614 WVT327612:WVT327614 JH393148:JH393150 TD393148:TD393150 ACZ393148:ACZ393150 AMV393148:AMV393150 AWR393148:AWR393150 BGN393148:BGN393150 BQJ393148:BQJ393150 CAF393148:CAF393150 CKB393148:CKB393150 CTX393148:CTX393150 DDT393148:DDT393150 DNP393148:DNP393150 DXL393148:DXL393150 EHH393148:EHH393150 ERD393148:ERD393150 FAZ393148:FAZ393150 FKV393148:FKV393150 FUR393148:FUR393150 GEN393148:GEN393150 GOJ393148:GOJ393150 GYF393148:GYF393150 HIB393148:HIB393150 HRX393148:HRX393150 IBT393148:IBT393150 ILP393148:ILP393150 IVL393148:IVL393150 JFH393148:JFH393150 JPD393148:JPD393150 JYZ393148:JYZ393150 KIV393148:KIV393150 KSR393148:KSR393150 LCN393148:LCN393150 LMJ393148:LMJ393150 LWF393148:LWF393150 MGB393148:MGB393150 MPX393148:MPX393150 MZT393148:MZT393150 NJP393148:NJP393150 NTL393148:NTL393150 ODH393148:ODH393150 OND393148:OND393150 OWZ393148:OWZ393150 PGV393148:PGV393150 PQR393148:PQR393150 QAN393148:QAN393150 QKJ393148:QKJ393150 QUF393148:QUF393150 REB393148:REB393150 RNX393148:RNX393150 RXT393148:RXT393150 SHP393148:SHP393150 SRL393148:SRL393150 TBH393148:TBH393150 TLD393148:TLD393150 TUZ393148:TUZ393150 UEV393148:UEV393150 UOR393148:UOR393150 UYN393148:UYN393150 VIJ393148:VIJ393150 VSF393148:VSF393150 WCB393148:WCB393150 WLX393148:WLX393150 WVT393148:WVT393150 JH458684:JH458686 TD458684:TD458686 ACZ458684:ACZ458686 AMV458684:AMV458686 AWR458684:AWR458686 BGN458684:BGN458686 BQJ458684:BQJ458686 CAF458684:CAF458686 CKB458684:CKB458686 CTX458684:CTX458686 DDT458684:DDT458686 DNP458684:DNP458686 DXL458684:DXL458686 EHH458684:EHH458686 ERD458684:ERD458686 FAZ458684:FAZ458686 FKV458684:FKV458686 FUR458684:FUR458686 GEN458684:GEN458686 GOJ458684:GOJ458686 GYF458684:GYF458686 HIB458684:HIB458686 HRX458684:HRX458686 IBT458684:IBT458686 ILP458684:ILP458686 IVL458684:IVL458686 JFH458684:JFH458686 JPD458684:JPD458686 JYZ458684:JYZ458686 KIV458684:KIV458686 KSR458684:KSR458686 LCN458684:LCN458686 LMJ458684:LMJ458686 LWF458684:LWF458686 MGB458684:MGB458686 MPX458684:MPX458686 MZT458684:MZT458686 NJP458684:NJP458686 NTL458684:NTL458686 ODH458684:ODH458686 OND458684:OND458686 OWZ458684:OWZ458686 PGV458684:PGV458686 PQR458684:PQR458686 QAN458684:QAN458686 QKJ458684:QKJ458686 QUF458684:QUF458686 REB458684:REB458686 RNX458684:RNX458686 RXT458684:RXT458686 SHP458684:SHP458686 SRL458684:SRL458686 TBH458684:TBH458686 TLD458684:TLD458686 TUZ458684:TUZ458686 UEV458684:UEV458686 UOR458684:UOR458686 UYN458684:UYN458686 VIJ458684:VIJ458686 VSF458684:VSF458686 WCB458684:WCB458686 WLX458684:WLX458686 WVT458684:WVT458686 JH524220:JH524222 TD524220:TD524222 ACZ524220:ACZ524222 AMV524220:AMV524222 AWR524220:AWR524222 BGN524220:BGN524222 BQJ524220:BQJ524222 CAF524220:CAF524222 CKB524220:CKB524222 CTX524220:CTX524222 DDT524220:DDT524222 DNP524220:DNP524222 DXL524220:DXL524222 EHH524220:EHH524222 ERD524220:ERD524222 FAZ524220:FAZ524222 FKV524220:FKV524222 FUR524220:FUR524222 GEN524220:GEN524222 GOJ524220:GOJ524222 GYF524220:GYF524222 HIB524220:HIB524222 HRX524220:HRX524222 IBT524220:IBT524222 ILP524220:ILP524222 IVL524220:IVL524222 JFH524220:JFH524222 JPD524220:JPD524222 JYZ524220:JYZ524222 KIV524220:KIV524222 KSR524220:KSR524222 LCN524220:LCN524222 LMJ524220:LMJ524222 LWF524220:LWF524222 MGB524220:MGB524222 MPX524220:MPX524222 MZT524220:MZT524222 NJP524220:NJP524222 NTL524220:NTL524222 ODH524220:ODH524222 OND524220:OND524222 OWZ524220:OWZ524222 PGV524220:PGV524222 PQR524220:PQR524222 QAN524220:QAN524222 QKJ524220:QKJ524222 QUF524220:QUF524222 REB524220:REB524222 RNX524220:RNX524222 RXT524220:RXT524222 SHP524220:SHP524222 SRL524220:SRL524222 TBH524220:TBH524222 TLD524220:TLD524222 TUZ524220:TUZ524222 UEV524220:UEV524222 UOR524220:UOR524222 UYN524220:UYN524222 VIJ524220:VIJ524222 VSF524220:VSF524222 WCB524220:WCB524222 WLX524220:WLX524222 WVT524220:WVT524222 JH589756:JH589758 TD589756:TD589758 ACZ589756:ACZ589758 AMV589756:AMV589758 AWR589756:AWR589758 BGN589756:BGN589758 BQJ589756:BQJ589758 CAF589756:CAF589758 CKB589756:CKB589758 CTX589756:CTX589758 DDT589756:DDT589758 DNP589756:DNP589758 DXL589756:DXL589758 EHH589756:EHH589758 ERD589756:ERD589758 FAZ589756:FAZ589758 FKV589756:FKV589758 FUR589756:FUR589758 GEN589756:GEN589758 GOJ589756:GOJ589758 GYF589756:GYF589758 HIB589756:HIB589758 HRX589756:HRX589758 IBT589756:IBT589758 ILP589756:ILP589758 IVL589756:IVL589758 JFH589756:JFH589758 JPD589756:JPD589758 JYZ589756:JYZ589758 KIV589756:KIV589758 KSR589756:KSR589758 LCN589756:LCN589758 LMJ589756:LMJ589758 LWF589756:LWF589758 MGB589756:MGB589758 MPX589756:MPX589758 MZT589756:MZT589758 NJP589756:NJP589758 NTL589756:NTL589758 ODH589756:ODH589758 OND589756:OND589758 OWZ589756:OWZ589758 PGV589756:PGV589758 PQR589756:PQR589758 QAN589756:QAN589758 QKJ589756:QKJ589758 QUF589756:QUF589758 REB589756:REB589758 RNX589756:RNX589758 RXT589756:RXT589758 SHP589756:SHP589758 SRL589756:SRL589758 TBH589756:TBH589758 TLD589756:TLD589758 TUZ589756:TUZ589758 UEV589756:UEV589758 UOR589756:UOR589758 UYN589756:UYN589758 VIJ589756:VIJ589758 VSF589756:VSF589758 WCB589756:WCB589758 WLX589756:WLX589758 WVT589756:WVT589758 JH655292:JH655294 TD655292:TD655294 ACZ655292:ACZ655294 AMV655292:AMV655294 AWR655292:AWR655294 BGN655292:BGN655294 BQJ655292:BQJ655294 CAF655292:CAF655294 CKB655292:CKB655294 CTX655292:CTX655294 DDT655292:DDT655294 DNP655292:DNP655294 DXL655292:DXL655294 EHH655292:EHH655294 ERD655292:ERD655294 FAZ655292:FAZ655294 FKV655292:FKV655294 FUR655292:FUR655294 GEN655292:GEN655294 GOJ655292:GOJ655294 GYF655292:GYF655294 HIB655292:HIB655294 HRX655292:HRX655294 IBT655292:IBT655294 ILP655292:ILP655294 IVL655292:IVL655294 JFH655292:JFH655294 JPD655292:JPD655294 JYZ655292:JYZ655294 KIV655292:KIV655294 KSR655292:KSR655294 LCN655292:LCN655294 LMJ655292:LMJ655294 LWF655292:LWF655294 MGB655292:MGB655294 MPX655292:MPX655294 MZT655292:MZT655294 NJP655292:NJP655294 NTL655292:NTL655294 ODH655292:ODH655294 OND655292:OND655294 OWZ655292:OWZ655294 PGV655292:PGV655294 PQR655292:PQR655294 QAN655292:QAN655294 QKJ655292:QKJ655294 QUF655292:QUF655294 REB655292:REB655294 RNX655292:RNX655294 RXT655292:RXT655294 SHP655292:SHP655294 SRL655292:SRL655294 TBH655292:TBH655294 TLD655292:TLD655294 TUZ655292:TUZ655294 UEV655292:UEV655294 UOR655292:UOR655294 UYN655292:UYN655294 VIJ655292:VIJ655294 VSF655292:VSF655294 WCB655292:WCB655294 WLX655292:WLX655294 WVT655292:WVT655294 JH720828:JH720830 TD720828:TD720830 ACZ720828:ACZ720830 AMV720828:AMV720830 AWR720828:AWR720830 BGN720828:BGN720830 BQJ720828:BQJ720830 CAF720828:CAF720830 CKB720828:CKB720830 CTX720828:CTX720830 DDT720828:DDT720830 DNP720828:DNP720830 DXL720828:DXL720830 EHH720828:EHH720830 ERD720828:ERD720830 FAZ720828:FAZ720830 FKV720828:FKV720830 FUR720828:FUR720830 GEN720828:GEN720830 GOJ720828:GOJ720830 GYF720828:GYF720830 HIB720828:HIB720830 HRX720828:HRX720830 IBT720828:IBT720830 ILP720828:ILP720830 IVL720828:IVL720830 JFH720828:JFH720830 JPD720828:JPD720830 JYZ720828:JYZ720830 KIV720828:KIV720830 KSR720828:KSR720830 LCN720828:LCN720830 LMJ720828:LMJ720830 LWF720828:LWF720830 MGB720828:MGB720830 MPX720828:MPX720830 MZT720828:MZT720830 NJP720828:NJP720830 NTL720828:NTL720830 ODH720828:ODH720830 OND720828:OND720830 OWZ720828:OWZ720830 PGV720828:PGV720830 PQR720828:PQR720830 QAN720828:QAN720830 QKJ720828:QKJ720830 QUF720828:QUF720830 REB720828:REB720830 RNX720828:RNX720830 RXT720828:RXT720830 SHP720828:SHP720830 SRL720828:SRL720830 TBH720828:TBH720830 TLD720828:TLD720830 TUZ720828:TUZ720830 UEV720828:UEV720830 UOR720828:UOR720830 UYN720828:UYN720830 VIJ720828:VIJ720830 VSF720828:VSF720830 WCB720828:WCB720830 WLX720828:WLX720830 WVT720828:WVT720830 JH786364:JH786366 TD786364:TD786366 ACZ786364:ACZ786366 AMV786364:AMV786366 AWR786364:AWR786366 BGN786364:BGN786366 BQJ786364:BQJ786366 CAF786364:CAF786366 CKB786364:CKB786366 CTX786364:CTX786366 DDT786364:DDT786366 DNP786364:DNP786366 DXL786364:DXL786366 EHH786364:EHH786366 ERD786364:ERD786366 FAZ786364:FAZ786366 FKV786364:FKV786366 FUR786364:FUR786366 GEN786364:GEN786366 GOJ786364:GOJ786366 GYF786364:GYF786366 HIB786364:HIB786366 HRX786364:HRX786366 IBT786364:IBT786366 ILP786364:ILP786366 IVL786364:IVL786366 JFH786364:JFH786366 JPD786364:JPD786366 JYZ786364:JYZ786366 KIV786364:KIV786366 KSR786364:KSR786366 LCN786364:LCN786366 LMJ786364:LMJ786366 LWF786364:LWF786366 MGB786364:MGB786366 MPX786364:MPX786366 MZT786364:MZT786366 NJP786364:NJP786366 NTL786364:NTL786366 ODH786364:ODH786366 OND786364:OND786366 OWZ786364:OWZ786366 PGV786364:PGV786366 PQR786364:PQR786366 QAN786364:QAN786366 QKJ786364:QKJ786366 QUF786364:QUF786366 REB786364:REB786366 RNX786364:RNX786366 RXT786364:RXT786366 SHP786364:SHP786366 SRL786364:SRL786366 TBH786364:TBH786366 TLD786364:TLD786366 TUZ786364:TUZ786366 UEV786364:UEV786366 UOR786364:UOR786366 UYN786364:UYN786366 VIJ786364:VIJ786366 VSF786364:VSF786366 WCB786364:WCB786366 WLX786364:WLX786366 WVT786364:WVT786366 JH851900:JH851902 TD851900:TD851902 ACZ851900:ACZ851902 AMV851900:AMV851902 AWR851900:AWR851902 BGN851900:BGN851902 BQJ851900:BQJ851902 CAF851900:CAF851902 CKB851900:CKB851902 CTX851900:CTX851902 DDT851900:DDT851902 DNP851900:DNP851902 DXL851900:DXL851902 EHH851900:EHH851902 ERD851900:ERD851902 FAZ851900:FAZ851902 FKV851900:FKV851902 FUR851900:FUR851902 GEN851900:GEN851902 GOJ851900:GOJ851902 GYF851900:GYF851902 HIB851900:HIB851902 HRX851900:HRX851902 IBT851900:IBT851902 ILP851900:ILP851902 IVL851900:IVL851902 JFH851900:JFH851902 JPD851900:JPD851902 JYZ851900:JYZ851902 KIV851900:KIV851902 KSR851900:KSR851902 LCN851900:LCN851902 LMJ851900:LMJ851902 LWF851900:LWF851902 MGB851900:MGB851902 MPX851900:MPX851902 MZT851900:MZT851902 NJP851900:NJP851902 NTL851900:NTL851902 ODH851900:ODH851902 OND851900:OND851902 OWZ851900:OWZ851902 PGV851900:PGV851902 PQR851900:PQR851902 QAN851900:QAN851902 QKJ851900:QKJ851902 QUF851900:QUF851902 REB851900:REB851902 RNX851900:RNX851902 RXT851900:RXT851902 SHP851900:SHP851902 SRL851900:SRL851902 TBH851900:TBH851902 TLD851900:TLD851902 TUZ851900:TUZ851902 UEV851900:UEV851902 UOR851900:UOR851902 UYN851900:UYN851902 VIJ851900:VIJ851902 VSF851900:VSF851902 WCB851900:WCB851902 WLX851900:WLX851902 WVT851900:WVT851902 JH917436:JH917438 TD917436:TD917438 ACZ917436:ACZ917438 AMV917436:AMV917438 AWR917436:AWR917438 BGN917436:BGN917438 BQJ917436:BQJ917438 CAF917436:CAF917438 CKB917436:CKB917438 CTX917436:CTX917438 DDT917436:DDT917438 DNP917436:DNP917438 DXL917436:DXL917438 EHH917436:EHH917438 ERD917436:ERD917438 FAZ917436:FAZ917438 FKV917436:FKV917438 FUR917436:FUR917438 GEN917436:GEN917438 GOJ917436:GOJ917438 GYF917436:GYF917438 HIB917436:HIB917438 HRX917436:HRX917438 IBT917436:IBT917438 ILP917436:ILP917438 IVL917436:IVL917438 JFH917436:JFH917438 JPD917436:JPD917438 JYZ917436:JYZ917438 KIV917436:KIV917438 KSR917436:KSR917438 LCN917436:LCN917438 LMJ917436:LMJ917438 LWF917436:LWF917438 MGB917436:MGB917438 MPX917436:MPX917438 MZT917436:MZT917438 NJP917436:NJP917438 NTL917436:NTL917438 ODH917436:ODH917438 OND917436:OND917438 OWZ917436:OWZ917438 PGV917436:PGV917438 PQR917436:PQR917438 QAN917436:QAN917438 QKJ917436:QKJ917438 QUF917436:QUF917438 REB917436:REB917438 RNX917436:RNX917438 RXT917436:RXT917438 SHP917436:SHP917438 SRL917436:SRL917438 TBH917436:TBH917438 TLD917436:TLD917438 TUZ917436:TUZ917438 UEV917436:UEV917438 UOR917436:UOR917438 UYN917436:UYN917438 VIJ917436:VIJ917438 VSF917436:VSF917438 WCB917436:WCB917438 WLX917436:WLX917438 WVT917436:WVT917438 JH982972:JH982974 TD982972:TD982974 ACZ982972:ACZ982974 AMV982972:AMV982974 AWR982972:AWR982974 BGN982972:BGN982974 BQJ982972:BQJ982974 CAF982972:CAF982974 CKB982972:CKB982974 CTX982972:CTX982974 DDT982972:DDT982974 DNP982972:DNP982974 DXL982972:DXL982974 EHH982972:EHH982974 ERD982972:ERD982974 FAZ982972:FAZ982974 FKV982972:FKV982974 FUR982972:FUR982974 GEN982972:GEN982974 GOJ982972:GOJ982974 GYF982972:GYF982974 HIB982972:HIB982974 HRX982972:HRX982974 IBT982972:IBT982974 ILP982972:ILP982974 IVL982972:IVL982974 JFH982972:JFH982974 JPD982972:JPD982974 JYZ982972:JYZ982974 KIV982972:KIV982974 KSR982972:KSR982974 LCN982972:LCN982974 LMJ982972:LMJ982974 LWF982972:LWF982974 MGB982972:MGB982974 MPX982972:MPX982974 MZT982972:MZT982974 NJP982972:NJP982974 NTL982972:NTL982974 ODH982972:ODH982974 OND982972:OND982974 OWZ982972:OWZ982974 PGV982972:PGV982974 PQR982972:PQR982974 QAN982972:QAN982974 QKJ982972:QKJ982974 QUF982972:QUF982974 REB982972:REB982974 RNX982972:RNX982974 RXT982972:RXT982974 SHP982972:SHP982974 SRL982972:SRL982974 TBH982972:TBH982974 TLD982972:TLD982974 TUZ982972:TUZ982974 UEV982972:UEV982974 UOR982972:UOR982974 UYN982972:UYN982974 VIJ982972:VIJ982974 VSF982972:VSF982974 WCB982972:WCB982974 WLX982972:WLX982974 WVT982972:WVT982974 JC65475:JC65484 SY65475:SY65484 ACU65475:ACU65484 AMQ65475:AMQ65484 AWM65475:AWM65484 BGI65475:BGI65484 BQE65475:BQE65484 CAA65475:CAA65484 CJW65475:CJW65484 CTS65475:CTS65484 DDO65475:DDO65484 DNK65475:DNK65484 DXG65475:DXG65484 EHC65475:EHC65484 EQY65475:EQY65484 FAU65475:FAU65484 FKQ65475:FKQ65484 FUM65475:FUM65484 GEI65475:GEI65484 GOE65475:GOE65484 GYA65475:GYA65484 HHW65475:HHW65484 HRS65475:HRS65484 IBO65475:IBO65484 ILK65475:ILK65484 IVG65475:IVG65484 JFC65475:JFC65484 JOY65475:JOY65484 JYU65475:JYU65484 KIQ65475:KIQ65484 KSM65475:KSM65484 LCI65475:LCI65484 LME65475:LME65484 LWA65475:LWA65484 MFW65475:MFW65484 MPS65475:MPS65484 MZO65475:MZO65484 NJK65475:NJK65484 NTG65475:NTG65484 ODC65475:ODC65484 OMY65475:OMY65484 OWU65475:OWU65484 PGQ65475:PGQ65484 PQM65475:PQM65484 QAI65475:QAI65484 QKE65475:QKE65484 QUA65475:QUA65484 RDW65475:RDW65484 RNS65475:RNS65484 RXO65475:RXO65484 SHK65475:SHK65484 SRG65475:SRG65484 TBC65475:TBC65484 TKY65475:TKY65484 TUU65475:TUU65484 UEQ65475:UEQ65484 UOM65475:UOM65484 UYI65475:UYI65484 VIE65475:VIE65484 VSA65475:VSA65484 WBW65475:WBW65484 WLS65475:WLS65484 WVO65475:WVO65484 JC131011:JC131020 SY131011:SY131020 ACU131011:ACU131020 AMQ131011:AMQ131020 AWM131011:AWM131020 BGI131011:BGI131020 BQE131011:BQE131020 CAA131011:CAA131020 CJW131011:CJW131020 CTS131011:CTS131020 DDO131011:DDO131020 DNK131011:DNK131020 DXG131011:DXG131020 EHC131011:EHC131020 EQY131011:EQY131020 FAU131011:FAU131020 FKQ131011:FKQ131020 FUM131011:FUM131020 GEI131011:GEI131020 GOE131011:GOE131020 GYA131011:GYA131020 HHW131011:HHW131020 HRS131011:HRS131020 IBO131011:IBO131020 ILK131011:ILK131020 IVG131011:IVG131020 JFC131011:JFC131020 JOY131011:JOY131020 JYU131011:JYU131020 KIQ131011:KIQ131020 KSM131011:KSM131020 LCI131011:LCI131020 LME131011:LME131020 LWA131011:LWA131020 MFW131011:MFW131020 MPS131011:MPS131020 MZO131011:MZO131020 NJK131011:NJK131020 NTG131011:NTG131020 ODC131011:ODC131020 OMY131011:OMY131020 OWU131011:OWU131020 PGQ131011:PGQ131020 PQM131011:PQM131020 QAI131011:QAI131020 QKE131011:QKE131020 QUA131011:QUA131020 RDW131011:RDW131020 RNS131011:RNS131020 RXO131011:RXO131020 SHK131011:SHK131020 SRG131011:SRG131020 TBC131011:TBC131020 TKY131011:TKY131020 TUU131011:TUU131020 UEQ131011:UEQ131020 UOM131011:UOM131020 UYI131011:UYI131020 VIE131011:VIE131020 VSA131011:VSA131020 WBW131011:WBW131020 WLS131011:WLS131020 WVO131011:WVO131020 JC196547:JC196556 SY196547:SY196556 ACU196547:ACU196556 AMQ196547:AMQ196556 AWM196547:AWM196556 BGI196547:BGI196556 BQE196547:BQE196556 CAA196547:CAA196556 CJW196547:CJW196556 CTS196547:CTS196556 DDO196547:DDO196556 DNK196547:DNK196556 DXG196547:DXG196556 EHC196547:EHC196556 EQY196547:EQY196556 FAU196547:FAU196556 FKQ196547:FKQ196556 FUM196547:FUM196556 GEI196547:GEI196556 GOE196547:GOE196556 GYA196547:GYA196556 HHW196547:HHW196556 HRS196547:HRS196556 IBO196547:IBO196556 ILK196547:ILK196556 IVG196547:IVG196556 JFC196547:JFC196556 JOY196547:JOY196556 JYU196547:JYU196556 KIQ196547:KIQ196556 KSM196547:KSM196556 LCI196547:LCI196556 LME196547:LME196556 LWA196547:LWA196556 MFW196547:MFW196556 MPS196547:MPS196556 MZO196547:MZO196556 NJK196547:NJK196556 NTG196547:NTG196556 ODC196547:ODC196556 OMY196547:OMY196556 OWU196547:OWU196556 PGQ196547:PGQ196556 PQM196547:PQM196556 QAI196547:QAI196556 QKE196547:QKE196556 QUA196547:QUA196556 RDW196547:RDW196556 RNS196547:RNS196556 RXO196547:RXO196556 SHK196547:SHK196556 SRG196547:SRG196556 TBC196547:TBC196556 TKY196547:TKY196556 TUU196547:TUU196556 UEQ196547:UEQ196556 UOM196547:UOM196556 UYI196547:UYI196556 VIE196547:VIE196556 VSA196547:VSA196556 WBW196547:WBW196556 WLS196547:WLS196556 WVO196547:WVO196556 JC262083:JC262092 SY262083:SY262092 ACU262083:ACU262092 AMQ262083:AMQ262092 AWM262083:AWM262092 BGI262083:BGI262092 BQE262083:BQE262092 CAA262083:CAA262092 CJW262083:CJW262092 CTS262083:CTS262092 DDO262083:DDO262092 DNK262083:DNK262092 DXG262083:DXG262092 EHC262083:EHC262092 EQY262083:EQY262092 FAU262083:FAU262092 FKQ262083:FKQ262092 FUM262083:FUM262092 GEI262083:GEI262092 GOE262083:GOE262092 GYA262083:GYA262092 HHW262083:HHW262092 HRS262083:HRS262092 IBO262083:IBO262092 ILK262083:ILK262092 IVG262083:IVG262092 JFC262083:JFC262092 JOY262083:JOY262092 JYU262083:JYU262092 KIQ262083:KIQ262092 KSM262083:KSM262092 LCI262083:LCI262092 LME262083:LME262092 LWA262083:LWA262092 MFW262083:MFW262092 MPS262083:MPS262092 MZO262083:MZO262092 NJK262083:NJK262092 NTG262083:NTG262092 ODC262083:ODC262092 OMY262083:OMY262092 OWU262083:OWU262092 PGQ262083:PGQ262092 PQM262083:PQM262092 QAI262083:QAI262092 QKE262083:QKE262092 QUA262083:QUA262092 RDW262083:RDW262092 RNS262083:RNS262092 RXO262083:RXO262092 SHK262083:SHK262092 SRG262083:SRG262092 TBC262083:TBC262092 TKY262083:TKY262092 TUU262083:TUU262092 UEQ262083:UEQ262092 UOM262083:UOM262092 UYI262083:UYI262092 VIE262083:VIE262092 VSA262083:VSA262092 WBW262083:WBW262092 WLS262083:WLS262092 WVO262083:WVO262092 JC327619:JC327628 SY327619:SY327628 ACU327619:ACU327628 AMQ327619:AMQ327628 AWM327619:AWM327628 BGI327619:BGI327628 BQE327619:BQE327628 CAA327619:CAA327628 CJW327619:CJW327628 CTS327619:CTS327628 DDO327619:DDO327628 DNK327619:DNK327628 DXG327619:DXG327628 EHC327619:EHC327628 EQY327619:EQY327628 FAU327619:FAU327628 FKQ327619:FKQ327628 FUM327619:FUM327628 GEI327619:GEI327628 GOE327619:GOE327628 GYA327619:GYA327628 HHW327619:HHW327628 HRS327619:HRS327628 IBO327619:IBO327628 ILK327619:ILK327628 IVG327619:IVG327628 JFC327619:JFC327628 JOY327619:JOY327628 JYU327619:JYU327628 KIQ327619:KIQ327628 KSM327619:KSM327628 LCI327619:LCI327628 LME327619:LME327628 LWA327619:LWA327628 MFW327619:MFW327628 MPS327619:MPS327628 MZO327619:MZO327628 NJK327619:NJK327628 NTG327619:NTG327628 ODC327619:ODC327628 OMY327619:OMY327628 OWU327619:OWU327628 PGQ327619:PGQ327628 PQM327619:PQM327628 QAI327619:QAI327628 QKE327619:QKE327628 QUA327619:QUA327628 RDW327619:RDW327628 RNS327619:RNS327628 RXO327619:RXO327628 SHK327619:SHK327628 SRG327619:SRG327628 TBC327619:TBC327628 TKY327619:TKY327628 TUU327619:TUU327628 UEQ327619:UEQ327628 UOM327619:UOM327628 UYI327619:UYI327628 VIE327619:VIE327628 VSA327619:VSA327628 WBW327619:WBW327628 WLS327619:WLS327628 WVO327619:WVO327628 JC393155:JC393164 SY393155:SY393164 ACU393155:ACU393164 AMQ393155:AMQ393164 AWM393155:AWM393164 BGI393155:BGI393164 BQE393155:BQE393164 CAA393155:CAA393164 CJW393155:CJW393164 CTS393155:CTS393164 DDO393155:DDO393164 DNK393155:DNK393164 DXG393155:DXG393164 EHC393155:EHC393164 EQY393155:EQY393164 FAU393155:FAU393164 FKQ393155:FKQ393164 FUM393155:FUM393164 GEI393155:GEI393164 GOE393155:GOE393164 GYA393155:GYA393164 HHW393155:HHW393164 HRS393155:HRS393164 IBO393155:IBO393164 ILK393155:ILK393164 IVG393155:IVG393164 JFC393155:JFC393164 JOY393155:JOY393164 JYU393155:JYU393164 KIQ393155:KIQ393164 KSM393155:KSM393164 LCI393155:LCI393164 LME393155:LME393164 LWA393155:LWA393164 MFW393155:MFW393164 MPS393155:MPS393164 MZO393155:MZO393164 NJK393155:NJK393164 NTG393155:NTG393164 ODC393155:ODC393164 OMY393155:OMY393164 OWU393155:OWU393164 PGQ393155:PGQ393164 PQM393155:PQM393164 QAI393155:QAI393164 QKE393155:QKE393164 QUA393155:QUA393164 RDW393155:RDW393164 RNS393155:RNS393164 RXO393155:RXO393164 SHK393155:SHK393164 SRG393155:SRG393164 TBC393155:TBC393164 TKY393155:TKY393164 TUU393155:TUU393164 UEQ393155:UEQ393164 UOM393155:UOM393164 UYI393155:UYI393164 VIE393155:VIE393164 VSA393155:VSA393164 WBW393155:WBW393164 WLS393155:WLS393164 WVO393155:WVO393164 JC458691:JC458700 SY458691:SY458700 ACU458691:ACU458700 AMQ458691:AMQ458700 AWM458691:AWM458700 BGI458691:BGI458700 BQE458691:BQE458700 CAA458691:CAA458700 CJW458691:CJW458700 CTS458691:CTS458700 DDO458691:DDO458700 DNK458691:DNK458700 DXG458691:DXG458700 EHC458691:EHC458700 EQY458691:EQY458700 FAU458691:FAU458700 FKQ458691:FKQ458700 FUM458691:FUM458700 GEI458691:GEI458700 GOE458691:GOE458700 GYA458691:GYA458700 HHW458691:HHW458700 HRS458691:HRS458700 IBO458691:IBO458700 ILK458691:ILK458700 IVG458691:IVG458700 JFC458691:JFC458700 JOY458691:JOY458700 JYU458691:JYU458700 KIQ458691:KIQ458700 KSM458691:KSM458700 LCI458691:LCI458700 LME458691:LME458700 LWA458691:LWA458700 MFW458691:MFW458700 MPS458691:MPS458700 MZO458691:MZO458700 NJK458691:NJK458700 NTG458691:NTG458700 ODC458691:ODC458700 OMY458691:OMY458700 OWU458691:OWU458700 PGQ458691:PGQ458700 PQM458691:PQM458700 QAI458691:QAI458700 QKE458691:QKE458700 QUA458691:QUA458700 RDW458691:RDW458700 RNS458691:RNS458700 RXO458691:RXO458700 SHK458691:SHK458700 SRG458691:SRG458700 TBC458691:TBC458700 TKY458691:TKY458700 TUU458691:TUU458700 UEQ458691:UEQ458700 UOM458691:UOM458700 UYI458691:UYI458700 VIE458691:VIE458700 VSA458691:VSA458700 WBW458691:WBW458700 WLS458691:WLS458700 WVO458691:WVO458700 JC524227:JC524236 SY524227:SY524236 ACU524227:ACU524236 AMQ524227:AMQ524236 AWM524227:AWM524236 BGI524227:BGI524236 BQE524227:BQE524236 CAA524227:CAA524236 CJW524227:CJW524236 CTS524227:CTS524236 DDO524227:DDO524236 DNK524227:DNK524236 DXG524227:DXG524236 EHC524227:EHC524236 EQY524227:EQY524236 FAU524227:FAU524236 FKQ524227:FKQ524236 FUM524227:FUM524236 GEI524227:GEI524236 GOE524227:GOE524236 GYA524227:GYA524236 HHW524227:HHW524236 HRS524227:HRS524236 IBO524227:IBO524236 ILK524227:ILK524236 IVG524227:IVG524236 JFC524227:JFC524236 JOY524227:JOY524236 JYU524227:JYU524236 KIQ524227:KIQ524236 KSM524227:KSM524236 LCI524227:LCI524236 LME524227:LME524236 LWA524227:LWA524236 MFW524227:MFW524236 MPS524227:MPS524236 MZO524227:MZO524236 NJK524227:NJK524236 NTG524227:NTG524236 ODC524227:ODC524236 OMY524227:OMY524236 OWU524227:OWU524236 PGQ524227:PGQ524236 PQM524227:PQM524236 QAI524227:QAI524236 QKE524227:QKE524236 QUA524227:QUA524236 RDW524227:RDW524236 RNS524227:RNS524236 RXO524227:RXO524236 SHK524227:SHK524236 SRG524227:SRG524236 TBC524227:TBC524236 TKY524227:TKY524236 TUU524227:TUU524236 UEQ524227:UEQ524236 UOM524227:UOM524236 UYI524227:UYI524236 VIE524227:VIE524236 VSA524227:VSA524236 WBW524227:WBW524236 WLS524227:WLS524236 WVO524227:WVO524236 JC589763:JC589772 SY589763:SY589772 ACU589763:ACU589772 AMQ589763:AMQ589772 AWM589763:AWM589772 BGI589763:BGI589772 BQE589763:BQE589772 CAA589763:CAA589772 CJW589763:CJW589772 CTS589763:CTS589772 DDO589763:DDO589772 DNK589763:DNK589772 DXG589763:DXG589772 EHC589763:EHC589772 EQY589763:EQY589772 FAU589763:FAU589772 FKQ589763:FKQ589772 FUM589763:FUM589772 GEI589763:GEI589772 GOE589763:GOE589772 GYA589763:GYA589772 HHW589763:HHW589772 HRS589763:HRS589772 IBO589763:IBO589772 ILK589763:ILK589772 IVG589763:IVG589772 JFC589763:JFC589772 JOY589763:JOY589772 JYU589763:JYU589772 KIQ589763:KIQ589772 KSM589763:KSM589772 LCI589763:LCI589772 LME589763:LME589772 LWA589763:LWA589772 MFW589763:MFW589772 MPS589763:MPS589772 MZO589763:MZO589772 NJK589763:NJK589772 NTG589763:NTG589772 ODC589763:ODC589772 OMY589763:OMY589772 OWU589763:OWU589772 PGQ589763:PGQ589772 PQM589763:PQM589772 QAI589763:QAI589772 QKE589763:QKE589772 QUA589763:QUA589772 RDW589763:RDW589772 RNS589763:RNS589772 RXO589763:RXO589772 SHK589763:SHK589772 SRG589763:SRG589772 TBC589763:TBC589772 TKY589763:TKY589772 TUU589763:TUU589772 UEQ589763:UEQ589772 UOM589763:UOM589772 UYI589763:UYI589772 VIE589763:VIE589772 VSA589763:VSA589772 WBW589763:WBW589772 WLS589763:WLS589772 WVO589763:WVO589772 JC655299:JC655308 SY655299:SY655308 ACU655299:ACU655308 AMQ655299:AMQ655308 AWM655299:AWM655308 BGI655299:BGI655308 BQE655299:BQE655308 CAA655299:CAA655308 CJW655299:CJW655308 CTS655299:CTS655308 DDO655299:DDO655308 DNK655299:DNK655308 DXG655299:DXG655308 EHC655299:EHC655308 EQY655299:EQY655308 FAU655299:FAU655308 FKQ655299:FKQ655308 FUM655299:FUM655308 GEI655299:GEI655308 GOE655299:GOE655308 GYA655299:GYA655308 HHW655299:HHW655308 HRS655299:HRS655308 IBO655299:IBO655308 ILK655299:ILK655308 IVG655299:IVG655308 JFC655299:JFC655308 JOY655299:JOY655308 JYU655299:JYU655308 KIQ655299:KIQ655308 KSM655299:KSM655308 LCI655299:LCI655308 LME655299:LME655308 LWA655299:LWA655308 MFW655299:MFW655308 MPS655299:MPS655308 MZO655299:MZO655308 NJK655299:NJK655308 NTG655299:NTG655308 ODC655299:ODC655308 OMY655299:OMY655308 OWU655299:OWU655308 PGQ655299:PGQ655308 PQM655299:PQM655308 QAI655299:QAI655308 QKE655299:QKE655308 QUA655299:QUA655308 RDW655299:RDW655308 RNS655299:RNS655308 RXO655299:RXO655308 SHK655299:SHK655308 SRG655299:SRG655308 TBC655299:TBC655308 TKY655299:TKY655308 TUU655299:TUU655308 UEQ655299:UEQ655308 UOM655299:UOM655308 UYI655299:UYI655308 VIE655299:VIE655308 VSA655299:VSA655308 WBW655299:WBW655308 WLS655299:WLS655308 WVO655299:WVO655308 JC720835:JC720844 SY720835:SY720844 ACU720835:ACU720844 AMQ720835:AMQ720844 AWM720835:AWM720844 BGI720835:BGI720844 BQE720835:BQE720844 CAA720835:CAA720844 CJW720835:CJW720844 CTS720835:CTS720844 DDO720835:DDO720844 DNK720835:DNK720844 DXG720835:DXG720844 EHC720835:EHC720844 EQY720835:EQY720844 FAU720835:FAU720844 FKQ720835:FKQ720844 FUM720835:FUM720844 GEI720835:GEI720844 GOE720835:GOE720844 GYA720835:GYA720844 HHW720835:HHW720844 HRS720835:HRS720844 IBO720835:IBO720844 ILK720835:ILK720844 IVG720835:IVG720844 JFC720835:JFC720844 JOY720835:JOY720844 JYU720835:JYU720844 KIQ720835:KIQ720844 KSM720835:KSM720844 LCI720835:LCI720844 LME720835:LME720844 LWA720835:LWA720844 MFW720835:MFW720844 MPS720835:MPS720844 MZO720835:MZO720844 NJK720835:NJK720844 NTG720835:NTG720844 ODC720835:ODC720844 OMY720835:OMY720844 OWU720835:OWU720844 PGQ720835:PGQ720844 PQM720835:PQM720844 QAI720835:QAI720844 QKE720835:QKE720844 QUA720835:QUA720844 RDW720835:RDW720844 RNS720835:RNS720844 RXO720835:RXO720844 SHK720835:SHK720844 SRG720835:SRG720844 TBC720835:TBC720844 TKY720835:TKY720844 TUU720835:TUU720844 UEQ720835:UEQ720844 UOM720835:UOM720844 UYI720835:UYI720844 VIE720835:VIE720844 VSA720835:VSA720844 WBW720835:WBW720844 WLS720835:WLS720844 WVO720835:WVO720844 JC786371:JC786380 SY786371:SY786380 ACU786371:ACU786380 AMQ786371:AMQ786380 AWM786371:AWM786380 BGI786371:BGI786380 BQE786371:BQE786380 CAA786371:CAA786380 CJW786371:CJW786380 CTS786371:CTS786380 DDO786371:DDO786380 DNK786371:DNK786380 DXG786371:DXG786380 EHC786371:EHC786380 EQY786371:EQY786380 FAU786371:FAU786380 FKQ786371:FKQ786380 FUM786371:FUM786380 GEI786371:GEI786380 GOE786371:GOE786380 GYA786371:GYA786380 HHW786371:HHW786380 HRS786371:HRS786380 IBO786371:IBO786380 ILK786371:ILK786380 IVG786371:IVG786380 JFC786371:JFC786380 JOY786371:JOY786380 JYU786371:JYU786380 KIQ786371:KIQ786380 KSM786371:KSM786380 LCI786371:LCI786380 LME786371:LME786380 LWA786371:LWA786380 MFW786371:MFW786380 MPS786371:MPS786380 MZO786371:MZO786380 NJK786371:NJK786380 NTG786371:NTG786380 ODC786371:ODC786380 OMY786371:OMY786380 OWU786371:OWU786380 PGQ786371:PGQ786380 PQM786371:PQM786380 QAI786371:QAI786380 QKE786371:QKE786380 QUA786371:QUA786380 RDW786371:RDW786380 RNS786371:RNS786380 RXO786371:RXO786380 SHK786371:SHK786380 SRG786371:SRG786380 TBC786371:TBC786380 TKY786371:TKY786380 TUU786371:TUU786380 UEQ786371:UEQ786380 UOM786371:UOM786380 UYI786371:UYI786380 VIE786371:VIE786380 VSA786371:VSA786380 WBW786371:WBW786380 WLS786371:WLS786380 WVO786371:WVO786380 JC851907:JC851916 SY851907:SY851916 ACU851907:ACU851916 AMQ851907:AMQ851916 AWM851907:AWM851916 BGI851907:BGI851916 BQE851907:BQE851916 CAA851907:CAA851916 CJW851907:CJW851916 CTS851907:CTS851916 DDO851907:DDO851916 DNK851907:DNK851916 DXG851907:DXG851916 EHC851907:EHC851916 EQY851907:EQY851916 FAU851907:FAU851916 FKQ851907:FKQ851916 FUM851907:FUM851916 GEI851907:GEI851916 GOE851907:GOE851916 GYA851907:GYA851916 HHW851907:HHW851916 HRS851907:HRS851916 IBO851907:IBO851916 ILK851907:ILK851916 IVG851907:IVG851916 JFC851907:JFC851916 JOY851907:JOY851916 JYU851907:JYU851916 KIQ851907:KIQ851916 KSM851907:KSM851916 LCI851907:LCI851916 LME851907:LME851916 LWA851907:LWA851916 MFW851907:MFW851916 MPS851907:MPS851916 MZO851907:MZO851916 NJK851907:NJK851916 NTG851907:NTG851916 ODC851907:ODC851916 OMY851907:OMY851916 OWU851907:OWU851916 PGQ851907:PGQ851916 PQM851907:PQM851916 QAI851907:QAI851916 QKE851907:QKE851916 QUA851907:QUA851916 RDW851907:RDW851916 RNS851907:RNS851916 RXO851907:RXO851916 SHK851907:SHK851916 SRG851907:SRG851916 TBC851907:TBC851916 TKY851907:TKY851916 TUU851907:TUU851916 UEQ851907:UEQ851916 UOM851907:UOM851916 UYI851907:UYI851916 VIE851907:VIE851916 VSA851907:VSA851916 WBW851907:WBW851916 WLS851907:WLS851916 WVO851907:WVO851916 JC917443:JC917452 SY917443:SY917452 ACU917443:ACU917452 AMQ917443:AMQ917452 AWM917443:AWM917452 BGI917443:BGI917452 BQE917443:BQE917452 CAA917443:CAA917452 CJW917443:CJW917452 CTS917443:CTS917452 DDO917443:DDO917452 DNK917443:DNK917452 DXG917443:DXG917452 EHC917443:EHC917452 EQY917443:EQY917452 FAU917443:FAU917452 FKQ917443:FKQ917452 FUM917443:FUM917452 GEI917443:GEI917452 GOE917443:GOE917452 GYA917443:GYA917452 HHW917443:HHW917452 HRS917443:HRS917452 IBO917443:IBO917452 ILK917443:ILK917452 IVG917443:IVG917452 JFC917443:JFC917452 JOY917443:JOY917452 JYU917443:JYU917452 KIQ917443:KIQ917452 KSM917443:KSM917452 LCI917443:LCI917452 LME917443:LME917452 LWA917443:LWA917452 MFW917443:MFW917452 MPS917443:MPS917452 MZO917443:MZO917452 NJK917443:NJK917452 NTG917443:NTG917452 ODC917443:ODC917452 OMY917443:OMY917452 OWU917443:OWU917452 PGQ917443:PGQ917452 PQM917443:PQM917452 QAI917443:QAI917452 QKE917443:QKE917452 QUA917443:QUA917452 RDW917443:RDW917452 RNS917443:RNS917452 RXO917443:RXO917452 SHK917443:SHK917452 SRG917443:SRG917452 TBC917443:TBC917452 TKY917443:TKY917452 TUU917443:TUU917452 UEQ917443:UEQ917452 UOM917443:UOM917452 UYI917443:UYI917452 VIE917443:VIE917452 VSA917443:VSA917452 WBW917443:WBW917452 WLS917443:WLS917452 WVO917443:WVO917452 JC982979:JC982988 SY982979:SY982988 ACU982979:ACU982988 AMQ982979:AMQ982988 AWM982979:AWM982988 BGI982979:BGI982988 BQE982979:BQE982988 CAA982979:CAA982988 CJW982979:CJW982988 CTS982979:CTS982988 DDO982979:DDO982988 DNK982979:DNK982988 DXG982979:DXG982988 EHC982979:EHC982988 EQY982979:EQY982988 FAU982979:FAU982988 FKQ982979:FKQ982988 FUM982979:FUM982988 GEI982979:GEI982988 GOE982979:GOE982988 GYA982979:GYA982988 HHW982979:HHW982988 HRS982979:HRS982988 IBO982979:IBO982988 ILK982979:ILK982988 IVG982979:IVG982988 JFC982979:JFC982988 JOY982979:JOY982988 JYU982979:JYU982988 KIQ982979:KIQ982988 KSM982979:KSM982988 LCI982979:LCI982988 LME982979:LME982988 LWA982979:LWA982988 MFW982979:MFW982988 MPS982979:MPS982988 MZO982979:MZO982988 NJK982979:NJK982988 NTG982979:NTG982988 ODC982979:ODC982988 OMY982979:OMY982988 OWU982979:OWU982988 PGQ982979:PGQ982988 PQM982979:PQM982988 QAI982979:QAI982988 QKE982979:QKE982988 QUA982979:QUA982988 RDW982979:RDW982988 RNS982979:RNS982988 RXO982979:RXO982988 SHK982979:SHK982988 SRG982979:SRG982988 TBC982979:TBC982988 TKY982979:TKY982988 TUU982979:TUU982988 UEQ982979:UEQ982988 UOM982979:UOM982988 UYI982979:UYI982988 VIE982979:VIE982988 VSA982979:VSA982988 WBW982979:WBW982988 WLS982979:WLS982988 WVO982979:WVO982988 JH65492 TD65492 ACZ65492 AMV65492 AWR65492 BGN65492 BQJ65492 CAF65492 CKB65492 CTX65492 DDT65492 DNP65492 DXL65492 EHH65492 ERD65492 FAZ65492 FKV65492 FUR65492 GEN65492 GOJ65492 GYF65492 HIB65492 HRX65492 IBT65492 ILP65492 IVL65492 JFH65492 JPD65492 JYZ65492 KIV65492 KSR65492 LCN65492 LMJ65492 LWF65492 MGB65492 MPX65492 MZT65492 NJP65492 NTL65492 ODH65492 OND65492 OWZ65492 PGV65492 PQR65492 QAN65492 QKJ65492 QUF65492 REB65492 RNX65492 RXT65492 SHP65492 SRL65492 TBH65492 TLD65492 TUZ65492 UEV65492 UOR65492 UYN65492 VIJ65492 VSF65492 WCB65492 WLX65492 WVT65492 JH131028 TD131028 ACZ131028 AMV131028 AWR131028 BGN131028 BQJ131028 CAF131028 CKB131028 CTX131028 DDT131028 DNP131028 DXL131028 EHH131028 ERD131028 FAZ131028 FKV131028 FUR131028 GEN131028 GOJ131028 GYF131028 HIB131028 HRX131028 IBT131028 ILP131028 IVL131028 JFH131028 JPD131028 JYZ131028 KIV131028 KSR131028 LCN131028 LMJ131028 LWF131028 MGB131028 MPX131028 MZT131028 NJP131028 NTL131028 ODH131028 OND131028 OWZ131028 PGV131028 PQR131028 QAN131028 QKJ131028 QUF131028 REB131028 RNX131028 RXT131028 SHP131028 SRL131028 TBH131028 TLD131028 TUZ131028 UEV131028 UOR131028 UYN131028 VIJ131028 VSF131028 WCB131028 WLX131028 WVT131028 JH196564 TD196564 ACZ196564 AMV196564 AWR196564 BGN196564 BQJ196564 CAF196564 CKB196564 CTX196564 DDT196564 DNP196564 DXL196564 EHH196564 ERD196564 FAZ196564 FKV196564 FUR196564 GEN196564 GOJ196564 GYF196564 HIB196564 HRX196564 IBT196564 ILP196564 IVL196564 JFH196564 JPD196564 JYZ196564 KIV196564 KSR196564 LCN196564 LMJ196564 LWF196564 MGB196564 MPX196564 MZT196564 NJP196564 NTL196564 ODH196564 OND196564 OWZ196564 PGV196564 PQR196564 QAN196564 QKJ196564 QUF196564 REB196564 RNX196564 RXT196564 SHP196564 SRL196564 TBH196564 TLD196564 TUZ196564 UEV196564 UOR196564 UYN196564 VIJ196564 VSF196564 WCB196564 WLX196564 WVT196564 JH262100 TD262100 ACZ262100 AMV262100 AWR262100 BGN262100 BQJ262100 CAF262100 CKB262100 CTX262100 DDT262100 DNP262100 DXL262100 EHH262100 ERD262100 FAZ262100 FKV262100 FUR262100 GEN262100 GOJ262100 GYF262100 HIB262100 HRX262100 IBT262100 ILP262100 IVL262100 JFH262100 JPD262100 JYZ262100 KIV262100 KSR262100 LCN262100 LMJ262100 LWF262100 MGB262100 MPX262100 MZT262100 NJP262100 NTL262100 ODH262100 OND262100 OWZ262100 PGV262100 PQR262100 QAN262100 QKJ262100 QUF262100 REB262100 RNX262100 RXT262100 SHP262100 SRL262100 TBH262100 TLD262100 TUZ262100 UEV262100 UOR262100 UYN262100 VIJ262100 VSF262100 WCB262100 WLX262100 WVT262100 JH327636 TD327636 ACZ327636 AMV327636 AWR327636 BGN327636 BQJ327636 CAF327636 CKB327636 CTX327636 DDT327636 DNP327636 DXL327636 EHH327636 ERD327636 FAZ327636 FKV327636 FUR327636 GEN327636 GOJ327636 GYF327636 HIB327636 HRX327636 IBT327636 ILP327636 IVL327636 JFH327636 JPD327636 JYZ327636 KIV327636 KSR327636 LCN327636 LMJ327636 LWF327636 MGB327636 MPX327636 MZT327636 NJP327636 NTL327636 ODH327636 OND327636 OWZ327636 PGV327636 PQR327636 QAN327636 QKJ327636 QUF327636 REB327636 RNX327636 RXT327636 SHP327636 SRL327636 TBH327636 TLD327636 TUZ327636 UEV327636 UOR327636 UYN327636 VIJ327636 VSF327636 WCB327636 WLX327636 WVT327636 JH393172 TD393172 ACZ393172 AMV393172 AWR393172 BGN393172 BQJ393172 CAF393172 CKB393172 CTX393172 DDT393172 DNP393172 DXL393172 EHH393172 ERD393172 FAZ393172 FKV393172 FUR393172 GEN393172 GOJ393172 GYF393172 HIB393172 HRX393172 IBT393172 ILP393172 IVL393172 JFH393172 JPD393172 JYZ393172 KIV393172 KSR393172 LCN393172 LMJ393172 LWF393172 MGB393172 MPX393172 MZT393172 NJP393172 NTL393172 ODH393172 OND393172 OWZ393172 PGV393172 PQR393172 QAN393172 QKJ393172 QUF393172 REB393172 RNX393172 RXT393172 SHP393172 SRL393172 TBH393172 TLD393172 TUZ393172 UEV393172 UOR393172 UYN393172 VIJ393172 VSF393172 WCB393172 WLX393172 WVT393172 JH458708 TD458708 ACZ458708 AMV458708 AWR458708 BGN458708 BQJ458708 CAF458708 CKB458708 CTX458708 DDT458708 DNP458708 DXL458708 EHH458708 ERD458708 FAZ458708 FKV458708 FUR458708 GEN458708 GOJ458708 GYF458708 HIB458708 HRX458708 IBT458708 ILP458708 IVL458708 JFH458708 JPD458708 JYZ458708 KIV458708 KSR458708 LCN458708 LMJ458708 LWF458708 MGB458708 MPX458708 MZT458708 NJP458708 NTL458708 ODH458708 OND458708 OWZ458708 PGV458708 PQR458708 QAN458708 QKJ458708 QUF458708 REB458708 RNX458708 RXT458708 SHP458708 SRL458708 TBH458708 TLD458708 TUZ458708 UEV458708 UOR458708 UYN458708 VIJ458708 VSF458708 WCB458708 WLX458708 WVT458708 JH524244 TD524244 ACZ524244 AMV524244 AWR524244 BGN524244 BQJ524244 CAF524244 CKB524244 CTX524244 DDT524244 DNP524244 DXL524244 EHH524244 ERD524244 FAZ524244 FKV524244 FUR524244 GEN524244 GOJ524244 GYF524244 HIB524244 HRX524244 IBT524244 ILP524244 IVL524244 JFH524244 JPD524244 JYZ524244 KIV524244 KSR524244 LCN524244 LMJ524244 LWF524244 MGB524244 MPX524244 MZT524244 NJP524244 NTL524244 ODH524244 OND524244 OWZ524244 PGV524244 PQR524244 QAN524244 QKJ524244 QUF524244 REB524244 RNX524244 RXT524244 SHP524244 SRL524244 TBH524244 TLD524244 TUZ524244 UEV524244 UOR524244 UYN524244 VIJ524244 VSF524244 WCB524244 WLX524244 WVT524244 JH589780 TD589780 ACZ589780 AMV589780 AWR589780 BGN589780 BQJ589780 CAF589780 CKB589780 CTX589780 DDT589780 DNP589780 DXL589780 EHH589780 ERD589780 FAZ589780 FKV589780 FUR589780 GEN589780 GOJ589780 GYF589780 HIB589780 HRX589780 IBT589780 ILP589780 IVL589780 JFH589780 JPD589780 JYZ589780 KIV589780 KSR589780 LCN589780 LMJ589780 LWF589780 MGB589780 MPX589780 MZT589780 NJP589780 NTL589780 ODH589780 OND589780 OWZ589780 PGV589780 PQR589780 QAN589780 QKJ589780 QUF589780 REB589780 RNX589780 RXT589780 SHP589780 SRL589780 TBH589780 TLD589780 TUZ589780 UEV589780 UOR589780 UYN589780 VIJ589780 VSF589780 WCB589780 WLX589780 WVT589780 JH655316 TD655316 ACZ655316 AMV655316 AWR655316 BGN655316 BQJ655316 CAF655316 CKB655316 CTX655316 DDT655316 DNP655316 DXL655316 EHH655316 ERD655316 FAZ655316 FKV655316 FUR655316 GEN655316 GOJ655316 GYF655316 HIB655316 HRX655316 IBT655316 ILP655316 IVL655316 JFH655316 JPD655316 JYZ655316 KIV655316 KSR655316 LCN655316 LMJ655316 LWF655316 MGB655316 MPX655316 MZT655316 NJP655316 NTL655316 ODH655316 OND655316 OWZ655316 PGV655316 PQR655316 QAN655316 QKJ655316 QUF655316 REB655316 RNX655316 RXT655316 SHP655316 SRL655316 TBH655316 TLD655316 TUZ655316 UEV655316 UOR655316 UYN655316 VIJ655316 VSF655316 WCB655316 WLX655316 WVT655316 JH720852 TD720852 ACZ720852 AMV720852 AWR720852 BGN720852 BQJ720852 CAF720852 CKB720852 CTX720852 DDT720852 DNP720852 DXL720852 EHH720852 ERD720852 FAZ720852 FKV720852 FUR720852 GEN720852 GOJ720852 GYF720852 HIB720852 HRX720852 IBT720852 ILP720852 IVL720852 JFH720852 JPD720852 JYZ720852 KIV720852 KSR720852 LCN720852 LMJ720852 LWF720852 MGB720852 MPX720852 MZT720852 NJP720852 NTL720852 ODH720852 OND720852 OWZ720852 PGV720852 PQR720852 QAN720852 QKJ720852 QUF720852 REB720852 RNX720852 RXT720852 SHP720852 SRL720852 TBH720852 TLD720852 TUZ720852 UEV720852 UOR720852 UYN720852 VIJ720852 VSF720852 WCB720852 WLX720852 WVT720852 JH786388 TD786388 ACZ786388 AMV786388 AWR786388 BGN786388 BQJ786388 CAF786388 CKB786388 CTX786388 DDT786388 DNP786388 DXL786388 EHH786388 ERD786388 FAZ786388 FKV786388 FUR786388 GEN786388 GOJ786388 GYF786388 HIB786388 HRX786388 IBT786388 ILP786388 IVL786388 JFH786388 JPD786388 JYZ786388 KIV786388 KSR786388 LCN786388 LMJ786388 LWF786388 MGB786388 MPX786388 MZT786388 NJP786388 NTL786388 ODH786388 OND786388 OWZ786388 PGV786388 PQR786388 QAN786388 QKJ786388 QUF786388 REB786388 RNX786388 RXT786388 SHP786388 SRL786388 TBH786388 TLD786388 TUZ786388 UEV786388 UOR786388 UYN786388 VIJ786388 VSF786388 WCB786388 WLX786388 WVT786388 JH851924 TD851924 ACZ851924 AMV851924 AWR851924 BGN851924 BQJ851924 CAF851924 CKB851924 CTX851924 DDT851924 DNP851924 DXL851924 EHH851924 ERD851924 FAZ851924 FKV851924 FUR851924 GEN851924 GOJ851924 GYF851924 HIB851924 HRX851924 IBT851924 ILP851924 IVL851924 JFH851924 JPD851924 JYZ851924 KIV851924 KSR851924 LCN851924 LMJ851924 LWF851924 MGB851924 MPX851924 MZT851924 NJP851924 NTL851924 ODH851924 OND851924 OWZ851924 PGV851924 PQR851924 QAN851924 QKJ851924 QUF851924 REB851924 RNX851924 RXT851924 SHP851924 SRL851924 TBH851924 TLD851924 TUZ851924 UEV851924 UOR851924 UYN851924 VIJ851924 VSF851924 WCB851924 WLX851924 WVT851924 JH917460 TD917460 ACZ917460 AMV917460 AWR917460 BGN917460 BQJ917460 CAF917460 CKB917460 CTX917460 DDT917460 DNP917460 DXL917460 EHH917460 ERD917460 FAZ917460 FKV917460 FUR917460 GEN917460 GOJ917460 GYF917460 HIB917460 HRX917460 IBT917460 ILP917460 IVL917460 JFH917460 JPD917460 JYZ917460 KIV917460 KSR917460 LCN917460 LMJ917460 LWF917460 MGB917460 MPX917460 MZT917460 NJP917460 NTL917460 ODH917460 OND917460 OWZ917460 PGV917460 PQR917460 QAN917460 QKJ917460 QUF917460 REB917460 RNX917460 RXT917460 SHP917460 SRL917460 TBH917460 TLD917460 TUZ917460 UEV917460 UOR917460 UYN917460 VIJ917460 VSF917460 WCB917460 WLX917460 WVT917460 JH982996 TD982996 ACZ982996 AMV982996 AWR982996 BGN982996 BQJ982996 CAF982996 CKB982996 CTX982996 DDT982996 DNP982996 DXL982996 EHH982996 ERD982996 FAZ982996 FKV982996 FUR982996 GEN982996 GOJ982996 GYF982996 HIB982996 HRX982996 IBT982996 ILP982996 IVL982996 JFH982996 JPD982996 JYZ982996 KIV982996 KSR982996 LCN982996 LMJ982996 LWF982996 MGB982996 MPX982996 MZT982996 NJP982996 NTL982996 ODH982996 OND982996 OWZ982996 PGV982996 PQR982996 QAN982996 QKJ982996 QUF982996 REB982996 RNX982996 RXT982996 SHP982996 SRL982996 TBH982996 TLD982996 TUZ982996 UEV982996 UOR982996 UYN982996 VIJ982996 VSF982996 WCB982996 WLX982996">
      <formula1>1</formula1>
    </dataValidation>
    <dataValidation type="whole" operator="greaterThanOrEqual" allowBlank="1" showInputMessage="1" showErrorMessage="1" sqref="WVT982980:WVT982982 O65496:O65524 O982980:O982982 O917444:O917446 O851908:O851910 O786372:O786374 O720836:O720838 O655300:O655302 O589764:O589766 O524228:O524230 O458692:O458694 O393156:O393158 O327620:O327622 O262084:O262086 O196548:O196550 O131012:O131014 O65476:O65478 O982976:O982977 O917440:O917441 O851904:O851905 O786368:O786369 O720832:O720833 O655296:O655297 O589760:O589761 O524224:O524225 O458688:O458689 O393152:O393153 O327616:O327617 O262080:O262081 O196544:O196545 O131008:O131009 O65472:O65473 O982967:O982971 O917431:O917435 O851895:O851899 O786359:O786363 O720823:O720827 O655287:O655291 O589751:O589755 O524215:O524219 O458679:O458683 O393143:O393147 O327607:O327611 O262071:O262075 O196535:O196539 O130999:O131003 O65463:O65467 O982991:O982994 O917455:O917458 O851919:O851922 O786383:O786386 O720847:O720850 O655311:O655314 O589775:O589778 O524239:O524242 O458703:O458706 O393167:O393170 O327631:O327634 O262095:O262098 O196559:O196562 O131023:O131026 O65487:O65490 O983000:O983028 O917464:O917492 O851928:O851956 O786392:O786420 O720856:O720884 O655320:O655348 O589784:O589812 O524248:O524276 O458712:O458740 O393176:O393204 O327640:O327668 O262104:O262132 O196568:O196596 O131032:O131060 JH65496:JH65524 TD65496:TD65524 ACZ65496:ACZ65524 AMV65496:AMV65524 AWR65496:AWR65524 BGN65496:BGN65524 BQJ65496:BQJ65524 CAF65496:CAF65524 CKB65496:CKB65524 CTX65496:CTX65524 DDT65496:DDT65524 DNP65496:DNP65524 DXL65496:DXL65524 EHH65496:EHH65524 ERD65496:ERD65524 FAZ65496:FAZ65524 FKV65496:FKV65524 FUR65496:FUR65524 GEN65496:GEN65524 GOJ65496:GOJ65524 GYF65496:GYF65524 HIB65496:HIB65524 HRX65496:HRX65524 IBT65496:IBT65524 ILP65496:ILP65524 IVL65496:IVL65524 JFH65496:JFH65524 JPD65496:JPD65524 JYZ65496:JYZ65524 KIV65496:KIV65524 KSR65496:KSR65524 LCN65496:LCN65524 LMJ65496:LMJ65524 LWF65496:LWF65524 MGB65496:MGB65524 MPX65496:MPX65524 MZT65496:MZT65524 NJP65496:NJP65524 NTL65496:NTL65524 ODH65496:ODH65524 OND65496:OND65524 OWZ65496:OWZ65524 PGV65496:PGV65524 PQR65496:PQR65524 QAN65496:QAN65524 QKJ65496:QKJ65524 QUF65496:QUF65524 REB65496:REB65524 RNX65496:RNX65524 RXT65496:RXT65524 SHP65496:SHP65524 SRL65496:SRL65524 TBH65496:TBH65524 TLD65496:TLD65524 TUZ65496:TUZ65524 UEV65496:UEV65524 UOR65496:UOR65524 UYN65496:UYN65524 VIJ65496:VIJ65524 VSF65496:VSF65524 WCB65496:WCB65524 WLX65496:WLX65524 WVT65496:WVT65524 JH131032:JH131060 TD131032:TD131060 ACZ131032:ACZ131060 AMV131032:AMV131060 AWR131032:AWR131060 BGN131032:BGN131060 BQJ131032:BQJ131060 CAF131032:CAF131060 CKB131032:CKB131060 CTX131032:CTX131060 DDT131032:DDT131060 DNP131032:DNP131060 DXL131032:DXL131060 EHH131032:EHH131060 ERD131032:ERD131060 FAZ131032:FAZ131060 FKV131032:FKV131060 FUR131032:FUR131060 GEN131032:GEN131060 GOJ131032:GOJ131060 GYF131032:GYF131060 HIB131032:HIB131060 HRX131032:HRX131060 IBT131032:IBT131060 ILP131032:ILP131060 IVL131032:IVL131060 JFH131032:JFH131060 JPD131032:JPD131060 JYZ131032:JYZ131060 KIV131032:KIV131060 KSR131032:KSR131060 LCN131032:LCN131060 LMJ131032:LMJ131060 LWF131032:LWF131060 MGB131032:MGB131060 MPX131032:MPX131060 MZT131032:MZT131060 NJP131032:NJP131060 NTL131032:NTL131060 ODH131032:ODH131060 OND131032:OND131060 OWZ131032:OWZ131060 PGV131032:PGV131060 PQR131032:PQR131060 QAN131032:QAN131060 QKJ131032:QKJ131060 QUF131032:QUF131060 REB131032:REB131060 RNX131032:RNX131060 RXT131032:RXT131060 SHP131032:SHP131060 SRL131032:SRL131060 TBH131032:TBH131060 TLD131032:TLD131060 TUZ131032:TUZ131060 UEV131032:UEV131060 UOR131032:UOR131060 UYN131032:UYN131060 VIJ131032:VIJ131060 VSF131032:VSF131060 WCB131032:WCB131060 WLX131032:WLX131060 WVT131032:WVT131060 JH196568:JH196596 TD196568:TD196596 ACZ196568:ACZ196596 AMV196568:AMV196596 AWR196568:AWR196596 BGN196568:BGN196596 BQJ196568:BQJ196596 CAF196568:CAF196596 CKB196568:CKB196596 CTX196568:CTX196596 DDT196568:DDT196596 DNP196568:DNP196596 DXL196568:DXL196596 EHH196568:EHH196596 ERD196568:ERD196596 FAZ196568:FAZ196596 FKV196568:FKV196596 FUR196568:FUR196596 GEN196568:GEN196596 GOJ196568:GOJ196596 GYF196568:GYF196596 HIB196568:HIB196596 HRX196568:HRX196596 IBT196568:IBT196596 ILP196568:ILP196596 IVL196568:IVL196596 JFH196568:JFH196596 JPD196568:JPD196596 JYZ196568:JYZ196596 KIV196568:KIV196596 KSR196568:KSR196596 LCN196568:LCN196596 LMJ196568:LMJ196596 LWF196568:LWF196596 MGB196568:MGB196596 MPX196568:MPX196596 MZT196568:MZT196596 NJP196568:NJP196596 NTL196568:NTL196596 ODH196568:ODH196596 OND196568:OND196596 OWZ196568:OWZ196596 PGV196568:PGV196596 PQR196568:PQR196596 QAN196568:QAN196596 QKJ196568:QKJ196596 QUF196568:QUF196596 REB196568:REB196596 RNX196568:RNX196596 RXT196568:RXT196596 SHP196568:SHP196596 SRL196568:SRL196596 TBH196568:TBH196596 TLD196568:TLD196596 TUZ196568:TUZ196596 UEV196568:UEV196596 UOR196568:UOR196596 UYN196568:UYN196596 VIJ196568:VIJ196596 VSF196568:VSF196596 WCB196568:WCB196596 WLX196568:WLX196596 WVT196568:WVT196596 JH262104:JH262132 TD262104:TD262132 ACZ262104:ACZ262132 AMV262104:AMV262132 AWR262104:AWR262132 BGN262104:BGN262132 BQJ262104:BQJ262132 CAF262104:CAF262132 CKB262104:CKB262132 CTX262104:CTX262132 DDT262104:DDT262132 DNP262104:DNP262132 DXL262104:DXL262132 EHH262104:EHH262132 ERD262104:ERD262132 FAZ262104:FAZ262132 FKV262104:FKV262132 FUR262104:FUR262132 GEN262104:GEN262132 GOJ262104:GOJ262132 GYF262104:GYF262132 HIB262104:HIB262132 HRX262104:HRX262132 IBT262104:IBT262132 ILP262104:ILP262132 IVL262104:IVL262132 JFH262104:JFH262132 JPD262104:JPD262132 JYZ262104:JYZ262132 KIV262104:KIV262132 KSR262104:KSR262132 LCN262104:LCN262132 LMJ262104:LMJ262132 LWF262104:LWF262132 MGB262104:MGB262132 MPX262104:MPX262132 MZT262104:MZT262132 NJP262104:NJP262132 NTL262104:NTL262132 ODH262104:ODH262132 OND262104:OND262132 OWZ262104:OWZ262132 PGV262104:PGV262132 PQR262104:PQR262132 QAN262104:QAN262132 QKJ262104:QKJ262132 QUF262104:QUF262132 REB262104:REB262132 RNX262104:RNX262132 RXT262104:RXT262132 SHP262104:SHP262132 SRL262104:SRL262132 TBH262104:TBH262132 TLD262104:TLD262132 TUZ262104:TUZ262132 UEV262104:UEV262132 UOR262104:UOR262132 UYN262104:UYN262132 VIJ262104:VIJ262132 VSF262104:VSF262132 WCB262104:WCB262132 WLX262104:WLX262132 WVT262104:WVT262132 JH327640:JH327668 TD327640:TD327668 ACZ327640:ACZ327668 AMV327640:AMV327668 AWR327640:AWR327668 BGN327640:BGN327668 BQJ327640:BQJ327668 CAF327640:CAF327668 CKB327640:CKB327668 CTX327640:CTX327668 DDT327640:DDT327668 DNP327640:DNP327668 DXL327640:DXL327668 EHH327640:EHH327668 ERD327640:ERD327668 FAZ327640:FAZ327668 FKV327640:FKV327668 FUR327640:FUR327668 GEN327640:GEN327668 GOJ327640:GOJ327668 GYF327640:GYF327668 HIB327640:HIB327668 HRX327640:HRX327668 IBT327640:IBT327668 ILP327640:ILP327668 IVL327640:IVL327668 JFH327640:JFH327668 JPD327640:JPD327668 JYZ327640:JYZ327668 KIV327640:KIV327668 KSR327640:KSR327668 LCN327640:LCN327668 LMJ327640:LMJ327668 LWF327640:LWF327668 MGB327640:MGB327668 MPX327640:MPX327668 MZT327640:MZT327668 NJP327640:NJP327668 NTL327640:NTL327668 ODH327640:ODH327668 OND327640:OND327668 OWZ327640:OWZ327668 PGV327640:PGV327668 PQR327640:PQR327668 QAN327640:QAN327668 QKJ327640:QKJ327668 QUF327640:QUF327668 REB327640:REB327668 RNX327640:RNX327668 RXT327640:RXT327668 SHP327640:SHP327668 SRL327640:SRL327668 TBH327640:TBH327668 TLD327640:TLD327668 TUZ327640:TUZ327668 UEV327640:UEV327668 UOR327640:UOR327668 UYN327640:UYN327668 VIJ327640:VIJ327668 VSF327640:VSF327668 WCB327640:WCB327668 WLX327640:WLX327668 WVT327640:WVT327668 JH393176:JH393204 TD393176:TD393204 ACZ393176:ACZ393204 AMV393176:AMV393204 AWR393176:AWR393204 BGN393176:BGN393204 BQJ393176:BQJ393204 CAF393176:CAF393204 CKB393176:CKB393204 CTX393176:CTX393204 DDT393176:DDT393204 DNP393176:DNP393204 DXL393176:DXL393204 EHH393176:EHH393204 ERD393176:ERD393204 FAZ393176:FAZ393204 FKV393176:FKV393204 FUR393176:FUR393204 GEN393176:GEN393204 GOJ393176:GOJ393204 GYF393176:GYF393204 HIB393176:HIB393204 HRX393176:HRX393204 IBT393176:IBT393204 ILP393176:ILP393204 IVL393176:IVL393204 JFH393176:JFH393204 JPD393176:JPD393204 JYZ393176:JYZ393204 KIV393176:KIV393204 KSR393176:KSR393204 LCN393176:LCN393204 LMJ393176:LMJ393204 LWF393176:LWF393204 MGB393176:MGB393204 MPX393176:MPX393204 MZT393176:MZT393204 NJP393176:NJP393204 NTL393176:NTL393204 ODH393176:ODH393204 OND393176:OND393204 OWZ393176:OWZ393204 PGV393176:PGV393204 PQR393176:PQR393204 QAN393176:QAN393204 QKJ393176:QKJ393204 QUF393176:QUF393204 REB393176:REB393204 RNX393176:RNX393204 RXT393176:RXT393204 SHP393176:SHP393204 SRL393176:SRL393204 TBH393176:TBH393204 TLD393176:TLD393204 TUZ393176:TUZ393204 UEV393176:UEV393204 UOR393176:UOR393204 UYN393176:UYN393204 VIJ393176:VIJ393204 VSF393176:VSF393204 WCB393176:WCB393204 WLX393176:WLX393204 WVT393176:WVT393204 JH458712:JH458740 TD458712:TD458740 ACZ458712:ACZ458740 AMV458712:AMV458740 AWR458712:AWR458740 BGN458712:BGN458740 BQJ458712:BQJ458740 CAF458712:CAF458740 CKB458712:CKB458740 CTX458712:CTX458740 DDT458712:DDT458740 DNP458712:DNP458740 DXL458712:DXL458740 EHH458712:EHH458740 ERD458712:ERD458740 FAZ458712:FAZ458740 FKV458712:FKV458740 FUR458712:FUR458740 GEN458712:GEN458740 GOJ458712:GOJ458740 GYF458712:GYF458740 HIB458712:HIB458740 HRX458712:HRX458740 IBT458712:IBT458740 ILP458712:ILP458740 IVL458712:IVL458740 JFH458712:JFH458740 JPD458712:JPD458740 JYZ458712:JYZ458740 KIV458712:KIV458740 KSR458712:KSR458740 LCN458712:LCN458740 LMJ458712:LMJ458740 LWF458712:LWF458740 MGB458712:MGB458740 MPX458712:MPX458740 MZT458712:MZT458740 NJP458712:NJP458740 NTL458712:NTL458740 ODH458712:ODH458740 OND458712:OND458740 OWZ458712:OWZ458740 PGV458712:PGV458740 PQR458712:PQR458740 QAN458712:QAN458740 QKJ458712:QKJ458740 QUF458712:QUF458740 REB458712:REB458740 RNX458712:RNX458740 RXT458712:RXT458740 SHP458712:SHP458740 SRL458712:SRL458740 TBH458712:TBH458740 TLD458712:TLD458740 TUZ458712:TUZ458740 UEV458712:UEV458740 UOR458712:UOR458740 UYN458712:UYN458740 VIJ458712:VIJ458740 VSF458712:VSF458740 WCB458712:WCB458740 WLX458712:WLX458740 WVT458712:WVT458740 JH524248:JH524276 TD524248:TD524276 ACZ524248:ACZ524276 AMV524248:AMV524276 AWR524248:AWR524276 BGN524248:BGN524276 BQJ524248:BQJ524276 CAF524248:CAF524276 CKB524248:CKB524276 CTX524248:CTX524276 DDT524248:DDT524276 DNP524248:DNP524276 DXL524248:DXL524276 EHH524248:EHH524276 ERD524248:ERD524276 FAZ524248:FAZ524276 FKV524248:FKV524276 FUR524248:FUR524276 GEN524248:GEN524276 GOJ524248:GOJ524276 GYF524248:GYF524276 HIB524248:HIB524276 HRX524248:HRX524276 IBT524248:IBT524276 ILP524248:ILP524276 IVL524248:IVL524276 JFH524248:JFH524276 JPD524248:JPD524276 JYZ524248:JYZ524276 KIV524248:KIV524276 KSR524248:KSR524276 LCN524248:LCN524276 LMJ524248:LMJ524276 LWF524248:LWF524276 MGB524248:MGB524276 MPX524248:MPX524276 MZT524248:MZT524276 NJP524248:NJP524276 NTL524248:NTL524276 ODH524248:ODH524276 OND524248:OND524276 OWZ524248:OWZ524276 PGV524248:PGV524276 PQR524248:PQR524276 QAN524248:QAN524276 QKJ524248:QKJ524276 QUF524248:QUF524276 REB524248:REB524276 RNX524248:RNX524276 RXT524248:RXT524276 SHP524248:SHP524276 SRL524248:SRL524276 TBH524248:TBH524276 TLD524248:TLD524276 TUZ524248:TUZ524276 UEV524248:UEV524276 UOR524248:UOR524276 UYN524248:UYN524276 VIJ524248:VIJ524276 VSF524248:VSF524276 WCB524248:WCB524276 WLX524248:WLX524276 WVT524248:WVT524276 JH589784:JH589812 TD589784:TD589812 ACZ589784:ACZ589812 AMV589784:AMV589812 AWR589784:AWR589812 BGN589784:BGN589812 BQJ589784:BQJ589812 CAF589784:CAF589812 CKB589784:CKB589812 CTX589784:CTX589812 DDT589784:DDT589812 DNP589784:DNP589812 DXL589784:DXL589812 EHH589784:EHH589812 ERD589784:ERD589812 FAZ589784:FAZ589812 FKV589784:FKV589812 FUR589784:FUR589812 GEN589784:GEN589812 GOJ589784:GOJ589812 GYF589784:GYF589812 HIB589784:HIB589812 HRX589784:HRX589812 IBT589784:IBT589812 ILP589784:ILP589812 IVL589784:IVL589812 JFH589784:JFH589812 JPD589784:JPD589812 JYZ589784:JYZ589812 KIV589784:KIV589812 KSR589784:KSR589812 LCN589784:LCN589812 LMJ589784:LMJ589812 LWF589784:LWF589812 MGB589784:MGB589812 MPX589784:MPX589812 MZT589784:MZT589812 NJP589784:NJP589812 NTL589784:NTL589812 ODH589784:ODH589812 OND589784:OND589812 OWZ589784:OWZ589812 PGV589784:PGV589812 PQR589784:PQR589812 QAN589784:QAN589812 QKJ589784:QKJ589812 QUF589784:QUF589812 REB589784:REB589812 RNX589784:RNX589812 RXT589784:RXT589812 SHP589784:SHP589812 SRL589784:SRL589812 TBH589784:TBH589812 TLD589784:TLD589812 TUZ589784:TUZ589812 UEV589784:UEV589812 UOR589784:UOR589812 UYN589784:UYN589812 VIJ589784:VIJ589812 VSF589784:VSF589812 WCB589784:WCB589812 WLX589784:WLX589812 WVT589784:WVT589812 JH655320:JH655348 TD655320:TD655348 ACZ655320:ACZ655348 AMV655320:AMV655348 AWR655320:AWR655348 BGN655320:BGN655348 BQJ655320:BQJ655348 CAF655320:CAF655348 CKB655320:CKB655348 CTX655320:CTX655348 DDT655320:DDT655348 DNP655320:DNP655348 DXL655320:DXL655348 EHH655320:EHH655348 ERD655320:ERD655348 FAZ655320:FAZ655348 FKV655320:FKV655348 FUR655320:FUR655348 GEN655320:GEN655348 GOJ655320:GOJ655348 GYF655320:GYF655348 HIB655320:HIB655348 HRX655320:HRX655348 IBT655320:IBT655348 ILP655320:ILP655348 IVL655320:IVL655348 JFH655320:JFH655348 JPD655320:JPD655348 JYZ655320:JYZ655348 KIV655320:KIV655348 KSR655320:KSR655348 LCN655320:LCN655348 LMJ655320:LMJ655348 LWF655320:LWF655348 MGB655320:MGB655348 MPX655320:MPX655348 MZT655320:MZT655348 NJP655320:NJP655348 NTL655320:NTL655348 ODH655320:ODH655348 OND655320:OND655348 OWZ655320:OWZ655348 PGV655320:PGV655348 PQR655320:PQR655348 QAN655320:QAN655348 QKJ655320:QKJ655348 QUF655320:QUF655348 REB655320:REB655348 RNX655320:RNX655348 RXT655320:RXT655348 SHP655320:SHP655348 SRL655320:SRL655348 TBH655320:TBH655348 TLD655320:TLD655348 TUZ655320:TUZ655348 UEV655320:UEV655348 UOR655320:UOR655348 UYN655320:UYN655348 VIJ655320:VIJ655348 VSF655320:VSF655348 WCB655320:WCB655348 WLX655320:WLX655348 WVT655320:WVT655348 JH720856:JH720884 TD720856:TD720884 ACZ720856:ACZ720884 AMV720856:AMV720884 AWR720856:AWR720884 BGN720856:BGN720884 BQJ720856:BQJ720884 CAF720856:CAF720884 CKB720856:CKB720884 CTX720856:CTX720884 DDT720856:DDT720884 DNP720856:DNP720884 DXL720856:DXL720884 EHH720856:EHH720884 ERD720856:ERD720884 FAZ720856:FAZ720884 FKV720856:FKV720884 FUR720856:FUR720884 GEN720856:GEN720884 GOJ720856:GOJ720884 GYF720856:GYF720884 HIB720856:HIB720884 HRX720856:HRX720884 IBT720856:IBT720884 ILP720856:ILP720884 IVL720856:IVL720884 JFH720856:JFH720884 JPD720856:JPD720884 JYZ720856:JYZ720884 KIV720856:KIV720884 KSR720856:KSR720884 LCN720856:LCN720884 LMJ720856:LMJ720884 LWF720856:LWF720884 MGB720856:MGB720884 MPX720856:MPX720884 MZT720856:MZT720884 NJP720856:NJP720884 NTL720856:NTL720884 ODH720856:ODH720884 OND720856:OND720884 OWZ720856:OWZ720884 PGV720856:PGV720884 PQR720856:PQR720884 QAN720856:QAN720884 QKJ720856:QKJ720884 QUF720856:QUF720884 REB720856:REB720884 RNX720856:RNX720884 RXT720856:RXT720884 SHP720856:SHP720884 SRL720856:SRL720884 TBH720856:TBH720884 TLD720856:TLD720884 TUZ720856:TUZ720884 UEV720856:UEV720884 UOR720856:UOR720884 UYN720856:UYN720884 VIJ720856:VIJ720884 VSF720856:VSF720884 WCB720856:WCB720884 WLX720856:WLX720884 WVT720856:WVT720884 JH786392:JH786420 TD786392:TD786420 ACZ786392:ACZ786420 AMV786392:AMV786420 AWR786392:AWR786420 BGN786392:BGN786420 BQJ786392:BQJ786420 CAF786392:CAF786420 CKB786392:CKB786420 CTX786392:CTX786420 DDT786392:DDT786420 DNP786392:DNP786420 DXL786392:DXL786420 EHH786392:EHH786420 ERD786392:ERD786420 FAZ786392:FAZ786420 FKV786392:FKV786420 FUR786392:FUR786420 GEN786392:GEN786420 GOJ786392:GOJ786420 GYF786392:GYF786420 HIB786392:HIB786420 HRX786392:HRX786420 IBT786392:IBT786420 ILP786392:ILP786420 IVL786392:IVL786420 JFH786392:JFH786420 JPD786392:JPD786420 JYZ786392:JYZ786420 KIV786392:KIV786420 KSR786392:KSR786420 LCN786392:LCN786420 LMJ786392:LMJ786420 LWF786392:LWF786420 MGB786392:MGB786420 MPX786392:MPX786420 MZT786392:MZT786420 NJP786392:NJP786420 NTL786392:NTL786420 ODH786392:ODH786420 OND786392:OND786420 OWZ786392:OWZ786420 PGV786392:PGV786420 PQR786392:PQR786420 QAN786392:QAN786420 QKJ786392:QKJ786420 QUF786392:QUF786420 REB786392:REB786420 RNX786392:RNX786420 RXT786392:RXT786420 SHP786392:SHP786420 SRL786392:SRL786420 TBH786392:TBH786420 TLD786392:TLD786420 TUZ786392:TUZ786420 UEV786392:UEV786420 UOR786392:UOR786420 UYN786392:UYN786420 VIJ786392:VIJ786420 VSF786392:VSF786420 WCB786392:WCB786420 WLX786392:WLX786420 WVT786392:WVT786420 JH851928:JH851956 TD851928:TD851956 ACZ851928:ACZ851956 AMV851928:AMV851956 AWR851928:AWR851956 BGN851928:BGN851956 BQJ851928:BQJ851956 CAF851928:CAF851956 CKB851928:CKB851956 CTX851928:CTX851956 DDT851928:DDT851956 DNP851928:DNP851956 DXL851928:DXL851956 EHH851928:EHH851956 ERD851928:ERD851956 FAZ851928:FAZ851956 FKV851928:FKV851956 FUR851928:FUR851956 GEN851928:GEN851956 GOJ851928:GOJ851956 GYF851928:GYF851956 HIB851928:HIB851956 HRX851928:HRX851956 IBT851928:IBT851956 ILP851928:ILP851956 IVL851928:IVL851956 JFH851928:JFH851956 JPD851928:JPD851956 JYZ851928:JYZ851956 KIV851928:KIV851956 KSR851928:KSR851956 LCN851928:LCN851956 LMJ851928:LMJ851956 LWF851928:LWF851956 MGB851928:MGB851956 MPX851928:MPX851956 MZT851928:MZT851956 NJP851928:NJP851956 NTL851928:NTL851956 ODH851928:ODH851956 OND851928:OND851956 OWZ851928:OWZ851956 PGV851928:PGV851956 PQR851928:PQR851956 QAN851928:QAN851956 QKJ851928:QKJ851956 QUF851928:QUF851956 REB851928:REB851956 RNX851928:RNX851956 RXT851928:RXT851956 SHP851928:SHP851956 SRL851928:SRL851956 TBH851928:TBH851956 TLD851928:TLD851956 TUZ851928:TUZ851956 UEV851928:UEV851956 UOR851928:UOR851956 UYN851928:UYN851956 VIJ851928:VIJ851956 VSF851928:VSF851956 WCB851928:WCB851956 WLX851928:WLX851956 WVT851928:WVT851956 JH917464:JH917492 TD917464:TD917492 ACZ917464:ACZ917492 AMV917464:AMV917492 AWR917464:AWR917492 BGN917464:BGN917492 BQJ917464:BQJ917492 CAF917464:CAF917492 CKB917464:CKB917492 CTX917464:CTX917492 DDT917464:DDT917492 DNP917464:DNP917492 DXL917464:DXL917492 EHH917464:EHH917492 ERD917464:ERD917492 FAZ917464:FAZ917492 FKV917464:FKV917492 FUR917464:FUR917492 GEN917464:GEN917492 GOJ917464:GOJ917492 GYF917464:GYF917492 HIB917464:HIB917492 HRX917464:HRX917492 IBT917464:IBT917492 ILP917464:ILP917492 IVL917464:IVL917492 JFH917464:JFH917492 JPD917464:JPD917492 JYZ917464:JYZ917492 KIV917464:KIV917492 KSR917464:KSR917492 LCN917464:LCN917492 LMJ917464:LMJ917492 LWF917464:LWF917492 MGB917464:MGB917492 MPX917464:MPX917492 MZT917464:MZT917492 NJP917464:NJP917492 NTL917464:NTL917492 ODH917464:ODH917492 OND917464:OND917492 OWZ917464:OWZ917492 PGV917464:PGV917492 PQR917464:PQR917492 QAN917464:QAN917492 QKJ917464:QKJ917492 QUF917464:QUF917492 REB917464:REB917492 RNX917464:RNX917492 RXT917464:RXT917492 SHP917464:SHP917492 SRL917464:SRL917492 TBH917464:TBH917492 TLD917464:TLD917492 TUZ917464:TUZ917492 UEV917464:UEV917492 UOR917464:UOR917492 UYN917464:UYN917492 VIJ917464:VIJ917492 VSF917464:VSF917492 WCB917464:WCB917492 WLX917464:WLX917492 WVT917464:WVT917492 JH983000:JH983028 TD983000:TD983028 ACZ983000:ACZ983028 AMV983000:AMV983028 AWR983000:AWR983028 BGN983000:BGN983028 BQJ983000:BQJ983028 CAF983000:CAF983028 CKB983000:CKB983028 CTX983000:CTX983028 DDT983000:DDT983028 DNP983000:DNP983028 DXL983000:DXL983028 EHH983000:EHH983028 ERD983000:ERD983028 FAZ983000:FAZ983028 FKV983000:FKV983028 FUR983000:FUR983028 GEN983000:GEN983028 GOJ983000:GOJ983028 GYF983000:GYF983028 HIB983000:HIB983028 HRX983000:HRX983028 IBT983000:IBT983028 ILP983000:ILP983028 IVL983000:IVL983028 JFH983000:JFH983028 JPD983000:JPD983028 JYZ983000:JYZ983028 KIV983000:KIV983028 KSR983000:KSR983028 LCN983000:LCN983028 LMJ983000:LMJ983028 LWF983000:LWF983028 MGB983000:MGB983028 MPX983000:MPX983028 MZT983000:MZT983028 NJP983000:NJP983028 NTL983000:NTL983028 ODH983000:ODH983028 OND983000:OND983028 OWZ983000:OWZ983028 PGV983000:PGV983028 PQR983000:PQR983028 QAN983000:QAN983028 QKJ983000:QKJ983028 QUF983000:QUF983028 REB983000:REB983028 RNX983000:RNX983028 RXT983000:RXT983028 SHP983000:SHP983028 SRL983000:SRL983028 TBH983000:TBH983028 TLD983000:TLD983028 TUZ983000:TUZ983028 UEV983000:UEV983028 UOR983000:UOR983028 UYN983000:UYN983028 VIJ983000:VIJ983028 VSF983000:VSF983028 WCB983000:WCB983028 WLX983000:WLX983028 WVT983000:WVT983028 JH65487:JH65490 TD65487:TD65490 ACZ65487:ACZ65490 AMV65487:AMV65490 AWR65487:AWR65490 BGN65487:BGN65490 BQJ65487:BQJ65490 CAF65487:CAF65490 CKB65487:CKB65490 CTX65487:CTX65490 DDT65487:DDT65490 DNP65487:DNP65490 DXL65487:DXL65490 EHH65487:EHH65490 ERD65487:ERD65490 FAZ65487:FAZ65490 FKV65487:FKV65490 FUR65487:FUR65490 GEN65487:GEN65490 GOJ65487:GOJ65490 GYF65487:GYF65490 HIB65487:HIB65490 HRX65487:HRX65490 IBT65487:IBT65490 ILP65487:ILP65490 IVL65487:IVL65490 JFH65487:JFH65490 JPD65487:JPD65490 JYZ65487:JYZ65490 KIV65487:KIV65490 KSR65487:KSR65490 LCN65487:LCN65490 LMJ65487:LMJ65490 LWF65487:LWF65490 MGB65487:MGB65490 MPX65487:MPX65490 MZT65487:MZT65490 NJP65487:NJP65490 NTL65487:NTL65490 ODH65487:ODH65490 OND65487:OND65490 OWZ65487:OWZ65490 PGV65487:PGV65490 PQR65487:PQR65490 QAN65487:QAN65490 QKJ65487:QKJ65490 QUF65487:QUF65490 REB65487:REB65490 RNX65487:RNX65490 RXT65487:RXT65490 SHP65487:SHP65490 SRL65487:SRL65490 TBH65487:TBH65490 TLD65487:TLD65490 TUZ65487:TUZ65490 UEV65487:UEV65490 UOR65487:UOR65490 UYN65487:UYN65490 VIJ65487:VIJ65490 VSF65487:VSF65490 WCB65487:WCB65490 WLX65487:WLX65490 WVT65487:WVT65490 JH131023:JH131026 TD131023:TD131026 ACZ131023:ACZ131026 AMV131023:AMV131026 AWR131023:AWR131026 BGN131023:BGN131026 BQJ131023:BQJ131026 CAF131023:CAF131026 CKB131023:CKB131026 CTX131023:CTX131026 DDT131023:DDT131026 DNP131023:DNP131026 DXL131023:DXL131026 EHH131023:EHH131026 ERD131023:ERD131026 FAZ131023:FAZ131026 FKV131023:FKV131026 FUR131023:FUR131026 GEN131023:GEN131026 GOJ131023:GOJ131026 GYF131023:GYF131026 HIB131023:HIB131026 HRX131023:HRX131026 IBT131023:IBT131026 ILP131023:ILP131026 IVL131023:IVL131026 JFH131023:JFH131026 JPD131023:JPD131026 JYZ131023:JYZ131026 KIV131023:KIV131026 KSR131023:KSR131026 LCN131023:LCN131026 LMJ131023:LMJ131026 LWF131023:LWF131026 MGB131023:MGB131026 MPX131023:MPX131026 MZT131023:MZT131026 NJP131023:NJP131026 NTL131023:NTL131026 ODH131023:ODH131026 OND131023:OND131026 OWZ131023:OWZ131026 PGV131023:PGV131026 PQR131023:PQR131026 QAN131023:QAN131026 QKJ131023:QKJ131026 QUF131023:QUF131026 REB131023:REB131026 RNX131023:RNX131026 RXT131023:RXT131026 SHP131023:SHP131026 SRL131023:SRL131026 TBH131023:TBH131026 TLD131023:TLD131026 TUZ131023:TUZ131026 UEV131023:UEV131026 UOR131023:UOR131026 UYN131023:UYN131026 VIJ131023:VIJ131026 VSF131023:VSF131026 WCB131023:WCB131026 WLX131023:WLX131026 WVT131023:WVT131026 JH196559:JH196562 TD196559:TD196562 ACZ196559:ACZ196562 AMV196559:AMV196562 AWR196559:AWR196562 BGN196559:BGN196562 BQJ196559:BQJ196562 CAF196559:CAF196562 CKB196559:CKB196562 CTX196559:CTX196562 DDT196559:DDT196562 DNP196559:DNP196562 DXL196559:DXL196562 EHH196559:EHH196562 ERD196559:ERD196562 FAZ196559:FAZ196562 FKV196559:FKV196562 FUR196559:FUR196562 GEN196559:GEN196562 GOJ196559:GOJ196562 GYF196559:GYF196562 HIB196559:HIB196562 HRX196559:HRX196562 IBT196559:IBT196562 ILP196559:ILP196562 IVL196559:IVL196562 JFH196559:JFH196562 JPD196559:JPD196562 JYZ196559:JYZ196562 KIV196559:KIV196562 KSR196559:KSR196562 LCN196559:LCN196562 LMJ196559:LMJ196562 LWF196559:LWF196562 MGB196559:MGB196562 MPX196559:MPX196562 MZT196559:MZT196562 NJP196559:NJP196562 NTL196559:NTL196562 ODH196559:ODH196562 OND196559:OND196562 OWZ196559:OWZ196562 PGV196559:PGV196562 PQR196559:PQR196562 QAN196559:QAN196562 QKJ196559:QKJ196562 QUF196559:QUF196562 REB196559:REB196562 RNX196559:RNX196562 RXT196559:RXT196562 SHP196559:SHP196562 SRL196559:SRL196562 TBH196559:TBH196562 TLD196559:TLD196562 TUZ196559:TUZ196562 UEV196559:UEV196562 UOR196559:UOR196562 UYN196559:UYN196562 VIJ196559:VIJ196562 VSF196559:VSF196562 WCB196559:WCB196562 WLX196559:WLX196562 WVT196559:WVT196562 JH262095:JH262098 TD262095:TD262098 ACZ262095:ACZ262098 AMV262095:AMV262098 AWR262095:AWR262098 BGN262095:BGN262098 BQJ262095:BQJ262098 CAF262095:CAF262098 CKB262095:CKB262098 CTX262095:CTX262098 DDT262095:DDT262098 DNP262095:DNP262098 DXL262095:DXL262098 EHH262095:EHH262098 ERD262095:ERD262098 FAZ262095:FAZ262098 FKV262095:FKV262098 FUR262095:FUR262098 GEN262095:GEN262098 GOJ262095:GOJ262098 GYF262095:GYF262098 HIB262095:HIB262098 HRX262095:HRX262098 IBT262095:IBT262098 ILP262095:ILP262098 IVL262095:IVL262098 JFH262095:JFH262098 JPD262095:JPD262098 JYZ262095:JYZ262098 KIV262095:KIV262098 KSR262095:KSR262098 LCN262095:LCN262098 LMJ262095:LMJ262098 LWF262095:LWF262098 MGB262095:MGB262098 MPX262095:MPX262098 MZT262095:MZT262098 NJP262095:NJP262098 NTL262095:NTL262098 ODH262095:ODH262098 OND262095:OND262098 OWZ262095:OWZ262098 PGV262095:PGV262098 PQR262095:PQR262098 QAN262095:QAN262098 QKJ262095:QKJ262098 QUF262095:QUF262098 REB262095:REB262098 RNX262095:RNX262098 RXT262095:RXT262098 SHP262095:SHP262098 SRL262095:SRL262098 TBH262095:TBH262098 TLD262095:TLD262098 TUZ262095:TUZ262098 UEV262095:UEV262098 UOR262095:UOR262098 UYN262095:UYN262098 VIJ262095:VIJ262098 VSF262095:VSF262098 WCB262095:WCB262098 WLX262095:WLX262098 WVT262095:WVT262098 JH327631:JH327634 TD327631:TD327634 ACZ327631:ACZ327634 AMV327631:AMV327634 AWR327631:AWR327634 BGN327631:BGN327634 BQJ327631:BQJ327634 CAF327631:CAF327634 CKB327631:CKB327634 CTX327631:CTX327634 DDT327631:DDT327634 DNP327631:DNP327634 DXL327631:DXL327634 EHH327631:EHH327634 ERD327631:ERD327634 FAZ327631:FAZ327634 FKV327631:FKV327634 FUR327631:FUR327634 GEN327631:GEN327634 GOJ327631:GOJ327634 GYF327631:GYF327634 HIB327631:HIB327634 HRX327631:HRX327634 IBT327631:IBT327634 ILP327631:ILP327634 IVL327631:IVL327634 JFH327631:JFH327634 JPD327631:JPD327634 JYZ327631:JYZ327634 KIV327631:KIV327634 KSR327631:KSR327634 LCN327631:LCN327634 LMJ327631:LMJ327634 LWF327631:LWF327634 MGB327631:MGB327634 MPX327631:MPX327634 MZT327631:MZT327634 NJP327631:NJP327634 NTL327631:NTL327634 ODH327631:ODH327634 OND327631:OND327634 OWZ327631:OWZ327634 PGV327631:PGV327634 PQR327631:PQR327634 QAN327631:QAN327634 QKJ327631:QKJ327634 QUF327631:QUF327634 REB327631:REB327634 RNX327631:RNX327634 RXT327631:RXT327634 SHP327631:SHP327634 SRL327631:SRL327634 TBH327631:TBH327634 TLD327631:TLD327634 TUZ327631:TUZ327634 UEV327631:UEV327634 UOR327631:UOR327634 UYN327631:UYN327634 VIJ327631:VIJ327634 VSF327631:VSF327634 WCB327631:WCB327634 WLX327631:WLX327634 WVT327631:WVT327634 JH393167:JH393170 TD393167:TD393170 ACZ393167:ACZ393170 AMV393167:AMV393170 AWR393167:AWR393170 BGN393167:BGN393170 BQJ393167:BQJ393170 CAF393167:CAF393170 CKB393167:CKB393170 CTX393167:CTX393170 DDT393167:DDT393170 DNP393167:DNP393170 DXL393167:DXL393170 EHH393167:EHH393170 ERD393167:ERD393170 FAZ393167:FAZ393170 FKV393167:FKV393170 FUR393167:FUR393170 GEN393167:GEN393170 GOJ393167:GOJ393170 GYF393167:GYF393170 HIB393167:HIB393170 HRX393167:HRX393170 IBT393167:IBT393170 ILP393167:ILP393170 IVL393167:IVL393170 JFH393167:JFH393170 JPD393167:JPD393170 JYZ393167:JYZ393170 KIV393167:KIV393170 KSR393167:KSR393170 LCN393167:LCN393170 LMJ393167:LMJ393170 LWF393167:LWF393170 MGB393167:MGB393170 MPX393167:MPX393170 MZT393167:MZT393170 NJP393167:NJP393170 NTL393167:NTL393170 ODH393167:ODH393170 OND393167:OND393170 OWZ393167:OWZ393170 PGV393167:PGV393170 PQR393167:PQR393170 QAN393167:QAN393170 QKJ393167:QKJ393170 QUF393167:QUF393170 REB393167:REB393170 RNX393167:RNX393170 RXT393167:RXT393170 SHP393167:SHP393170 SRL393167:SRL393170 TBH393167:TBH393170 TLD393167:TLD393170 TUZ393167:TUZ393170 UEV393167:UEV393170 UOR393167:UOR393170 UYN393167:UYN393170 VIJ393167:VIJ393170 VSF393167:VSF393170 WCB393167:WCB393170 WLX393167:WLX393170 WVT393167:WVT393170 JH458703:JH458706 TD458703:TD458706 ACZ458703:ACZ458706 AMV458703:AMV458706 AWR458703:AWR458706 BGN458703:BGN458706 BQJ458703:BQJ458706 CAF458703:CAF458706 CKB458703:CKB458706 CTX458703:CTX458706 DDT458703:DDT458706 DNP458703:DNP458706 DXL458703:DXL458706 EHH458703:EHH458706 ERD458703:ERD458706 FAZ458703:FAZ458706 FKV458703:FKV458706 FUR458703:FUR458706 GEN458703:GEN458706 GOJ458703:GOJ458706 GYF458703:GYF458706 HIB458703:HIB458706 HRX458703:HRX458706 IBT458703:IBT458706 ILP458703:ILP458706 IVL458703:IVL458706 JFH458703:JFH458706 JPD458703:JPD458706 JYZ458703:JYZ458706 KIV458703:KIV458706 KSR458703:KSR458706 LCN458703:LCN458706 LMJ458703:LMJ458706 LWF458703:LWF458706 MGB458703:MGB458706 MPX458703:MPX458706 MZT458703:MZT458706 NJP458703:NJP458706 NTL458703:NTL458706 ODH458703:ODH458706 OND458703:OND458706 OWZ458703:OWZ458706 PGV458703:PGV458706 PQR458703:PQR458706 QAN458703:QAN458706 QKJ458703:QKJ458706 QUF458703:QUF458706 REB458703:REB458706 RNX458703:RNX458706 RXT458703:RXT458706 SHP458703:SHP458706 SRL458703:SRL458706 TBH458703:TBH458706 TLD458703:TLD458706 TUZ458703:TUZ458706 UEV458703:UEV458706 UOR458703:UOR458706 UYN458703:UYN458706 VIJ458703:VIJ458706 VSF458703:VSF458706 WCB458703:WCB458706 WLX458703:WLX458706 WVT458703:WVT458706 JH524239:JH524242 TD524239:TD524242 ACZ524239:ACZ524242 AMV524239:AMV524242 AWR524239:AWR524242 BGN524239:BGN524242 BQJ524239:BQJ524242 CAF524239:CAF524242 CKB524239:CKB524242 CTX524239:CTX524242 DDT524239:DDT524242 DNP524239:DNP524242 DXL524239:DXL524242 EHH524239:EHH524242 ERD524239:ERD524242 FAZ524239:FAZ524242 FKV524239:FKV524242 FUR524239:FUR524242 GEN524239:GEN524242 GOJ524239:GOJ524242 GYF524239:GYF524242 HIB524239:HIB524242 HRX524239:HRX524242 IBT524239:IBT524242 ILP524239:ILP524242 IVL524239:IVL524242 JFH524239:JFH524242 JPD524239:JPD524242 JYZ524239:JYZ524242 KIV524239:KIV524242 KSR524239:KSR524242 LCN524239:LCN524242 LMJ524239:LMJ524242 LWF524239:LWF524242 MGB524239:MGB524242 MPX524239:MPX524242 MZT524239:MZT524242 NJP524239:NJP524242 NTL524239:NTL524242 ODH524239:ODH524242 OND524239:OND524242 OWZ524239:OWZ524242 PGV524239:PGV524242 PQR524239:PQR524242 QAN524239:QAN524242 QKJ524239:QKJ524242 QUF524239:QUF524242 REB524239:REB524242 RNX524239:RNX524242 RXT524239:RXT524242 SHP524239:SHP524242 SRL524239:SRL524242 TBH524239:TBH524242 TLD524239:TLD524242 TUZ524239:TUZ524242 UEV524239:UEV524242 UOR524239:UOR524242 UYN524239:UYN524242 VIJ524239:VIJ524242 VSF524239:VSF524242 WCB524239:WCB524242 WLX524239:WLX524242 WVT524239:WVT524242 JH589775:JH589778 TD589775:TD589778 ACZ589775:ACZ589778 AMV589775:AMV589778 AWR589775:AWR589778 BGN589775:BGN589778 BQJ589775:BQJ589778 CAF589775:CAF589778 CKB589775:CKB589778 CTX589775:CTX589778 DDT589775:DDT589778 DNP589775:DNP589778 DXL589775:DXL589778 EHH589775:EHH589778 ERD589775:ERD589778 FAZ589775:FAZ589778 FKV589775:FKV589778 FUR589775:FUR589778 GEN589775:GEN589778 GOJ589775:GOJ589778 GYF589775:GYF589778 HIB589775:HIB589778 HRX589775:HRX589778 IBT589775:IBT589778 ILP589775:ILP589778 IVL589775:IVL589778 JFH589775:JFH589778 JPD589775:JPD589778 JYZ589775:JYZ589778 KIV589775:KIV589778 KSR589775:KSR589778 LCN589775:LCN589778 LMJ589775:LMJ589778 LWF589775:LWF589778 MGB589775:MGB589778 MPX589775:MPX589778 MZT589775:MZT589778 NJP589775:NJP589778 NTL589775:NTL589778 ODH589775:ODH589778 OND589775:OND589778 OWZ589775:OWZ589778 PGV589775:PGV589778 PQR589775:PQR589778 QAN589775:QAN589778 QKJ589775:QKJ589778 QUF589775:QUF589778 REB589775:REB589778 RNX589775:RNX589778 RXT589775:RXT589778 SHP589775:SHP589778 SRL589775:SRL589778 TBH589775:TBH589778 TLD589775:TLD589778 TUZ589775:TUZ589778 UEV589775:UEV589778 UOR589775:UOR589778 UYN589775:UYN589778 VIJ589775:VIJ589778 VSF589775:VSF589778 WCB589775:WCB589778 WLX589775:WLX589778 WVT589775:WVT589778 JH655311:JH655314 TD655311:TD655314 ACZ655311:ACZ655314 AMV655311:AMV655314 AWR655311:AWR655314 BGN655311:BGN655314 BQJ655311:BQJ655314 CAF655311:CAF655314 CKB655311:CKB655314 CTX655311:CTX655314 DDT655311:DDT655314 DNP655311:DNP655314 DXL655311:DXL655314 EHH655311:EHH655314 ERD655311:ERD655314 FAZ655311:FAZ655314 FKV655311:FKV655314 FUR655311:FUR655314 GEN655311:GEN655314 GOJ655311:GOJ655314 GYF655311:GYF655314 HIB655311:HIB655314 HRX655311:HRX655314 IBT655311:IBT655314 ILP655311:ILP655314 IVL655311:IVL655314 JFH655311:JFH655314 JPD655311:JPD655314 JYZ655311:JYZ655314 KIV655311:KIV655314 KSR655311:KSR655314 LCN655311:LCN655314 LMJ655311:LMJ655314 LWF655311:LWF655314 MGB655311:MGB655314 MPX655311:MPX655314 MZT655311:MZT655314 NJP655311:NJP655314 NTL655311:NTL655314 ODH655311:ODH655314 OND655311:OND655314 OWZ655311:OWZ655314 PGV655311:PGV655314 PQR655311:PQR655314 QAN655311:QAN655314 QKJ655311:QKJ655314 QUF655311:QUF655314 REB655311:REB655314 RNX655311:RNX655314 RXT655311:RXT655314 SHP655311:SHP655314 SRL655311:SRL655314 TBH655311:TBH655314 TLD655311:TLD655314 TUZ655311:TUZ655314 UEV655311:UEV655314 UOR655311:UOR655314 UYN655311:UYN655314 VIJ655311:VIJ655314 VSF655311:VSF655314 WCB655311:WCB655314 WLX655311:WLX655314 WVT655311:WVT655314 JH720847:JH720850 TD720847:TD720850 ACZ720847:ACZ720850 AMV720847:AMV720850 AWR720847:AWR720850 BGN720847:BGN720850 BQJ720847:BQJ720850 CAF720847:CAF720850 CKB720847:CKB720850 CTX720847:CTX720850 DDT720847:DDT720850 DNP720847:DNP720850 DXL720847:DXL720850 EHH720847:EHH720850 ERD720847:ERD720850 FAZ720847:FAZ720850 FKV720847:FKV720850 FUR720847:FUR720850 GEN720847:GEN720850 GOJ720847:GOJ720850 GYF720847:GYF720850 HIB720847:HIB720850 HRX720847:HRX720850 IBT720847:IBT720850 ILP720847:ILP720850 IVL720847:IVL720850 JFH720847:JFH720850 JPD720847:JPD720850 JYZ720847:JYZ720850 KIV720847:KIV720850 KSR720847:KSR720850 LCN720847:LCN720850 LMJ720847:LMJ720850 LWF720847:LWF720850 MGB720847:MGB720850 MPX720847:MPX720850 MZT720847:MZT720850 NJP720847:NJP720850 NTL720847:NTL720850 ODH720847:ODH720850 OND720847:OND720850 OWZ720847:OWZ720850 PGV720847:PGV720850 PQR720847:PQR720850 QAN720847:QAN720850 QKJ720847:QKJ720850 QUF720847:QUF720850 REB720847:REB720850 RNX720847:RNX720850 RXT720847:RXT720850 SHP720847:SHP720850 SRL720847:SRL720850 TBH720847:TBH720850 TLD720847:TLD720850 TUZ720847:TUZ720850 UEV720847:UEV720850 UOR720847:UOR720850 UYN720847:UYN720850 VIJ720847:VIJ720850 VSF720847:VSF720850 WCB720847:WCB720850 WLX720847:WLX720850 WVT720847:WVT720850 JH786383:JH786386 TD786383:TD786386 ACZ786383:ACZ786386 AMV786383:AMV786386 AWR786383:AWR786386 BGN786383:BGN786386 BQJ786383:BQJ786386 CAF786383:CAF786386 CKB786383:CKB786386 CTX786383:CTX786386 DDT786383:DDT786386 DNP786383:DNP786386 DXL786383:DXL786386 EHH786383:EHH786386 ERD786383:ERD786386 FAZ786383:FAZ786386 FKV786383:FKV786386 FUR786383:FUR786386 GEN786383:GEN786386 GOJ786383:GOJ786386 GYF786383:GYF786386 HIB786383:HIB786386 HRX786383:HRX786386 IBT786383:IBT786386 ILP786383:ILP786386 IVL786383:IVL786386 JFH786383:JFH786386 JPD786383:JPD786386 JYZ786383:JYZ786386 KIV786383:KIV786386 KSR786383:KSR786386 LCN786383:LCN786386 LMJ786383:LMJ786386 LWF786383:LWF786386 MGB786383:MGB786386 MPX786383:MPX786386 MZT786383:MZT786386 NJP786383:NJP786386 NTL786383:NTL786386 ODH786383:ODH786386 OND786383:OND786386 OWZ786383:OWZ786386 PGV786383:PGV786386 PQR786383:PQR786386 QAN786383:QAN786386 QKJ786383:QKJ786386 QUF786383:QUF786386 REB786383:REB786386 RNX786383:RNX786386 RXT786383:RXT786386 SHP786383:SHP786386 SRL786383:SRL786386 TBH786383:TBH786386 TLD786383:TLD786386 TUZ786383:TUZ786386 UEV786383:UEV786386 UOR786383:UOR786386 UYN786383:UYN786386 VIJ786383:VIJ786386 VSF786383:VSF786386 WCB786383:WCB786386 WLX786383:WLX786386 WVT786383:WVT786386 JH851919:JH851922 TD851919:TD851922 ACZ851919:ACZ851922 AMV851919:AMV851922 AWR851919:AWR851922 BGN851919:BGN851922 BQJ851919:BQJ851922 CAF851919:CAF851922 CKB851919:CKB851922 CTX851919:CTX851922 DDT851919:DDT851922 DNP851919:DNP851922 DXL851919:DXL851922 EHH851919:EHH851922 ERD851919:ERD851922 FAZ851919:FAZ851922 FKV851919:FKV851922 FUR851919:FUR851922 GEN851919:GEN851922 GOJ851919:GOJ851922 GYF851919:GYF851922 HIB851919:HIB851922 HRX851919:HRX851922 IBT851919:IBT851922 ILP851919:ILP851922 IVL851919:IVL851922 JFH851919:JFH851922 JPD851919:JPD851922 JYZ851919:JYZ851922 KIV851919:KIV851922 KSR851919:KSR851922 LCN851919:LCN851922 LMJ851919:LMJ851922 LWF851919:LWF851922 MGB851919:MGB851922 MPX851919:MPX851922 MZT851919:MZT851922 NJP851919:NJP851922 NTL851919:NTL851922 ODH851919:ODH851922 OND851919:OND851922 OWZ851919:OWZ851922 PGV851919:PGV851922 PQR851919:PQR851922 QAN851919:QAN851922 QKJ851919:QKJ851922 QUF851919:QUF851922 REB851919:REB851922 RNX851919:RNX851922 RXT851919:RXT851922 SHP851919:SHP851922 SRL851919:SRL851922 TBH851919:TBH851922 TLD851919:TLD851922 TUZ851919:TUZ851922 UEV851919:UEV851922 UOR851919:UOR851922 UYN851919:UYN851922 VIJ851919:VIJ851922 VSF851919:VSF851922 WCB851919:WCB851922 WLX851919:WLX851922 WVT851919:WVT851922 JH917455:JH917458 TD917455:TD917458 ACZ917455:ACZ917458 AMV917455:AMV917458 AWR917455:AWR917458 BGN917455:BGN917458 BQJ917455:BQJ917458 CAF917455:CAF917458 CKB917455:CKB917458 CTX917455:CTX917458 DDT917455:DDT917458 DNP917455:DNP917458 DXL917455:DXL917458 EHH917455:EHH917458 ERD917455:ERD917458 FAZ917455:FAZ917458 FKV917455:FKV917458 FUR917455:FUR917458 GEN917455:GEN917458 GOJ917455:GOJ917458 GYF917455:GYF917458 HIB917455:HIB917458 HRX917455:HRX917458 IBT917455:IBT917458 ILP917455:ILP917458 IVL917455:IVL917458 JFH917455:JFH917458 JPD917455:JPD917458 JYZ917455:JYZ917458 KIV917455:KIV917458 KSR917455:KSR917458 LCN917455:LCN917458 LMJ917455:LMJ917458 LWF917455:LWF917458 MGB917455:MGB917458 MPX917455:MPX917458 MZT917455:MZT917458 NJP917455:NJP917458 NTL917455:NTL917458 ODH917455:ODH917458 OND917455:OND917458 OWZ917455:OWZ917458 PGV917455:PGV917458 PQR917455:PQR917458 QAN917455:QAN917458 QKJ917455:QKJ917458 QUF917455:QUF917458 REB917455:REB917458 RNX917455:RNX917458 RXT917455:RXT917458 SHP917455:SHP917458 SRL917455:SRL917458 TBH917455:TBH917458 TLD917455:TLD917458 TUZ917455:TUZ917458 UEV917455:UEV917458 UOR917455:UOR917458 UYN917455:UYN917458 VIJ917455:VIJ917458 VSF917455:VSF917458 WCB917455:WCB917458 WLX917455:WLX917458 WVT917455:WVT917458 JH982991:JH982994 TD982991:TD982994 ACZ982991:ACZ982994 AMV982991:AMV982994 AWR982991:AWR982994 BGN982991:BGN982994 BQJ982991:BQJ982994 CAF982991:CAF982994 CKB982991:CKB982994 CTX982991:CTX982994 DDT982991:DDT982994 DNP982991:DNP982994 DXL982991:DXL982994 EHH982991:EHH982994 ERD982991:ERD982994 FAZ982991:FAZ982994 FKV982991:FKV982994 FUR982991:FUR982994 GEN982991:GEN982994 GOJ982991:GOJ982994 GYF982991:GYF982994 HIB982991:HIB982994 HRX982991:HRX982994 IBT982991:IBT982994 ILP982991:ILP982994 IVL982991:IVL982994 JFH982991:JFH982994 JPD982991:JPD982994 JYZ982991:JYZ982994 KIV982991:KIV982994 KSR982991:KSR982994 LCN982991:LCN982994 LMJ982991:LMJ982994 LWF982991:LWF982994 MGB982991:MGB982994 MPX982991:MPX982994 MZT982991:MZT982994 NJP982991:NJP982994 NTL982991:NTL982994 ODH982991:ODH982994 OND982991:OND982994 OWZ982991:OWZ982994 PGV982991:PGV982994 PQR982991:PQR982994 QAN982991:QAN982994 QKJ982991:QKJ982994 QUF982991:QUF982994 REB982991:REB982994 RNX982991:RNX982994 RXT982991:RXT982994 SHP982991:SHP982994 SRL982991:SRL982994 TBH982991:TBH982994 TLD982991:TLD982994 TUZ982991:TUZ982994 UEV982991:UEV982994 UOR982991:UOR982994 UYN982991:UYN982994 VIJ982991:VIJ982994 VSF982991:VSF982994 WCB982991:WCB982994 WLX982991:WLX982994 WVT982991:WVT982994 JH65463:JH65467 TD65463:TD65467 ACZ65463:ACZ65467 AMV65463:AMV65467 AWR65463:AWR65467 BGN65463:BGN65467 BQJ65463:BQJ65467 CAF65463:CAF65467 CKB65463:CKB65467 CTX65463:CTX65467 DDT65463:DDT65467 DNP65463:DNP65467 DXL65463:DXL65467 EHH65463:EHH65467 ERD65463:ERD65467 FAZ65463:FAZ65467 FKV65463:FKV65467 FUR65463:FUR65467 GEN65463:GEN65467 GOJ65463:GOJ65467 GYF65463:GYF65467 HIB65463:HIB65467 HRX65463:HRX65467 IBT65463:IBT65467 ILP65463:ILP65467 IVL65463:IVL65467 JFH65463:JFH65467 JPD65463:JPD65467 JYZ65463:JYZ65467 KIV65463:KIV65467 KSR65463:KSR65467 LCN65463:LCN65467 LMJ65463:LMJ65467 LWF65463:LWF65467 MGB65463:MGB65467 MPX65463:MPX65467 MZT65463:MZT65467 NJP65463:NJP65467 NTL65463:NTL65467 ODH65463:ODH65467 OND65463:OND65467 OWZ65463:OWZ65467 PGV65463:PGV65467 PQR65463:PQR65467 QAN65463:QAN65467 QKJ65463:QKJ65467 QUF65463:QUF65467 REB65463:REB65467 RNX65463:RNX65467 RXT65463:RXT65467 SHP65463:SHP65467 SRL65463:SRL65467 TBH65463:TBH65467 TLD65463:TLD65467 TUZ65463:TUZ65467 UEV65463:UEV65467 UOR65463:UOR65467 UYN65463:UYN65467 VIJ65463:VIJ65467 VSF65463:VSF65467 WCB65463:WCB65467 WLX65463:WLX65467 WVT65463:WVT65467 JH130999:JH131003 TD130999:TD131003 ACZ130999:ACZ131003 AMV130999:AMV131003 AWR130999:AWR131003 BGN130999:BGN131003 BQJ130999:BQJ131003 CAF130999:CAF131003 CKB130999:CKB131003 CTX130999:CTX131003 DDT130999:DDT131003 DNP130999:DNP131003 DXL130999:DXL131003 EHH130999:EHH131003 ERD130999:ERD131003 FAZ130999:FAZ131003 FKV130999:FKV131003 FUR130999:FUR131003 GEN130999:GEN131003 GOJ130999:GOJ131003 GYF130999:GYF131003 HIB130999:HIB131003 HRX130999:HRX131003 IBT130999:IBT131003 ILP130999:ILP131003 IVL130999:IVL131003 JFH130999:JFH131003 JPD130999:JPD131003 JYZ130999:JYZ131003 KIV130999:KIV131003 KSR130999:KSR131003 LCN130999:LCN131003 LMJ130999:LMJ131003 LWF130999:LWF131003 MGB130999:MGB131003 MPX130999:MPX131003 MZT130999:MZT131003 NJP130999:NJP131003 NTL130999:NTL131003 ODH130999:ODH131003 OND130999:OND131003 OWZ130999:OWZ131003 PGV130999:PGV131003 PQR130999:PQR131003 QAN130999:QAN131003 QKJ130999:QKJ131003 QUF130999:QUF131003 REB130999:REB131003 RNX130999:RNX131003 RXT130999:RXT131003 SHP130999:SHP131003 SRL130999:SRL131003 TBH130999:TBH131003 TLD130999:TLD131003 TUZ130999:TUZ131003 UEV130999:UEV131003 UOR130999:UOR131003 UYN130999:UYN131003 VIJ130999:VIJ131003 VSF130999:VSF131003 WCB130999:WCB131003 WLX130999:WLX131003 WVT130999:WVT131003 JH196535:JH196539 TD196535:TD196539 ACZ196535:ACZ196539 AMV196535:AMV196539 AWR196535:AWR196539 BGN196535:BGN196539 BQJ196535:BQJ196539 CAF196535:CAF196539 CKB196535:CKB196539 CTX196535:CTX196539 DDT196535:DDT196539 DNP196535:DNP196539 DXL196535:DXL196539 EHH196535:EHH196539 ERD196535:ERD196539 FAZ196535:FAZ196539 FKV196535:FKV196539 FUR196535:FUR196539 GEN196535:GEN196539 GOJ196535:GOJ196539 GYF196535:GYF196539 HIB196535:HIB196539 HRX196535:HRX196539 IBT196535:IBT196539 ILP196535:ILP196539 IVL196535:IVL196539 JFH196535:JFH196539 JPD196535:JPD196539 JYZ196535:JYZ196539 KIV196535:KIV196539 KSR196535:KSR196539 LCN196535:LCN196539 LMJ196535:LMJ196539 LWF196535:LWF196539 MGB196535:MGB196539 MPX196535:MPX196539 MZT196535:MZT196539 NJP196535:NJP196539 NTL196535:NTL196539 ODH196535:ODH196539 OND196535:OND196539 OWZ196535:OWZ196539 PGV196535:PGV196539 PQR196535:PQR196539 QAN196535:QAN196539 QKJ196535:QKJ196539 QUF196535:QUF196539 REB196535:REB196539 RNX196535:RNX196539 RXT196535:RXT196539 SHP196535:SHP196539 SRL196535:SRL196539 TBH196535:TBH196539 TLD196535:TLD196539 TUZ196535:TUZ196539 UEV196535:UEV196539 UOR196535:UOR196539 UYN196535:UYN196539 VIJ196535:VIJ196539 VSF196535:VSF196539 WCB196535:WCB196539 WLX196535:WLX196539 WVT196535:WVT196539 JH262071:JH262075 TD262071:TD262075 ACZ262071:ACZ262075 AMV262071:AMV262075 AWR262071:AWR262075 BGN262071:BGN262075 BQJ262071:BQJ262075 CAF262071:CAF262075 CKB262071:CKB262075 CTX262071:CTX262075 DDT262071:DDT262075 DNP262071:DNP262075 DXL262071:DXL262075 EHH262071:EHH262075 ERD262071:ERD262075 FAZ262071:FAZ262075 FKV262071:FKV262075 FUR262071:FUR262075 GEN262071:GEN262075 GOJ262071:GOJ262075 GYF262071:GYF262075 HIB262071:HIB262075 HRX262071:HRX262075 IBT262071:IBT262075 ILP262071:ILP262075 IVL262071:IVL262075 JFH262071:JFH262075 JPD262071:JPD262075 JYZ262071:JYZ262075 KIV262071:KIV262075 KSR262071:KSR262075 LCN262071:LCN262075 LMJ262071:LMJ262075 LWF262071:LWF262075 MGB262071:MGB262075 MPX262071:MPX262075 MZT262071:MZT262075 NJP262071:NJP262075 NTL262071:NTL262075 ODH262071:ODH262075 OND262071:OND262075 OWZ262071:OWZ262075 PGV262071:PGV262075 PQR262071:PQR262075 QAN262071:QAN262075 QKJ262071:QKJ262075 QUF262071:QUF262075 REB262071:REB262075 RNX262071:RNX262075 RXT262071:RXT262075 SHP262071:SHP262075 SRL262071:SRL262075 TBH262071:TBH262075 TLD262071:TLD262075 TUZ262071:TUZ262075 UEV262071:UEV262075 UOR262071:UOR262075 UYN262071:UYN262075 VIJ262071:VIJ262075 VSF262071:VSF262075 WCB262071:WCB262075 WLX262071:WLX262075 WVT262071:WVT262075 JH327607:JH327611 TD327607:TD327611 ACZ327607:ACZ327611 AMV327607:AMV327611 AWR327607:AWR327611 BGN327607:BGN327611 BQJ327607:BQJ327611 CAF327607:CAF327611 CKB327607:CKB327611 CTX327607:CTX327611 DDT327607:DDT327611 DNP327607:DNP327611 DXL327607:DXL327611 EHH327607:EHH327611 ERD327607:ERD327611 FAZ327607:FAZ327611 FKV327607:FKV327611 FUR327607:FUR327611 GEN327607:GEN327611 GOJ327607:GOJ327611 GYF327607:GYF327611 HIB327607:HIB327611 HRX327607:HRX327611 IBT327607:IBT327611 ILP327607:ILP327611 IVL327607:IVL327611 JFH327607:JFH327611 JPD327607:JPD327611 JYZ327607:JYZ327611 KIV327607:KIV327611 KSR327607:KSR327611 LCN327607:LCN327611 LMJ327607:LMJ327611 LWF327607:LWF327611 MGB327607:MGB327611 MPX327607:MPX327611 MZT327607:MZT327611 NJP327607:NJP327611 NTL327607:NTL327611 ODH327607:ODH327611 OND327607:OND327611 OWZ327607:OWZ327611 PGV327607:PGV327611 PQR327607:PQR327611 QAN327607:QAN327611 QKJ327607:QKJ327611 QUF327607:QUF327611 REB327607:REB327611 RNX327607:RNX327611 RXT327607:RXT327611 SHP327607:SHP327611 SRL327607:SRL327611 TBH327607:TBH327611 TLD327607:TLD327611 TUZ327607:TUZ327611 UEV327607:UEV327611 UOR327607:UOR327611 UYN327607:UYN327611 VIJ327607:VIJ327611 VSF327607:VSF327611 WCB327607:WCB327611 WLX327607:WLX327611 WVT327607:WVT327611 JH393143:JH393147 TD393143:TD393147 ACZ393143:ACZ393147 AMV393143:AMV393147 AWR393143:AWR393147 BGN393143:BGN393147 BQJ393143:BQJ393147 CAF393143:CAF393147 CKB393143:CKB393147 CTX393143:CTX393147 DDT393143:DDT393147 DNP393143:DNP393147 DXL393143:DXL393147 EHH393143:EHH393147 ERD393143:ERD393147 FAZ393143:FAZ393147 FKV393143:FKV393147 FUR393143:FUR393147 GEN393143:GEN393147 GOJ393143:GOJ393147 GYF393143:GYF393147 HIB393143:HIB393147 HRX393143:HRX393147 IBT393143:IBT393147 ILP393143:ILP393147 IVL393143:IVL393147 JFH393143:JFH393147 JPD393143:JPD393147 JYZ393143:JYZ393147 KIV393143:KIV393147 KSR393143:KSR393147 LCN393143:LCN393147 LMJ393143:LMJ393147 LWF393143:LWF393147 MGB393143:MGB393147 MPX393143:MPX393147 MZT393143:MZT393147 NJP393143:NJP393147 NTL393143:NTL393147 ODH393143:ODH393147 OND393143:OND393147 OWZ393143:OWZ393147 PGV393143:PGV393147 PQR393143:PQR393147 QAN393143:QAN393147 QKJ393143:QKJ393147 QUF393143:QUF393147 REB393143:REB393147 RNX393143:RNX393147 RXT393143:RXT393147 SHP393143:SHP393147 SRL393143:SRL393147 TBH393143:TBH393147 TLD393143:TLD393147 TUZ393143:TUZ393147 UEV393143:UEV393147 UOR393143:UOR393147 UYN393143:UYN393147 VIJ393143:VIJ393147 VSF393143:VSF393147 WCB393143:WCB393147 WLX393143:WLX393147 WVT393143:WVT393147 JH458679:JH458683 TD458679:TD458683 ACZ458679:ACZ458683 AMV458679:AMV458683 AWR458679:AWR458683 BGN458679:BGN458683 BQJ458679:BQJ458683 CAF458679:CAF458683 CKB458679:CKB458683 CTX458679:CTX458683 DDT458679:DDT458683 DNP458679:DNP458683 DXL458679:DXL458683 EHH458679:EHH458683 ERD458679:ERD458683 FAZ458679:FAZ458683 FKV458679:FKV458683 FUR458679:FUR458683 GEN458679:GEN458683 GOJ458679:GOJ458683 GYF458679:GYF458683 HIB458679:HIB458683 HRX458679:HRX458683 IBT458679:IBT458683 ILP458679:ILP458683 IVL458679:IVL458683 JFH458679:JFH458683 JPD458679:JPD458683 JYZ458679:JYZ458683 KIV458679:KIV458683 KSR458679:KSR458683 LCN458679:LCN458683 LMJ458679:LMJ458683 LWF458679:LWF458683 MGB458679:MGB458683 MPX458679:MPX458683 MZT458679:MZT458683 NJP458679:NJP458683 NTL458679:NTL458683 ODH458679:ODH458683 OND458679:OND458683 OWZ458679:OWZ458683 PGV458679:PGV458683 PQR458679:PQR458683 QAN458679:QAN458683 QKJ458679:QKJ458683 QUF458679:QUF458683 REB458679:REB458683 RNX458679:RNX458683 RXT458679:RXT458683 SHP458679:SHP458683 SRL458679:SRL458683 TBH458679:TBH458683 TLD458679:TLD458683 TUZ458679:TUZ458683 UEV458679:UEV458683 UOR458679:UOR458683 UYN458679:UYN458683 VIJ458679:VIJ458683 VSF458679:VSF458683 WCB458679:WCB458683 WLX458679:WLX458683 WVT458679:WVT458683 JH524215:JH524219 TD524215:TD524219 ACZ524215:ACZ524219 AMV524215:AMV524219 AWR524215:AWR524219 BGN524215:BGN524219 BQJ524215:BQJ524219 CAF524215:CAF524219 CKB524215:CKB524219 CTX524215:CTX524219 DDT524215:DDT524219 DNP524215:DNP524219 DXL524215:DXL524219 EHH524215:EHH524219 ERD524215:ERD524219 FAZ524215:FAZ524219 FKV524215:FKV524219 FUR524215:FUR524219 GEN524215:GEN524219 GOJ524215:GOJ524219 GYF524215:GYF524219 HIB524215:HIB524219 HRX524215:HRX524219 IBT524215:IBT524219 ILP524215:ILP524219 IVL524215:IVL524219 JFH524215:JFH524219 JPD524215:JPD524219 JYZ524215:JYZ524219 KIV524215:KIV524219 KSR524215:KSR524219 LCN524215:LCN524219 LMJ524215:LMJ524219 LWF524215:LWF524219 MGB524215:MGB524219 MPX524215:MPX524219 MZT524215:MZT524219 NJP524215:NJP524219 NTL524215:NTL524219 ODH524215:ODH524219 OND524215:OND524219 OWZ524215:OWZ524219 PGV524215:PGV524219 PQR524215:PQR524219 QAN524215:QAN524219 QKJ524215:QKJ524219 QUF524215:QUF524219 REB524215:REB524219 RNX524215:RNX524219 RXT524215:RXT524219 SHP524215:SHP524219 SRL524215:SRL524219 TBH524215:TBH524219 TLD524215:TLD524219 TUZ524215:TUZ524219 UEV524215:UEV524219 UOR524215:UOR524219 UYN524215:UYN524219 VIJ524215:VIJ524219 VSF524215:VSF524219 WCB524215:WCB524219 WLX524215:WLX524219 WVT524215:WVT524219 JH589751:JH589755 TD589751:TD589755 ACZ589751:ACZ589755 AMV589751:AMV589755 AWR589751:AWR589755 BGN589751:BGN589755 BQJ589751:BQJ589755 CAF589751:CAF589755 CKB589751:CKB589755 CTX589751:CTX589755 DDT589751:DDT589755 DNP589751:DNP589755 DXL589751:DXL589755 EHH589751:EHH589755 ERD589751:ERD589755 FAZ589751:FAZ589755 FKV589751:FKV589755 FUR589751:FUR589755 GEN589751:GEN589755 GOJ589751:GOJ589755 GYF589751:GYF589755 HIB589751:HIB589755 HRX589751:HRX589755 IBT589751:IBT589755 ILP589751:ILP589755 IVL589751:IVL589755 JFH589751:JFH589755 JPD589751:JPD589755 JYZ589751:JYZ589755 KIV589751:KIV589755 KSR589751:KSR589755 LCN589751:LCN589755 LMJ589751:LMJ589755 LWF589751:LWF589755 MGB589751:MGB589755 MPX589751:MPX589755 MZT589751:MZT589755 NJP589751:NJP589755 NTL589751:NTL589755 ODH589751:ODH589755 OND589751:OND589755 OWZ589751:OWZ589755 PGV589751:PGV589755 PQR589751:PQR589755 QAN589751:QAN589755 QKJ589751:QKJ589755 QUF589751:QUF589755 REB589751:REB589755 RNX589751:RNX589755 RXT589751:RXT589755 SHP589751:SHP589755 SRL589751:SRL589755 TBH589751:TBH589755 TLD589751:TLD589755 TUZ589751:TUZ589755 UEV589751:UEV589755 UOR589751:UOR589755 UYN589751:UYN589755 VIJ589751:VIJ589755 VSF589751:VSF589755 WCB589751:WCB589755 WLX589751:WLX589755 WVT589751:WVT589755 JH655287:JH655291 TD655287:TD655291 ACZ655287:ACZ655291 AMV655287:AMV655291 AWR655287:AWR655291 BGN655287:BGN655291 BQJ655287:BQJ655291 CAF655287:CAF655291 CKB655287:CKB655291 CTX655287:CTX655291 DDT655287:DDT655291 DNP655287:DNP655291 DXL655287:DXL655291 EHH655287:EHH655291 ERD655287:ERD655291 FAZ655287:FAZ655291 FKV655287:FKV655291 FUR655287:FUR655291 GEN655287:GEN655291 GOJ655287:GOJ655291 GYF655287:GYF655291 HIB655287:HIB655291 HRX655287:HRX655291 IBT655287:IBT655291 ILP655287:ILP655291 IVL655287:IVL655291 JFH655287:JFH655291 JPD655287:JPD655291 JYZ655287:JYZ655291 KIV655287:KIV655291 KSR655287:KSR655291 LCN655287:LCN655291 LMJ655287:LMJ655291 LWF655287:LWF655291 MGB655287:MGB655291 MPX655287:MPX655291 MZT655287:MZT655291 NJP655287:NJP655291 NTL655287:NTL655291 ODH655287:ODH655291 OND655287:OND655291 OWZ655287:OWZ655291 PGV655287:PGV655291 PQR655287:PQR655291 QAN655287:QAN655291 QKJ655287:QKJ655291 QUF655287:QUF655291 REB655287:REB655291 RNX655287:RNX655291 RXT655287:RXT655291 SHP655287:SHP655291 SRL655287:SRL655291 TBH655287:TBH655291 TLD655287:TLD655291 TUZ655287:TUZ655291 UEV655287:UEV655291 UOR655287:UOR655291 UYN655287:UYN655291 VIJ655287:VIJ655291 VSF655287:VSF655291 WCB655287:WCB655291 WLX655287:WLX655291 WVT655287:WVT655291 JH720823:JH720827 TD720823:TD720827 ACZ720823:ACZ720827 AMV720823:AMV720827 AWR720823:AWR720827 BGN720823:BGN720827 BQJ720823:BQJ720827 CAF720823:CAF720827 CKB720823:CKB720827 CTX720823:CTX720827 DDT720823:DDT720827 DNP720823:DNP720827 DXL720823:DXL720827 EHH720823:EHH720827 ERD720823:ERD720827 FAZ720823:FAZ720827 FKV720823:FKV720827 FUR720823:FUR720827 GEN720823:GEN720827 GOJ720823:GOJ720827 GYF720823:GYF720827 HIB720823:HIB720827 HRX720823:HRX720827 IBT720823:IBT720827 ILP720823:ILP720827 IVL720823:IVL720827 JFH720823:JFH720827 JPD720823:JPD720827 JYZ720823:JYZ720827 KIV720823:KIV720827 KSR720823:KSR720827 LCN720823:LCN720827 LMJ720823:LMJ720827 LWF720823:LWF720827 MGB720823:MGB720827 MPX720823:MPX720827 MZT720823:MZT720827 NJP720823:NJP720827 NTL720823:NTL720827 ODH720823:ODH720827 OND720823:OND720827 OWZ720823:OWZ720827 PGV720823:PGV720827 PQR720823:PQR720827 QAN720823:QAN720827 QKJ720823:QKJ720827 QUF720823:QUF720827 REB720823:REB720827 RNX720823:RNX720827 RXT720823:RXT720827 SHP720823:SHP720827 SRL720823:SRL720827 TBH720823:TBH720827 TLD720823:TLD720827 TUZ720823:TUZ720827 UEV720823:UEV720827 UOR720823:UOR720827 UYN720823:UYN720827 VIJ720823:VIJ720827 VSF720823:VSF720827 WCB720823:WCB720827 WLX720823:WLX720827 WVT720823:WVT720827 JH786359:JH786363 TD786359:TD786363 ACZ786359:ACZ786363 AMV786359:AMV786363 AWR786359:AWR786363 BGN786359:BGN786363 BQJ786359:BQJ786363 CAF786359:CAF786363 CKB786359:CKB786363 CTX786359:CTX786363 DDT786359:DDT786363 DNP786359:DNP786363 DXL786359:DXL786363 EHH786359:EHH786363 ERD786359:ERD786363 FAZ786359:FAZ786363 FKV786359:FKV786363 FUR786359:FUR786363 GEN786359:GEN786363 GOJ786359:GOJ786363 GYF786359:GYF786363 HIB786359:HIB786363 HRX786359:HRX786363 IBT786359:IBT786363 ILP786359:ILP786363 IVL786359:IVL786363 JFH786359:JFH786363 JPD786359:JPD786363 JYZ786359:JYZ786363 KIV786359:KIV786363 KSR786359:KSR786363 LCN786359:LCN786363 LMJ786359:LMJ786363 LWF786359:LWF786363 MGB786359:MGB786363 MPX786359:MPX786363 MZT786359:MZT786363 NJP786359:NJP786363 NTL786359:NTL786363 ODH786359:ODH786363 OND786359:OND786363 OWZ786359:OWZ786363 PGV786359:PGV786363 PQR786359:PQR786363 QAN786359:QAN786363 QKJ786359:QKJ786363 QUF786359:QUF786363 REB786359:REB786363 RNX786359:RNX786363 RXT786359:RXT786363 SHP786359:SHP786363 SRL786359:SRL786363 TBH786359:TBH786363 TLD786359:TLD786363 TUZ786359:TUZ786363 UEV786359:UEV786363 UOR786359:UOR786363 UYN786359:UYN786363 VIJ786359:VIJ786363 VSF786359:VSF786363 WCB786359:WCB786363 WLX786359:WLX786363 WVT786359:WVT786363 JH851895:JH851899 TD851895:TD851899 ACZ851895:ACZ851899 AMV851895:AMV851899 AWR851895:AWR851899 BGN851895:BGN851899 BQJ851895:BQJ851899 CAF851895:CAF851899 CKB851895:CKB851899 CTX851895:CTX851899 DDT851895:DDT851899 DNP851895:DNP851899 DXL851895:DXL851899 EHH851895:EHH851899 ERD851895:ERD851899 FAZ851895:FAZ851899 FKV851895:FKV851899 FUR851895:FUR851899 GEN851895:GEN851899 GOJ851895:GOJ851899 GYF851895:GYF851899 HIB851895:HIB851899 HRX851895:HRX851899 IBT851895:IBT851899 ILP851895:ILP851899 IVL851895:IVL851899 JFH851895:JFH851899 JPD851895:JPD851899 JYZ851895:JYZ851899 KIV851895:KIV851899 KSR851895:KSR851899 LCN851895:LCN851899 LMJ851895:LMJ851899 LWF851895:LWF851899 MGB851895:MGB851899 MPX851895:MPX851899 MZT851895:MZT851899 NJP851895:NJP851899 NTL851895:NTL851899 ODH851895:ODH851899 OND851895:OND851899 OWZ851895:OWZ851899 PGV851895:PGV851899 PQR851895:PQR851899 QAN851895:QAN851899 QKJ851895:QKJ851899 QUF851895:QUF851899 REB851895:REB851899 RNX851895:RNX851899 RXT851895:RXT851899 SHP851895:SHP851899 SRL851895:SRL851899 TBH851895:TBH851899 TLD851895:TLD851899 TUZ851895:TUZ851899 UEV851895:UEV851899 UOR851895:UOR851899 UYN851895:UYN851899 VIJ851895:VIJ851899 VSF851895:VSF851899 WCB851895:WCB851899 WLX851895:WLX851899 WVT851895:WVT851899 JH917431:JH917435 TD917431:TD917435 ACZ917431:ACZ917435 AMV917431:AMV917435 AWR917431:AWR917435 BGN917431:BGN917435 BQJ917431:BQJ917435 CAF917431:CAF917435 CKB917431:CKB917435 CTX917431:CTX917435 DDT917431:DDT917435 DNP917431:DNP917435 DXL917431:DXL917435 EHH917431:EHH917435 ERD917431:ERD917435 FAZ917431:FAZ917435 FKV917431:FKV917435 FUR917431:FUR917435 GEN917431:GEN917435 GOJ917431:GOJ917435 GYF917431:GYF917435 HIB917431:HIB917435 HRX917431:HRX917435 IBT917431:IBT917435 ILP917431:ILP917435 IVL917431:IVL917435 JFH917431:JFH917435 JPD917431:JPD917435 JYZ917431:JYZ917435 KIV917431:KIV917435 KSR917431:KSR917435 LCN917431:LCN917435 LMJ917431:LMJ917435 LWF917431:LWF917435 MGB917431:MGB917435 MPX917431:MPX917435 MZT917431:MZT917435 NJP917431:NJP917435 NTL917431:NTL917435 ODH917431:ODH917435 OND917431:OND917435 OWZ917431:OWZ917435 PGV917431:PGV917435 PQR917431:PQR917435 QAN917431:QAN917435 QKJ917431:QKJ917435 QUF917431:QUF917435 REB917431:REB917435 RNX917431:RNX917435 RXT917431:RXT917435 SHP917431:SHP917435 SRL917431:SRL917435 TBH917431:TBH917435 TLD917431:TLD917435 TUZ917431:TUZ917435 UEV917431:UEV917435 UOR917431:UOR917435 UYN917431:UYN917435 VIJ917431:VIJ917435 VSF917431:VSF917435 WCB917431:WCB917435 WLX917431:WLX917435 WVT917431:WVT917435 JH982967:JH982971 TD982967:TD982971 ACZ982967:ACZ982971 AMV982967:AMV982971 AWR982967:AWR982971 BGN982967:BGN982971 BQJ982967:BQJ982971 CAF982967:CAF982971 CKB982967:CKB982971 CTX982967:CTX982971 DDT982967:DDT982971 DNP982967:DNP982971 DXL982967:DXL982971 EHH982967:EHH982971 ERD982967:ERD982971 FAZ982967:FAZ982971 FKV982967:FKV982971 FUR982967:FUR982971 GEN982967:GEN982971 GOJ982967:GOJ982971 GYF982967:GYF982971 HIB982967:HIB982971 HRX982967:HRX982971 IBT982967:IBT982971 ILP982967:ILP982971 IVL982967:IVL982971 JFH982967:JFH982971 JPD982967:JPD982971 JYZ982967:JYZ982971 KIV982967:KIV982971 KSR982967:KSR982971 LCN982967:LCN982971 LMJ982967:LMJ982971 LWF982967:LWF982971 MGB982967:MGB982971 MPX982967:MPX982971 MZT982967:MZT982971 NJP982967:NJP982971 NTL982967:NTL982971 ODH982967:ODH982971 OND982967:OND982971 OWZ982967:OWZ982971 PGV982967:PGV982971 PQR982967:PQR982971 QAN982967:QAN982971 QKJ982967:QKJ982971 QUF982967:QUF982971 REB982967:REB982971 RNX982967:RNX982971 RXT982967:RXT982971 SHP982967:SHP982971 SRL982967:SRL982971 TBH982967:TBH982971 TLD982967:TLD982971 TUZ982967:TUZ982971 UEV982967:UEV982971 UOR982967:UOR982971 UYN982967:UYN982971 VIJ982967:VIJ982971 VSF982967:VSF982971 WCB982967:WCB982971 WLX982967:WLX982971 WVT982967:WVT982971 JH65472:JH65473 TD65472:TD65473 ACZ65472:ACZ65473 AMV65472:AMV65473 AWR65472:AWR65473 BGN65472:BGN65473 BQJ65472:BQJ65473 CAF65472:CAF65473 CKB65472:CKB65473 CTX65472:CTX65473 DDT65472:DDT65473 DNP65472:DNP65473 DXL65472:DXL65473 EHH65472:EHH65473 ERD65472:ERD65473 FAZ65472:FAZ65473 FKV65472:FKV65473 FUR65472:FUR65473 GEN65472:GEN65473 GOJ65472:GOJ65473 GYF65472:GYF65473 HIB65472:HIB65473 HRX65472:HRX65473 IBT65472:IBT65473 ILP65472:ILP65473 IVL65472:IVL65473 JFH65472:JFH65473 JPD65472:JPD65473 JYZ65472:JYZ65473 KIV65472:KIV65473 KSR65472:KSR65473 LCN65472:LCN65473 LMJ65472:LMJ65473 LWF65472:LWF65473 MGB65472:MGB65473 MPX65472:MPX65473 MZT65472:MZT65473 NJP65472:NJP65473 NTL65472:NTL65473 ODH65472:ODH65473 OND65472:OND65473 OWZ65472:OWZ65473 PGV65472:PGV65473 PQR65472:PQR65473 QAN65472:QAN65473 QKJ65472:QKJ65473 QUF65472:QUF65473 REB65472:REB65473 RNX65472:RNX65473 RXT65472:RXT65473 SHP65472:SHP65473 SRL65472:SRL65473 TBH65472:TBH65473 TLD65472:TLD65473 TUZ65472:TUZ65473 UEV65472:UEV65473 UOR65472:UOR65473 UYN65472:UYN65473 VIJ65472:VIJ65473 VSF65472:VSF65473 WCB65472:WCB65473 WLX65472:WLX65473 WVT65472:WVT65473 JH131008:JH131009 TD131008:TD131009 ACZ131008:ACZ131009 AMV131008:AMV131009 AWR131008:AWR131009 BGN131008:BGN131009 BQJ131008:BQJ131009 CAF131008:CAF131009 CKB131008:CKB131009 CTX131008:CTX131009 DDT131008:DDT131009 DNP131008:DNP131009 DXL131008:DXL131009 EHH131008:EHH131009 ERD131008:ERD131009 FAZ131008:FAZ131009 FKV131008:FKV131009 FUR131008:FUR131009 GEN131008:GEN131009 GOJ131008:GOJ131009 GYF131008:GYF131009 HIB131008:HIB131009 HRX131008:HRX131009 IBT131008:IBT131009 ILP131008:ILP131009 IVL131008:IVL131009 JFH131008:JFH131009 JPD131008:JPD131009 JYZ131008:JYZ131009 KIV131008:KIV131009 KSR131008:KSR131009 LCN131008:LCN131009 LMJ131008:LMJ131009 LWF131008:LWF131009 MGB131008:MGB131009 MPX131008:MPX131009 MZT131008:MZT131009 NJP131008:NJP131009 NTL131008:NTL131009 ODH131008:ODH131009 OND131008:OND131009 OWZ131008:OWZ131009 PGV131008:PGV131009 PQR131008:PQR131009 QAN131008:QAN131009 QKJ131008:QKJ131009 QUF131008:QUF131009 REB131008:REB131009 RNX131008:RNX131009 RXT131008:RXT131009 SHP131008:SHP131009 SRL131008:SRL131009 TBH131008:TBH131009 TLD131008:TLD131009 TUZ131008:TUZ131009 UEV131008:UEV131009 UOR131008:UOR131009 UYN131008:UYN131009 VIJ131008:VIJ131009 VSF131008:VSF131009 WCB131008:WCB131009 WLX131008:WLX131009 WVT131008:WVT131009 JH196544:JH196545 TD196544:TD196545 ACZ196544:ACZ196545 AMV196544:AMV196545 AWR196544:AWR196545 BGN196544:BGN196545 BQJ196544:BQJ196545 CAF196544:CAF196545 CKB196544:CKB196545 CTX196544:CTX196545 DDT196544:DDT196545 DNP196544:DNP196545 DXL196544:DXL196545 EHH196544:EHH196545 ERD196544:ERD196545 FAZ196544:FAZ196545 FKV196544:FKV196545 FUR196544:FUR196545 GEN196544:GEN196545 GOJ196544:GOJ196545 GYF196544:GYF196545 HIB196544:HIB196545 HRX196544:HRX196545 IBT196544:IBT196545 ILP196544:ILP196545 IVL196544:IVL196545 JFH196544:JFH196545 JPD196544:JPD196545 JYZ196544:JYZ196545 KIV196544:KIV196545 KSR196544:KSR196545 LCN196544:LCN196545 LMJ196544:LMJ196545 LWF196544:LWF196545 MGB196544:MGB196545 MPX196544:MPX196545 MZT196544:MZT196545 NJP196544:NJP196545 NTL196544:NTL196545 ODH196544:ODH196545 OND196544:OND196545 OWZ196544:OWZ196545 PGV196544:PGV196545 PQR196544:PQR196545 QAN196544:QAN196545 QKJ196544:QKJ196545 QUF196544:QUF196545 REB196544:REB196545 RNX196544:RNX196545 RXT196544:RXT196545 SHP196544:SHP196545 SRL196544:SRL196545 TBH196544:TBH196545 TLD196544:TLD196545 TUZ196544:TUZ196545 UEV196544:UEV196545 UOR196544:UOR196545 UYN196544:UYN196545 VIJ196544:VIJ196545 VSF196544:VSF196545 WCB196544:WCB196545 WLX196544:WLX196545 WVT196544:WVT196545 JH262080:JH262081 TD262080:TD262081 ACZ262080:ACZ262081 AMV262080:AMV262081 AWR262080:AWR262081 BGN262080:BGN262081 BQJ262080:BQJ262081 CAF262080:CAF262081 CKB262080:CKB262081 CTX262080:CTX262081 DDT262080:DDT262081 DNP262080:DNP262081 DXL262080:DXL262081 EHH262080:EHH262081 ERD262080:ERD262081 FAZ262080:FAZ262081 FKV262080:FKV262081 FUR262080:FUR262081 GEN262080:GEN262081 GOJ262080:GOJ262081 GYF262080:GYF262081 HIB262080:HIB262081 HRX262080:HRX262081 IBT262080:IBT262081 ILP262080:ILP262081 IVL262080:IVL262081 JFH262080:JFH262081 JPD262080:JPD262081 JYZ262080:JYZ262081 KIV262080:KIV262081 KSR262080:KSR262081 LCN262080:LCN262081 LMJ262080:LMJ262081 LWF262080:LWF262081 MGB262080:MGB262081 MPX262080:MPX262081 MZT262080:MZT262081 NJP262080:NJP262081 NTL262080:NTL262081 ODH262080:ODH262081 OND262080:OND262081 OWZ262080:OWZ262081 PGV262080:PGV262081 PQR262080:PQR262081 QAN262080:QAN262081 QKJ262080:QKJ262081 QUF262080:QUF262081 REB262080:REB262081 RNX262080:RNX262081 RXT262080:RXT262081 SHP262080:SHP262081 SRL262080:SRL262081 TBH262080:TBH262081 TLD262080:TLD262081 TUZ262080:TUZ262081 UEV262080:UEV262081 UOR262080:UOR262081 UYN262080:UYN262081 VIJ262080:VIJ262081 VSF262080:VSF262081 WCB262080:WCB262081 WLX262080:WLX262081 WVT262080:WVT262081 JH327616:JH327617 TD327616:TD327617 ACZ327616:ACZ327617 AMV327616:AMV327617 AWR327616:AWR327617 BGN327616:BGN327617 BQJ327616:BQJ327617 CAF327616:CAF327617 CKB327616:CKB327617 CTX327616:CTX327617 DDT327616:DDT327617 DNP327616:DNP327617 DXL327616:DXL327617 EHH327616:EHH327617 ERD327616:ERD327617 FAZ327616:FAZ327617 FKV327616:FKV327617 FUR327616:FUR327617 GEN327616:GEN327617 GOJ327616:GOJ327617 GYF327616:GYF327617 HIB327616:HIB327617 HRX327616:HRX327617 IBT327616:IBT327617 ILP327616:ILP327617 IVL327616:IVL327617 JFH327616:JFH327617 JPD327616:JPD327617 JYZ327616:JYZ327617 KIV327616:KIV327617 KSR327616:KSR327617 LCN327616:LCN327617 LMJ327616:LMJ327617 LWF327616:LWF327617 MGB327616:MGB327617 MPX327616:MPX327617 MZT327616:MZT327617 NJP327616:NJP327617 NTL327616:NTL327617 ODH327616:ODH327617 OND327616:OND327617 OWZ327616:OWZ327617 PGV327616:PGV327617 PQR327616:PQR327617 QAN327616:QAN327617 QKJ327616:QKJ327617 QUF327616:QUF327617 REB327616:REB327617 RNX327616:RNX327617 RXT327616:RXT327617 SHP327616:SHP327617 SRL327616:SRL327617 TBH327616:TBH327617 TLD327616:TLD327617 TUZ327616:TUZ327617 UEV327616:UEV327617 UOR327616:UOR327617 UYN327616:UYN327617 VIJ327616:VIJ327617 VSF327616:VSF327617 WCB327616:WCB327617 WLX327616:WLX327617 WVT327616:WVT327617 JH393152:JH393153 TD393152:TD393153 ACZ393152:ACZ393153 AMV393152:AMV393153 AWR393152:AWR393153 BGN393152:BGN393153 BQJ393152:BQJ393153 CAF393152:CAF393153 CKB393152:CKB393153 CTX393152:CTX393153 DDT393152:DDT393153 DNP393152:DNP393153 DXL393152:DXL393153 EHH393152:EHH393153 ERD393152:ERD393153 FAZ393152:FAZ393153 FKV393152:FKV393153 FUR393152:FUR393153 GEN393152:GEN393153 GOJ393152:GOJ393153 GYF393152:GYF393153 HIB393152:HIB393153 HRX393152:HRX393153 IBT393152:IBT393153 ILP393152:ILP393153 IVL393152:IVL393153 JFH393152:JFH393153 JPD393152:JPD393153 JYZ393152:JYZ393153 KIV393152:KIV393153 KSR393152:KSR393153 LCN393152:LCN393153 LMJ393152:LMJ393153 LWF393152:LWF393153 MGB393152:MGB393153 MPX393152:MPX393153 MZT393152:MZT393153 NJP393152:NJP393153 NTL393152:NTL393153 ODH393152:ODH393153 OND393152:OND393153 OWZ393152:OWZ393153 PGV393152:PGV393153 PQR393152:PQR393153 QAN393152:QAN393153 QKJ393152:QKJ393153 QUF393152:QUF393153 REB393152:REB393153 RNX393152:RNX393153 RXT393152:RXT393153 SHP393152:SHP393153 SRL393152:SRL393153 TBH393152:TBH393153 TLD393152:TLD393153 TUZ393152:TUZ393153 UEV393152:UEV393153 UOR393152:UOR393153 UYN393152:UYN393153 VIJ393152:VIJ393153 VSF393152:VSF393153 WCB393152:WCB393153 WLX393152:WLX393153 WVT393152:WVT393153 JH458688:JH458689 TD458688:TD458689 ACZ458688:ACZ458689 AMV458688:AMV458689 AWR458688:AWR458689 BGN458688:BGN458689 BQJ458688:BQJ458689 CAF458688:CAF458689 CKB458688:CKB458689 CTX458688:CTX458689 DDT458688:DDT458689 DNP458688:DNP458689 DXL458688:DXL458689 EHH458688:EHH458689 ERD458688:ERD458689 FAZ458688:FAZ458689 FKV458688:FKV458689 FUR458688:FUR458689 GEN458688:GEN458689 GOJ458688:GOJ458689 GYF458688:GYF458689 HIB458688:HIB458689 HRX458688:HRX458689 IBT458688:IBT458689 ILP458688:ILP458689 IVL458688:IVL458689 JFH458688:JFH458689 JPD458688:JPD458689 JYZ458688:JYZ458689 KIV458688:KIV458689 KSR458688:KSR458689 LCN458688:LCN458689 LMJ458688:LMJ458689 LWF458688:LWF458689 MGB458688:MGB458689 MPX458688:MPX458689 MZT458688:MZT458689 NJP458688:NJP458689 NTL458688:NTL458689 ODH458688:ODH458689 OND458688:OND458689 OWZ458688:OWZ458689 PGV458688:PGV458689 PQR458688:PQR458689 QAN458688:QAN458689 QKJ458688:QKJ458689 QUF458688:QUF458689 REB458688:REB458689 RNX458688:RNX458689 RXT458688:RXT458689 SHP458688:SHP458689 SRL458688:SRL458689 TBH458688:TBH458689 TLD458688:TLD458689 TUZ458688:TUZ458689 UEV458688:UEV458689 UOR458688:UOR458689 UYN458688:UYN458689 VIJ458688:VIJ458689 VSF458688:VSF458689 WCB458688:WCB458689 WLX458688:WLX458689 WVT458688:WVT458689 JH524224:JH524225 TD524224:TD524225 ACZ524224:ACZ524225 AMV524224:AMV524225 AWR524224:AWR524225 BGN524224:BGN524225 BQJ524224:BQJ524225 CAF524224:CAF524225 CKB524224:CKB524225 CTX524224:CTX524225 DDT524224:DDT524225 DNP524224:DNP524225 DXL524224:DXL524225 EHH524224:EHH524225 ERD524224:ERD524225 FAZ524224:FAZ524225 FKV524224:FKV524225 FUR524224:FUR524225 GEN524224:GEN524225 GOJ524224:GOJ524225 GYF524224:GYF524225 HIB524224:HIB524225 HRX524224:HRX524225 IBT524224:IBT524225 ILP524224:ILP524225 IVL524224:IVL524225 JFH524224:JFH524225 JPD524224:JPD524225 JYZ524224:JYZ524225 KIV524224:KIV524225 KSR524224:KSR524225 LCN524224:LCN524225 LMJ524224:LMJ524225 LWF524224:LWF524225 MGB524224:MGB524225 MPX524224:MPX524225 MZT524224:MZT524225 NJP524224:NJP524225 NTL524224:NTL524225 ODH524224:ODH524225 OND524224:OND524225 OWZ524224:OWZ524225 PGV524224:PGV524225 PQR524224:PQR524225 QAN524224:QAN524225 QKJ524224:QKJ524225 QUF524224:QUF524225 REB524224:REB524225 RNX524224:RNX524225 RXT524224:RXT524225 SHP524224:SHP524225 SRL524224:SRL524225 TBH524224:TBH524225 TLD524224:TLD524225 TUZ524224:TUZ524225 UEV524224:UEV524225 UOR524224:UOR524225 UYN524224:UYN524225 VIJ524224:VIJ524225 VSF524224:VSF524225 WCB524224:WCB524225 WLX524224:WLX524225 WVT524224:WVT524225 JH589760:JH589761 TD589760:TD589761 ACZ589760:ACZ589761 AMV589760:AMV589761 AWR589760:AWR589761 BGN589760:BGN589761 BQJ589760:BQJ589761 CAF589760:CAF589761 CKB589760:CKB589761 CTX589760:CTX589761 DDT589760:DDT589761 DNP589760:DNP589761 DXL589760:DXL589761 EHH589760:EHH589761 ERD589760:ERD589761 FAZ589760:FAZ589761 FKV589760:FKV589761 FUR589760:FUR589761 GEN589760:GEN589761 GOJ589760:GOJ589761 GYF589760:GYF589761 HIB589760:HIB589761 HRX589760:HRX589761 IBT589760:IBT589761 ILP589760:ILP589761 IVL589760:IVL589761 JFH589760:JFH589761 JPD589760:JPD589761 JYZ589760:JYZ589761 KIV589760:KIV589761 KSR589760:KSR589761 LCN589760:LCN589761 LMJ589760:LMJ589761 LWF589760:LWF589761 MGB589760:MGB589761 MPX589760:MPX589761 MZT589760:MZT589761 NJP589760:NJP589761 NTL589760:NTL589761 ODH589760:ODH589761 OND589760:OND589761 OWZ589760:OWZ589761 PGV589760:PGV589761 PQR589760:PQR589761 QAN589760:QAN589761 QKJ589760:QKJ589761 QUF589760:QUF589761 REB589760:REB589761 RNX589760:RNX589761 RXT589760:RXT589761 SHP589760:SHP589761 SRL589760:SRL589761 TBH589760:TBH589761 TLD589760:TLD589761 TUZ589760:TUZ589761 UEV589760:UEV589761 UOR589760:UOR589761 UYN589760:UYN589761 VIJ589760:VIJ589761 VSF589760:VSF589761 WCB589760:WCB589761 WLX589760:WLX589761 WVT589760:WVT589761 JH655296:JH655297 TD655296:TD655297 ACZ655296:ACZ655297 AMV655296:AMV655297 AWR655296:AWR655297 BGN655296:BGN655297 BQJ655296:BQJ655297 CAF655296:CAF655297 CKB655296:CKB655297 CTX655296:CTX655297 DDT655296:DDT655297 DNP655296:DNP655297 DXL655296:DXL655297 EHH655296:EHH655297 ERD655296:ERD655297 FAZ655296:FAZ655297 FKV655296:FKV655297 FUR655296:FUR655297 GEN655296:GEN655297 GOJ655296:GOJ655297 GYF655296:GYF655297 HIB655296:HIB655297 HRX655296:HRX655297 IBT655296:IBT655297 ILP655296:ILP655297 IVL655296:IVL655297 JFH655296:JFH655297 JPD655296:JPD655297 JYZ655296:JYZ655297 KIV655296:KIV655297 KSR655296:KSR655297 LCN655296:LCN655297 LMJ655296:LMJ655297 LWF655296:LWF655297 MGB655296:MGB655297 MPX655296:MPX655297 MZT655296:MZT655297 NJP655296:NJP655297 NTL655296:NTL655297 ODH655296:ODH655297 OND655296:OND655297 OWZ655296:OWZ655297 PGV655296:PGV655297 PQR655296:PQR655297 QAN655296:QAN655297 QKJ655296:QKJ655297 QUF655296:QUF655297 REB655296:REB655297 RNX655296:RNX655297 RXT655296:RXT655297 SHP655296:SHP655297 SRL655296:SRL655297 TBH655296:TBH655297 TLD655296:TLD655297 TUZ655296:TUZ655297 UEV655296:UEV655297 UOR655296:UOR655297 UYN655296:UYN655297 VIJ655296:VIJ655297 VSF655296:VSF655297 WCB655296:WCB655297 WLX655296:WLX655297 WVT655296:WVT655297 JH720832:JH720833 TD720832:TD720833 ACZ720832:ACZ720833 AMV720832:AMV720833 AWR720832:AWR720833 BGN720832:BGN720833 BQJ720832:BQJ720833 CAF720832:CAF720833 CKB720832:CKB720833 CTX720832:CTX720833 DDT720832:DDT720833 DNP720832:DNP720833 DXL720832:DXL720833 EHH720832:EHH720833 ERD720832:ERD720833 FAZ720832:FAZ720833 FKV720832:FKV720833 FUR720832:FUR720833 GEN720832:GEN720833 GOJ720832:GOJ720833 GYF720832:GYF720833 HIB720832:HIB720833 HRX720832:HRX720833 IBT720832:IBT720833 ILP720832:ILP720833 IVL720832:IVL720833 JFH720832:JFH720833 JPD720832:JPD720833 JYZ720832:JYZ720833 KIV720832:KIV720833 KSR720832:KSR720833 LCN720832:LCN720833 LMJ720832:LMJ720833 LWF720832:LWF720833 MGB720832:MGB720833 MPX720832:MPX720833 MZT720832:MZT720833 NJP720832:NJP720833 NTL720832:NTL720833 ODH720832:ODH720833 OND720832:OND720833 OWZ720832:OWZ720833 PGV720832:PGV720833 PQR720832:PQR720833 QAN720832:QAN720833 QKJ720832:QKJ720833 QUF720832:QUF720833 REB720832:REB720833 RNX720832:RNX720833 RXT720832:RXT720833 SHP720832:SHP720833 SRL720832:SRL720833 TBH720832:TBH720833 TLD720832:TLD720833 TUZ720832:TUZ720833 UEV720832:UEV720833 UOR720832:UOR720833 UYN720832:UYN720833 VIJ720832:VIJ720833 VSF720832:VSF720833 WCB720832:WCB720833 WLX720832:WLX720833 WVT720832:WVT720833 JH786368:JH786369 TD786368:TD786369 ACZ786368:ACZ786369 AMV786368:AMV786369 AWR786368:AWR786369 BGN786368:BGN786369 BQJ786368:BQJ786369 CAF786368:CAF786369 CKB786368:CKB786369 CTX786368:CTX786369 DDT786368:DDT786369 DNP786368:DNP786369 DXL786368:DXL786369 EHH786368:EHH786369 ERD786368:ERD786369 FAZ786368:FAZ786369 FKV786368:FKV786369 FUR786368:FUR786369 GEN786368:GEN786369 GOJ786368:GOJ786369 GYF786368:GYF786369 HIB786368:HIB786369 HRX786368:HRX786369 IBT786368:IBT786369 ILP786368:ILP786369 IVL786368:IVL786369 JFH786368:JFH786369 JPD786368:JPD786369 JYZ786368:JYZ786369 KIV786368:KIV786369 KSR786368:KSR786369 LCN786368:LCN786369 LMJ786368:LMJ786369 LWF786368:LWF786369 MGB786368:MGB786369 MPX786368:MPX786369 MZT786368:MZT786369 NJP786368:NJP786369 NTL786368:NTL786369 ODH786368:ODH786369 OND786368:OND786369 OWZ786368:OWZ786369 PGV786368:PGV786369 PQR786368:PQR786369 QAN786368:QAN786369 QKJ786368:QKJ786369 QUF786368:QUF786369 REB786368:REB786369 RNX786368:RNX786369 RXT786368:RXT786369 SHP786368:SHP786369 SRL786368:SRL786369 TBH786368:TBH786369 TLD786368:TLD786369 TUZ786368:TUZ786369 UEV786368:UEV786369 UOR786368:UOR786369 UYN786368:UYN786369 VIJ786368:VIJ786369 VSF786368:VSF786369 WCB786368:WCB786369 WLX786368:WLX786369 WVT786368:WVT786369 JH851904:JH851905 TD851904:TD851905 ACZ851904:ACZ851905 AMV851904:AMV851905 AWR851904:AWR851905 BGN851904:BGN851905 BQJ851904:BQJ851905 CAF851904:CAF851905 CKB851904:CKB851905 CTX851904:CTX851905 DDT851904:DDT851905 DNP851904:DNP851905 DXL851904:DXL851905 EHH851904:EHH851905 ERD851904:ERD851905 FAZ851904:FAZ851905 FKV851904:FKV851905 FUR851904:FUR851905 GEN851904:GEN851905 GOJ851904:GOJ851905 GYF851904:GYF851905 HIB851904:HIB851905 HRX851904:HRX851905 IBT851904:IBT851905 ILP851904:ILP851905 IVL851904:IVL851905 JFH851904:JFH851905 JPD851904:JPD851905 JYZ851904:JYZ851905 KIV851904:KIV851905 KSR851904:KSR851905 LCN851904:LCN851905 LMJ851904:LMJ851905 LWF851904:LWF851905 MGB851904:MGB851905 MPX851904:MPX851905 MZT851904:MZT851905 NJP851904:NJP851905 NTL851904:NTL851905 ODH851904:ODH851905 OND851904:OND851905 OWZ851904:OWZ851905 PGV851904:PGV851905 PQR851904:PQR851905 QAN851904:QAN851905 QKJ851904:QKJ851905 QUF851904:QUF851905 REB851904:REB851905 RNX851904:RNX851905 RXT851904:RXT851905 SHP851904:SHP851905 SRL851904:SRL851905 TBH851904:TBH851905 TLD851904:TLD851905 TUZ851904:TUZ851905 UEV851904:UEV851905 UOR851904:UOR851905 UYN851904:UYN851905 VIJ851904:VIJ851905 VSF851904:VSF851905 WCB851904:WCB851905 WLX851904:WLX851905 WVT851904:WVT851905 JH917440:JH917441 TD917440:TD917441 ACZ917440:ACZ917441 AMV917440:AMV917441 AWR917440:AWR917441 BGN917440:BGN917441 BQJ917440:BQJ917441 CAF917440:CAF917441 CKB917440:CKB917441 CTX917440:CTX917441 DDT917440:DDT917441 DNP917440:DNP917441 DXL917440:DXL917441 EHH917440:EHH917441 ERD917440:ERD917441 FAZ917440:FAZ917441 FKV917440:FKV917441 FUR917440:FUR917441 GEN917440:GEN917441 GOJ917440:GOJ917441 GYF917440:GYF917441 HIB917440:HIB917441 HRX917440:HRX917441 IBT917440:IBT917441 ILP917440:ILP917441 IVL917440:IVL917441 JFH917440:JFH917441 JPD917440:JPD917441 JYZ917440:JYZ917441 KIV917440:KIV917441 KSR917440:KSR917441 LCN917440:LCN917441 LMJ917440:LMJ917441 LWF917440:LWF917441 MGB917440:MGB917441 MPX917440:MPX917441 MZT917440:MZT917441 NJP917440:NJP917441 NTL917440:NTL917441 ODH917440:ODH917441 OND917440:OND917441 OWZ917440:OWZ917441 PGV917440:PGV917441 PQR917440:PQR917441 QAN917440:QAN917441 QKJ917440:QKJ917441 QUF917440:QUF917441 REB917440:REB917441 RNX917440:RNX917441 RXT917440:RXT917441 SHP917440:SHP917441 SRL917440:SRL917441 TBH917440:TBH917441 TLD917440:TLD917441 TUZ917440:TUZ917441 UEV917440:UEV917441 UOR917440:UOR917441 UYN917440:UYN917441 VIJ917440:VIJ917441 VSF917440:VSF917441 WCB917440:WCB917441 WLX917440:WLX917441 WVT917440:WVT917441 JH982976:JH982977 TD982976:TD982977 ACZ982976:ACZ982977 AMV982976:AMV982977 AWR982976:AWR982977 BGN982976:BGN982977 BQJ982976:BQJ982977 CAF982976:CAF982977 CKB982976:CKB982977 CTX982976:CTX982977 DDT982976:DDT982977 DNP982976:DNP982977 DXL982976:DXL982977 EHH982976:EHH982977 ERD982976:ERD982977 FAZ982976:FAZ982977 FKV982976:FKV982977 FUR982976:FUR982977 GEN982976:GEN982977 GOJ982976:GOJ982977 GYF982976:GYF982977 HIB982976:HIB982977 HRX982976:HRX982977 IBT982976:IBT982977 ILP982976:ILP982977 IVL982976:IVL982977 JFH982976:JFH982977 JPD982976:JPD982977 JYZ982976:JYZ982977 KIV982976:KIV982977 KSR982976:KSR982977 LCN982976:LCN982977 LMJ982976:LMJ982977 LWF982976:LWF982977 MGB982976:MGB982977 MPX982976:MPX982977 MZT982976:MZT982977 NJP982976:NJP982977 NTL982976:NTL982977 ODH982976:ODH982977 OND982976:OND982977 OWZ982976:OWZ982977 PGV982976:PGV982977 PQR982976:PQR982977 QAN982976:QAN982977 QKJ982976:QKJ982977 QUF982976:QUF982977 REB982976:REB982977 RNX982976:RNX982977 RXT982976:RXT982977 SHP982976:SHP982977 SRL982976:SRL982977 TBH982976:TBH982977 TLD982976:TLD982977 TUZ982976:TUZ982977 UEV982976:UEV982977 UOR982976:UOR982977 UYN982976:UYN982977 VIJ982976:VIJ982977 VSF982976:VSF982977 WCB982976:WCB982977 WLX982976:WLX982977 WVT982976:WVT982977 JH65476:JH65478 TD65476:TD65478 ACZ65476:ACZ65478 AMV65476:AMV65478 AWR65476:AWR65478 BGN65476:BGN65478 BQJ65476:BQJ65478 CAF65476:CAF65478 CKB65476:CKB65478 CTX65476:CTX65478 DDT65476:DDT65478 DNP65476:DNP65478 DXL65476:DXL65478 EHH65476:EHH65478 ERD65476:ERD65478 FAZ65476:FAZ65478 FKV65476:FKV65478 FUR65476:FUR65478 GEN65476:GEN65478 GOJ65476:GOJ65478 GYF65476:GYF65478 HIB65476:HIB65478 HRX65476:HRX65478 IBT65476:IBT65478 ILP65476:ILP65478 IVL65476:IVL65478 JFH65476:JFH65478 JPD65476:JPD65478 JYZ65476:JYZ65478 KIV65476:KIV65478 KSR65476:KSR65478 LCN65476:LCN65478 LMJ65476:LMJ65478 LWF65476:LWF65478 MGB65476:MGB65478 MPX65476:MPX65478 MZT65476:MZT65478 NJP65476:NJP65478 NTL65476:NTL65478 ODH65476:ODH65478 OND65476:OND65478 OWZ65476:OWZ65478 PGV65476:PGV65478 PQR65476:PQR65478 QAN65476:QAN65478 QKJ65476:QKJ65478 QUF65476:QUF65478 REB65476:REB65478 RNX65476:RNX65478 RXT65476:RXT65478 SHP65476:SHP65478 SRL65476:SRL65478 TBH65476:TBH65478 TLD65476:TLD65478 TUZ65476:TUZ65478 UEV65476:UEV65478 UOR65476:UOR65478 UYN65476:UYN65478 VIJ65476:VIJ65478 VSF65476:VSF65478 WCB65476:WCB65478 WLX65476:WLX65478 WVT65476:WVT65478 JH131012:JH131014 TD131012:TD131014 ACZ131012:ACZ131014 AMV131012:AMV131014 AWR131012:AWR131014 BGN131012:BGN131014 BQJ131012:BQJ131014 CAF131012:CAF131014 CKB131012:CKB131014 CTX131012:CTX131014 DDT131012:DDT131014 DNP131012:DNP131014 DXL131012:DXL131014 EHH131012:EHH131014 ERD131012:ERD131014 FAZ131012:FAZ131014 FKV131012:FKV131014 FUR131012:FUR131014 GEN131012:GEN131014 GOJ131012:GOJ131014 GYF131012:GYF131014 HIB131012:HIB131014 HRX131012:HRX131014 IBT131012:IBT131014 ILP131012:ILP131014 IVL131012:IVL131014 JFH131012:JFH131014 JPD131012:JPD131014 JYZ131012:JYZ131014 KIV131012:KIV131014 KSR131012:KSR131014 LCN131012:LCN131014 LMJ131012:LMJ131014 LWF131012:LWF131014 MGB131012:MGB131014 MPX131012:MPX131014 MZT131012:MZT131014 NJP131012:NJP131014 NTL131012:NTL131014 ODH131012:ODH131014 OND131012:OND131014 OWZ131012:OWZ131014 PGV131012:PGV131014 PQR131012:PQR131014 QAN131012:QAN131014 QKJ131012:QKJ131014 QUF131012:QUF131014 REB131012:REB131014 RNX131012:RNX131014 RXT131012:RXT131014 SHP131012:SHP131014 SRL131012:SRL131014 TBH131012:TBH131014 TLD131012:TLD131014 TUZ131012:TUZ131014 UEV131012:UEV131014 UOR131012:UOR131014 UYN131012:UYN131014 VIJ131012:VIJ131014 VSF131012:VSF131014 WCB131012:WCB131014 WLX131012:WLX131014 WVT131012:WVT131014 JH196548:JH196550 TD196548:TD196550 ACZ196548:ACZ196550 AMV196548:AMV196550 AWR196548:AWR196550 BGN196548:BGN196550 BQJ196548:BQJ196550 CAF196548:CAF196550 CKB196548:CKB196550 CTX196548:CTX196550 DDT196548:DDT196550 DNP196548:DNP196550 DXL196548:DXL196550 EHH196548:EHH196550 ERD196548:ERD196550 FAZ196548:FAZ196550 FKV196548:FKV196550 FUR196548:FUR196550 GEN196548:GEN196550 GOJ196548:GOJ196550 GYF196548:GYF196550 HIB196548:HIB196550 HRX196548:HRX196550 IBT196548:IBT196550 ILP196548:ILP196550 IVL196548:IVL196550 JFH196548:JFH196550 JPD196548:JPD196550 JYZ196548:JYZ196550 KIV196548:KIV196550 KSR196548:KSR196550 LCN196548:LCN196550 LMJ196548:LMJ196550 LWF196548:LWF196550 MGB196548:MGB196550 MPX196548:MPX196550 MZT196548:MZT196550 NJP196548:NJP196550 NTL196548:NTL196550 ODH196548:ODH196550 OND196548:OND196550 OWZ196548:OWZ196550 PGV196548:PGV196550 PQR196548:PQR196550 QAN196548:QAN196550 QKJ196548:QKJ196550 QUF196548:QUF196550 REB196548:REB196550 RNX196548:RNX196550 RXT196548:RXT196550 SHP196548:SHP196550 SRL196548:SRL196550 TBH196548:TBH196550 TLD196548:TLD196550 TUZ196548:TUZ196550 UEV196548:UEV196550 UOR196548:UOR196550 UYN196548:UYN196550 VIJ196548:VIJ196550 VSF196548:VSF196550 WCB196548:WCB196550 WLX196548:WLX196550 WVT196548:WVT196550 JH262084:JH262086 TD262084:TD262086 ACZ262084:ACZ262086 AMV262084:AMV262086 AWR262084:AWR262086 BGN262084:BGN262086 BQJ262084:BQJ262086 CAF262084:CAF262086 CKB262084:CKB262086 CTX262084:CTX262086 DDT262084:DDT262086 DNP262084:DNP262086 DXL262084:DXL262086 EHH262084:EHH262086 ERD262084:ERD262086 FAZ262084:FAZ262086 FKV262084:FKV262086 FUR262084:FUR262086 GEN262084:GEN262086 GOJ262084:GOJ262086 GYF262084:GYF262086 HIB262084:HIB262086 HRX262084:HRX262086 IBT262084:IBT262086 ILP262084:ILP262086 IVL262084:IVL262086 JFH262084:JFH262086 JPD262084:JPD262086 JYZ262084:JYZ262086 KIV262084:KIV262086 KSR262084:KSR262086 LCN262084:LCN262086 LMJ262084:LMJ262086 LWF262084:LWF262086 MGB262084:MGB262086 MPX262084:MPX262086 MZT262084:MZT262086 NJP262084:NJP262086 NTL262084:NTL262086 ODH262084:ODH262086 OND262084:OND262086 OWZ262084:OWZ262086 PGV262084:PGV262086 PQR262084:PQR262086 QAN262084:QAN262086 QKJ262084:QKJ262086 QUF262084:QUF262086 REB262084:REB262086 RNX262084:RNX262086 RXT262084:RXT262086 SHP262084:SHP262086 SRL262084:SRL262086 TBH262084:TBH262086 TLD262084:TLD262086 TUZ262084:TUZ262086 UEV262084:UEV262086 UOR262084:UOR262086 UYN262084:UYN262086 VIJ262084:VIJ262086 VSF262084:VSF262086 WCB262084:WCB262086 WLX262084:WLX262086 WVT262084:WVT262086 JH327620:JH327622 TD327620:TD327622 ACZ327620:ACZ327622 AMV327620:AMV327622 AWR327620:AWR327622 BGN327620:BGN327622 BQJ327620:BQJ327622 CAF327620:CAF327622 CKB327620:CKB327622 CTX327620:CTX327622 DDT327620:DDT327622 DNP327620:DNP327622 DXL327620:DXL327622 EHH327620:EHH327622 ERD327620:ERD327622 FAZ327620:FAZ327622 FKV327620:FKV327622 FUR327620:FUR327622 GEN327620:GEN327622 GOJ327620:GOJ327622 GYF327620:GYF327622 HIB327620:HIB327622 HRX327620:HRX327622 IBT327620:IBT327622 ILP327620:ILP327622 IVL327620:IVL327622 JFH327620:JFH327622 JPD327620:JPD327622 JYZ327620:JYZ327622 KIV327620:KIV327622 KSR327620:KSR327622 LCN327620:LCN327622 LMJ327620:LMJ327622 LWF327620:LWF327622 MGB327620:MGB327622 MPX327620:MPX327622 MZT327620:MZT327622 NJP327620:NJP327622 NTL327620:NTL327622 ODH327620:ODH327622 OND327620:OND327622 OWZ327620:OWZ327622 PGV327620:PGV327622 PQR327620:PQR327622 QAN327620:QAN327622 QKJ327620:QKJ327622 QUF327620:QUF327622 REB327620:REB327622 RNX327620:RNX327622 RXT327620:RXT327622 SHP327620:SHP327622 SRL327620:SRL327622 TBH327620:TBH327622 TLD327620:TLD327622 TUZ327620:TUZ327622 UEV327620:UEV327622 UOR327620:UOR327622 UYN327620:UYN327622 VIJ327620:VIJ327622 VSF327620:VSF327622 WCB327620:WCB327622 WLX327620:WLX327622 WVT327620:WVT327622 JH393156:JH393158 TD393156:TD393158 ACZ393156:ACZ393158 AMV393156:AMV393158 AWR393156:AWR393158 BGN393156:BGN393158 BQJ393156:BQJ393158 CAF393156:CAF393158 CKB393156:CKB393158 CTX393156:CTX393158 DDT393156:DDT393158 DNP393156:DNP393158 DXL393156:DXL393158 EHH393156:EHH393158 ERD393156:ERD393158 FAZ393156:FAZ393158 FKV393156:FKV393158 FUR393156:FUR393158 GEN393156:GEN393158 GOJ393156:GOJ393158 GYF393156:GYF393158 HIB393156:HIB393158 HRX393156:HRX393158 IBT393156:IBT393158 ILP393156:ILP393158 IVL393156:IVL393158 JFH393156:JFH393158 JPD393156:JPD393158 JYZ393156:JYZ393158 KIV393156:KIV393158 KSR393156:KSR393158 LCN393156:LCN393158 LMJ393156:LMJ393158 LWF393156:LWF393158 MGB393156:MGB393158 MPX393156:MPX393158 MZT393156:MZT393158 NJP393156:NJP393158 NTL393156:NTL393158 ODH393156:ODH393158 OND393156:OND393158 OWZ393156:OWZ393158 PGV393156:PGV393158 PQR393156:PQR393158 QAN393156:QAN393158 QKJ393156:QKJ393158 QUF393156:QUF393158 REB393156:REB393158 RNX393156:RNX393158 RXT393156:RXT393158 SHP393156:SHP393158 SRL393156:SRL393158 TBH393156:TBH393158 TLD393156:TLD393158 TUZ393156:TUZ393158 UEV393156:UEV393158 UOR393156:UOR393158 UYN393156:UYN393158 VIJ393156:VIJ393158 VSF393156:VSF393158 WCB393156:WCB393158 WLX393156:WLX393158 WVT393156:WVT393158 JH458692:JH458694 TD458692:TD458694 ACZ458692:ACZ458694 AMV458692:AMV458694 AWR458692:AWR458694 BGN458692:BGN458694 BQJ458692:BQJ458694 CAF458692:CAF458694 CKB458692:CKB458694 CTX458692:CTX458694 DDT458692:DDT458694 DNP458692:DNP458694 DXL458692:DXL458694 EHH458692:EHH458694 ERD458692:ERD458694 FAZ458692:FAZ458694 FKV458692:FKV458694 FUR458692:FUR458694 GEN458692:GEN458694 GOJ458692:GOJ458694 GYF458692:GYF458694 HIB458692:HIB458694 HRX458692:HRX458694 IBT458692:IBT458694 ILP458692:ILP458694 IVL458692:IVL458694 JFH458692:JFH458694 JPD458692:JPD458694 JYZ458692:JYZ458694 KIV458692:KIV458694 KSR458692:KSR458694 LCN458692:LCN458694 LMJ458692:LMJ458694 LWF458692:LWF458694 MGB458692:MGB458694 MPX458692:MPX458694 MZT458692:MZT458694 NJP458692:NJP458694 NTL458692:NTL458694 ODH458692:ODH458694 OND458692:OND458694 OWZ458692:OWZ458694 PGV458692:PGV458694 PQR458692:PQR458694 QAN458692:QAN458694 QKJ458692:QKJ458694 QUF458692:QUF458694 REB458692:REB458694 RNX458692:RNX458694 RXT458692:RXT458694 SHP458692:SHP458694 SRL458692:SRL458694 TBH458692:TBH458694 TLD458692:TLD458694 TUZ458692:TUZ458694 UEV458692:UEV458694 UOR458692:UOR458694 UYN458692:UYN458694 VIJ458692:VIJ458694 VSF458692:VSF458694 WCB458692:WCB458694 WLX458692:WLX458694 WVT458692:WVT458694 JH524228:JH524230 TD524228:TD524230 ACZ524228:ACZ524230 AMV524228:AMV524230 AWR524228:AWR524230 BGN524228:BGN524230 BQJ524228:BQJ524230 CAF524228:CAF524230 CKB524228:CKB524230 CTX524228:CTX524230 DDT524228:DDT524230 DNP524228:DNP524230 DXL524228:DXL524230 EHH524228:EHH524230 ERD524228:ERD524230 FAZ524228:FAZ524230 FKV524228:FKV524230 FUR524228:FUR524230 GEN524228:GEN524230 GOJ524228:GOJ524230 GYF524228:GYF524230 HIB524228:HIB524230 HRX524228:HRX524230 IBT524228:IBT524230 ILP524228:ILP524230 IVL524228:IVL524230 JFH524228:JFH524230 JPD524228:JPD524230 JYZ524228:JYZ524230 KIV524228:KIV524230 KSR524228:KSR524230 LCN524228:LCN524230 LMJ524228:LMJ524230 LWF524228:LWF524230 MGB524228:MGB524230 MPX524228:MPX524230 MZT524228:MZT524230 NJP524228:NJP524230 NTL524228:NTL524230 ODH524228:ODH524230 OND524228:OND524230 OWZ524228:OWZ524230 PGV524228:PGV524230 PQR524228:PQR524230 QAN524228:QAN524230 QKJ524228:QKJ524230 QUF524228:QUF524230 REB524228:REB524230 RNX524228:RNX524230 RXT524228:RXT524230 SHP524228:SHP524230 SRL524228:SRL524230 TBH524228:TBH524230 TLD524228:TLD524230 TUZ524228:TUZ524230 UEV524228:UEV524230 UOR524228:UOR524230 UYN524228:UYN524230 VIJ524228:VIJ524230 VSF524228:VSF524230 WCB524228:WCB524230 WLX524228:WLX524230 WVT524228:WVT524230 JH589764:JH589766 TD589764:TD589766 ACZ589764:ACZ589766 AMV589764:AMV589766 AWR589764:AWR589766 BGN589764:BGN589766 BQJ589764:BQJ589766 CAF589764:CAF589766 CKB589764:CKB589766 CTX589764:CTX589766 DDT589764:DDT589766 DNP589764:DNP589766 DXL589764:DXL589766 EHH589764:EHH589766 ERD589764:ERD589766 FAZ589764:FAZ589766 FKV589764:FKV589766 FUR589764:FUR589766 GEN589764:GEN589766 GOJ589764:GOJ589766 GYF589764:GYF589766 HIB589764:HIB589766 HRX589764:HRX589766 IBT589764:IBT589766 ILP589764:ILP589766 IVL589764:IVL589766 JFH589764:JFH589766 JPD589764:JPD589766 JYZ589764:JYZ589766 KIV589764:KIV589766 KSR589764:KSR589766 LCN589764:LCN589766 LMJ589764:LMJ589766 LWF589764:LWF589766 MGB589764:MGB589766 MPX589764:MPX589766 MZT589764:MZT589766 NJP589764:NJP589766 NTL589764:NTL589766 ODH589764:ODH589766 OND589764:OND589766 OWZ589764:OWZ589766 PGV589764:PGV589766 PQR589764:PQR589766 QAN589764:QAN589766 QKJ589764:QKJ589766 QUF589764:QUF589766 REB589764:REB589766 RNX589764:RNX589766 RXT589764:RXT589766 SHP589764:SHP589766 SRL589764:SRL589766 TBH589764:TBH589766 TLD589764:TLD589766 TUZ589764:TUZ589766 UEV589764:UEV589766 UOR589764:UOR589766 UYN589764:UYN589766 VIJ589764:VIJ589766 VSF589764:VSF589766 WCB589764:WCB589766 WLX589764:WLX589766 WVT589764:WVT589766 JH655300:JH655302 TD655300:TD655302 ACZ655300:ACZ655302 AMV655300:AMV655302 AWR655300:AWR655302 BGN655300:BGN655302 BQJ655300:BQJ655302 CAF655300:CAF655302 CKB655300:CKB655302 CTX655300:CTX655302 DDT655300:DDT655302 DNP655300:DNP655302 DXL655300:DXL655302 EHH655300:EHH655302 ERD655300:ERD655302 FAZ655300:FAZ655302 FKV655300:FKV655302 FUR655300:FUR655302 GEN655300:GEN655302 GOJ655300:GOJ655302 GYF655300:GYF655302 HIB655300:HIB655302 HRX655300:HRX655302 IBT655300:IBT655302 ILP655300:ILP655302 IVL655300:IVL655302 JFH655300:JFH655302 JPD655300:JPD655302 JYZ655300:JYZ655302 KIV655300:KIV655302 KSR655300:KSR655302 LCN655300:LCN655302 LMJ655300:LMJ655302 LWF655300:LWF655302 MGB655300:MGB655302 MPX655300:MPX655302 MZT655300:MZT655302 NJP655300:NJP655302 NTL655300:NTL655302 ODH655300:ODH655302 OND655300:OND655302 OWZ655300:OWZ655302 PGV655300:PGV655302 PQR655300:PQR655302 QAN655300:QAN655302 QKJ655300:QKJ655302 QUF655300:QUF655302 REB655300:REB655302 RNX655300:RNX655302 RXT655300:RXT655302 SHP655300:SHP655302 SRL655300:SRL655302 TBH655300:TBH655302 TLD655300:TLD655302 TUZ655300:TUZ655302 UEV655300:UEV655302 UOR655300:UOR655302 UYN655300:UYN655302 VIJ655300:VIJ655302 VSF655300:VSF655302 WCB655300:WCB655302 WLX655300:WLX655302 WVT655300:WVT655302 JH720836:JH720838 TD720836:TD720838 ACZ720836:ACZ720838 AMV720836:AMV720838 AWR720836:AWR720838 BGN720836:BGN720838 BQJ720836:BQJ720838 CAF720836:CAF720838 CKB720836:CKB720838 CTX720836:CTX720838 DDT720836:DDT720838 DNP720836:DNP720838 DXL720836:DXL720838 EHH720836:EHH720838 ERD720836:ERD720838 FAZ720836:FAZ720838 FKV720836:FKV720838 FUR720836:FUR720838 GEN720836:GEN720838 GOJ720836:GOJ720838 GYF720836:GYF720838 HIB720836:HIB720838 HRX720836:HRX720838 IBT720836:IBT720838 ILP720836:ILP720838 IVL720836:IVL720838 JFH720836:JFH720838 JPD720836:JPD720838 JYZ720836:JYZ720838 KIV720836:KIV720838 KSR720836:KSR720838 LCN720836:LCN720838 LMJ720836:LMJ720838 LWF720836:LWF720838 MGB720836:MGB720838 MPX720836:MPX720838 MZT720836:MZT720838 NJP720836:NJP720838 NTL720836:NTL720838 ODH720836:ODH720838 OND720836:OND720838 OWZ720836:OWZ720838 PGV720836:PGV720838 PQR720836:PQR720838 QAN720836:QAN720838 QKJ720836:QKJ720838 QUF720836:QUF720838 REB720836:REB720838 RNX720836:RNX720838 RXT720836:RXT720838 SHP720836:SHP720838 SRL720836:SRL720838 TBH720836:TBH720838 TLD720836:TLD720838 TUZ720836:TUZ720838 UEV720836:UEV720838 UOR720836:UOR720838 UYN720836:UYN720838 VIJ720836:VIJ720838 VSF720836:VSF720838 WCB720836:WCB720838 WLX720836:WLX720838 WVT720836:WVT720838 JH786372:JH786374 TD786372:TD786374 ACZ786372:ACZ786374 AMV786372:AMV786374 AWR786372:AWR786374 BGN786372:BGN786374 BQJ786372:BQJ786374 CAF786372:CAF786374 CKB786372:CKB786374 CTX786372:CTX786374 DDT786372:DDT786374 DNP786372:DNP786374 DXL786372:DXL786374 EHH786372:EHH786374 ERD786372:ERD786374 FAZ786372:FAZ786374 FKV786372:FKV786374 FUR786372:FUR786374 GEN786372:GEN786374 GOJ786372:GOJ786374 GYF786372:GYF786374 HIB786372:HIB786374 HRX786372:HRX786374 IBT786372:IBT786374 ILP786372:ILP786374 IVL786372:IVL786374 JFH786372:JFH786374 JPD786372:JPD786374 JYZ786372:JYZ786374 KIV786372:KIV786374 KSR786372:KSR786374 LCN786372:LCN786374 LMJ786372:LMJ786374 LWF786372:LWF786374 MGB786372:MGB786374 MPX786372:MPX786374 MZT786372:MZT786374 NJP786372:NJP786374 NTL786372:NTL786374 ODH786372:ODH786374 OND786372:OND786374 OWZ786372:OWZ786374 PGV786372:PGV786374 PQR786372:PQR786374 QAN786372:QAN786374 QKJ786372:QKJ786374 QUF786372:QUF786374 REB786372:REB786374 RNX786372:RNX786374 RXT786372:RXT786374 SHP786372:SHP786374 SRL786372:SRL786374 TBH786372:TBH786374 TLD786372:TLD786374 TUZ786372:TUZ786374 UEV786372:UEV786374 UOR786372:UOR786374 UYN786372:UYN786374 VIJ786372:VIJ786374 VSF786372:VSF786374 WCB786372:WCB786374 WLX786372:WLX786374 WVT786372:WVT786374 JH851908:JH851910 TD851908:TD851910 ACZ851908:ACZ851910 AMV851908:AMV851910 AWR851908:AWR851910 BGN851908:BGN851910 BQJ851908:BQJ851910 CAF851908:CAF851910 CKB851908:CKB851910 CTX851908:CTX851910 DDT851908:DDT851910 DNP851908:DNP851910 DXL851908:DXL851910 EHH851908:EHH851910 ERD851908:ERD851910 FAZ851908:FAZ851910 FKV851908:FKV851910 FUR851908:FUR851910 GEN851908:GEN851910 GOJ851908:GOJ851910 GYF851908:GYF851910 HIB851908:HIB851910 HRX851908:HRX851910 IBT851908:IBT851910 ILP851908:ILP851910 IVL851908:IVL851910 JFH851908:JFH851910 JPD851908:JPD851910 JYZ851908:JYZ851910 KIV851908:KIV851910 KSR851908:KSR851910 LCN851908:LCN851910 LMJ851908:LMJ851910 LWF851908:LWF851910 MGB851908:MGB851910 MPX851908:MPX851910 MZT851908:MZT851910 NJP851908:NJP851910 NTL851908:NTL851910 ODH851908:ODH851910 OND851908:OND851910 OWZ851908:OWZ851910 PGV851908:PGV851910 PQR851908:PQR851910 QAN851908:QAN851910 QKJ851908:QKJ851910 QUF851908:QUF851910 REB851908:REB851910 RNX851908:RNX851910 RXT851908:RXT851910 SHP851908:SHP851910 SRL851908:SRL851910 TBH851908:TBH851910 TLD851908:TLD851910 TUZ851908:TUZ851910 UEV851908:UEV851910 UOR851908:UOR851910 UYN851908:UYN851910 VIJ851908:VIJ851910 VSF851908:VSF851910 WCB851908:WCB851910 WLX851908:WLX851910 WVT851908:WVT851910 JH917444:JH917446 TD917444:TD917446 ACZ917444:ACZ917446 AMV917444:AMV917446 AWR917444:AWR917446 BGN917444:BGN917446 BQJ917444:BQJ917446 CAF917444:CAF917446 CKB917444:CKB917446 CTX917444:CTX917446 DDT917444:DDT917446 DNP917444:DNP917446 DXL917444:DXL917446 EHH917444:EHH917446 ERD917444:ERD917446 FAZ917444:FAZ917446 FKV917444:FKV917446 FUR917444:FUR917446 GEN917444:GEN917446 GOJ917444:GOJ917446 GYF917444:GYF917446 HIB917444:HIB917446 HRX917444:HRX917446 IBT917444:IBT917446 ILP917444:ILP917446 IVL917444:IVL917446 JFH917444:JFH917446 JPD917444:JPD917446 JYZ917444:JYZ917446 KIV917444:KIV917446 KSR917444:KSR917446 LCN917444:LCN917446 LMJ917444:LMJ917446 LWF917444:LWF917446 MGB917444:MGB917446 MPX917444:MPX917446 MZT917444:MZT917446 NJP917444:NJP917446 NTL917444:NTL917446 ODH917444:ODH917446 OND917444:OND917446 OWZ917444:OWZ917446 PGV917444:PGV917446 PQR917444:PQR917446 QAN917444:QAN917446 QKJ917444:QKJ917446 QUF917444:QUF917446 REB917444:REB917446 RNX917444:RNX917446 RXT917444:RXT917446 SHP917444:SHP917446 SRL917444:SRL917446 TBH917444:TBH917446 TLD917444:TLD917446 TUZ917444:TUZ917446 UEV917444:UEV917446 UOR917444:UOR917446 UYN917444:UYN917446 VIJ917444:VIJ917446 VSF917444:VSF917446 WCB917444:WCB917446 WLX917444:WLX917446 WVT917444:WVT917446 JH982980:JH982982 TD982980:TD982982 ACZ982980:ACZ982982 AMV982980:AMV982982 AWR982980:AWR982982 BGN982980:BGN982982 BQJ982980:BQJ982982 CAF982980:CAF982982 CKB982980:CKB982982 CTX982980:CTX982982 DDT982980:DDT982982 DNP982980:DNP982982 DXL982980:DXL982982 EHH982980:EHH982982 ERD982980:ERD982982 FAZ982980:FAZ982982 FKV982980:FKV982982 FUR982980:FUR982982 GEN982980:GEN982982 GOJ982980:GOJ982982 GYF982980:GYF982982 HIB982980:HIB982982 HRX982980:HRX982982 IBT982980:IBT982982 ILP982980:ILP982982 IVL982980:IVL982982 JFH982980:JFH982982 JPD982980:JPD982982 JYZ982980:JYZ982982 KIV982980:KIV982982 KSR982980:KSR982982 LCN982980:LCN982982 LMJ982980:LMJ982982 LWF982980:LWF982982 MGB982980:MGB982982 MPX982980:MPX982982 MZT982980:MZT982982 NJP982980:NJP982982 NTL982980:NTL982982 ODH982980:ODH982982 OND982980:OND982982 OWZ982980:OWZ982982 PGV982980:PGV982982 PQR982980:PQR982982 QAN982980:QAN982982 QKJ982980:QKJ982982 QUF982980:QUF982982 REB982980:REB982982 RNX982980:RNX982982 RXT982980:RXT982982 SHP982980:SHP982982 SRL982980:SRL982982 TBH982980:TBH982982 TLD982980:TLD982982 TUZ982980:TUZ982982 UEV982980:UEV982982 UOR982980:UOR982982 UYN982980:UYN982982 VIJ982980:VIJ982982 VSF982980:VSF982982 WCB982980:WCB982982 WLX982980:WLX982982">
      <formula1>0</formula1>
    </dataValidation>
  </dataValidations>
  <pageMargins left="0.15748031496062992" right="0.15748031496062992" top="0.74803149606299213" bottom="0.74803149606299213" header="0.31496062992125984" footer="0.31496062992125984"/>
  <pageSetup paperSize="14" scale="5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Plan General</vt:lpstr>
      <vt:lpstr>Pendientes</vt:lpstr>
      <vt:lpstr>DTT</vt:lpstr>
      <vt:lpstr>SAF</vt:lpstr>
      <vt:lpstr>Infraestructura</vt:lpstr>
      <vt:lpstr>Planeación</vt:lpstr>
      <vt:lpstr>Jurídica</vt:lpstr>
      <vt:lpstr>Sec Gral</vt:lpstr>
      <vt:lpstr>STH</vt:lpstr>
      <vt:lpstr>OCI</vt:lpstr>
      <vt:lpstr>Informatica</vt:lpstr>
      <vt:lpstr>'Plan General'!Área_de_impresión</vt:lpstr>
      <vt:lpstr>DTT!Títulos_a_imprimir</vt:lpstr>
      <vt:lpstr>'Plan General'!Títulos_a_imprimir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User</dc:creator>
  <cp:lastModifiedBy>German Nuñez Ibata</cp:lastModifiedBy>
  <cp:lastPrinted>2016-02-26T20:51:02Z</cp:lastPrinted>
  <dcterms:created xsi:type="dcterms:W3CDTF">2011-01-20T13:24:31Z</dcterms:created>
  <dcterms:modified xsi:type="dcterms:W3CDTF">2016-02-26T20:52:54Z</dcterms:modified>
</cp:coreProperties>
</file>